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AH69" i="149" s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M64" i="150" s="1"/>
  <c r="M70" i="150" s="1"/>
  <c r="O31" i="150"/>
  <c r="Q31" i="150"/>
  <c r="S31" i="150"/>
  <c r="U31" i="150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Q64" i="149"/>
  <c r="Q70" i="149" s="1"/>
  <c r="AG64" i="149"/>
  <c r="AG70" i="149" s="1"/>
  <c r="U64" i="150"/>
  <c r="U70" i="150" s="1"/>
  <c r="E64" i="150"/>
  <c r="E70" i="150" s="1"/>
  <c r="Y64" i="150"/>
  <c r="Y70" i="150" s="1"/>
  <c r="I64" i="150"/>
  <c r="I70" i="150" s="1"/>
  <c r="AH23" i="151"/>
  <c r="H11" i="145" s="1"/>
  <c r="B64" i="150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A47" i="40" l="1"/>
  <c r="AE39" i="40"/>
  <c r="AA39" i="40"/>
  <c r="W39" i="40"/>
  <c r="AB47" i="40"/>
  <c r="AD39" i="40"/>
  <c r="V39" i="40"/>
  <c r="Z39" i="40"/>
  <c r="AG23" i="40"/>
  <c r="U23" i="40"/>
  <c r="AE47" i="40"/>
  <c r="W47" i="40"/>
  <c r="AD23" i="40"/>
  <c r="Z23" i="40"/>
  <c r="V23" i="40"/>
  <c r="V64" i="40" s="1"/>
  <c r="V70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I68" i="40"/>
  <c r="J68" i="40"/>
  <c r="K68" i="40"/>
  <c r="L68" i="40"/>
  <c r="L69" i="40"/>
  <c r="B68" i="40"/>
  <c r="C17" i="40"/>
  <c r="H69" i="40" l="1"/>
  <c r="T64" i="40"/>
  <c r="Z64" i="40"/>
  <c r="Z70" i="40" s="1"/>
  <c r="AA64" i="40"/>
  <c r="AA70" i="40" s="1"/>
  <c r="AE64" i="40"/>
  <c r="AE70" i="40" s="1"/>
  <c r="AC64" i="40"/>
  <c r="AC70" i="40" s="1"/>
  <c r="Q39" i="40"/>
  <c r="M39" i="40"/>
  <c r="AG64" i="40"/>
  <c r="AG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P64" i="40"/>
  <c r="P70" i="40" s="1"/>
  <c r="M64" i="40"/>
  <c r="M70" i="40" s="1"/>
  <c r="R64" i="40"/>
  <c r="R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G47" i="40" s="1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I39" i="40" s="1"/>
  <c r="J37" i="40"/>
  <c r="J39" i="40" s="1"/>
  <c r="K37" i="40"/>
  <c r="L37" i="40"/>
  <c r="B37" i="40"/>
  <c r="B35" i="40"/>
  <c r="B33" i="40"/>
  <c r="C25" i="40"/>
  <c r="C31" i="40" s="1"/>
  <c r="D25" i="40"/>
  <c r="E25" i="40"/>
  <c r="E31" i="40" s="1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H39" i="40"/>
  <c r="C46" i="40"/>
  <c r="D46" i="40"/>
  <c r="E46" i="40"/>
  <c r="F46" i="40"/>
  <c r="G46" i="40"/>
  <c r="H46" i="40"/>
  <c r="I46" i="40"/>
  <c r="J46" i="40"/>
  <c r="K46" i="40"/>
  <c r="L46" i="40"/>
  <c r="B38" i="40"/>
  <c r="K23" i="40" l="1"/>
  <c r="G23" i="40"/>
  <c r="C23" i="40"/>
  <c r="E23" i="40"/>
  <c r="E64" i="40" s="1"/>
  <c r="E70" i="40" s="1"/>
  <c r="F39" i="40"/>
  <c r="L39" i="40"/>
  <c r="D39" i="40"/>
  <c r="K47" i="40"/>
  <c r="C47" i="40"/>
  <c r="I47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B23" i="40"/>
  <c r="G64" i="40" l="1"/>
  <c r="G70" i="40" s="1"/>
  <c r="K64" i="40"/>
  <c r="K70" i="40" s="1"/>
  <c r="L64" i="40"/>
  <c r="L70" i="40" s="1"/>
  <c r="C64" i="40"/>
  <c r="C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<sst xmlns="http://schemas.openxmlformats.org/spreadsheetml/2006/main" count="748" uniqueCount="132">
  <si>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</si>
  <si>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</si>
  <si>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</si>
  <si>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</si>
  <si>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</si>
  <si>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</si>
  <si>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</si>
  <si>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</si>
  <si>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</si>
  <si>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</si>
  <si>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</si>
  <si>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</si>
  <si>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</si>
  <si>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</si>
  <si>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</si>
  <si>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</si>
  <si>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</si>
  <si>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</si>
  <si>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</si>
  <si>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</si>
  <si>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</si>
  <si>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</si>
  <si>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</si>
  <si>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</si>
  <si>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</si>
  <si>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</si>
  <si>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</si>
  <si>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</si>
  <si>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</si>
  <si>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</si>
  <si>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</si>
  <si>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</si>
  <si>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</si>
  <si>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</si>
  <si>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</si>
  <si>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</si>
  <si>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</si>
  <si>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</si>
  <si>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</si>
  <si>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</si>
  <si>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</si>
  <si>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</si>
  <si>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</si>
  <si>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</si>
  <si>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</si>
  <si>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</si>
  <si>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</si>
  <si>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</si>
  <si>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</si>
  <si>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</si>
  <si>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</si>
  <si>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</si>
  <si>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</si>
  <si>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</si>
  <si>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</si>
  <si>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</si>
  <si>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</si>
  <si>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</si>
  <si>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</si>
  <si>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</si>
  <si>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</si>
  <si>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</si>
  <si>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</si>
  <si>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</si>
  <si>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</si>
  <si>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</si>
  <si>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</si>
  <si>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</si>
  <si>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</si>
  <si>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</si>
  <si>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</si>
  <si>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</si>
  <si>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</si>
  <si>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</si>
  <si>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</si>
  <si>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</si>
  <si>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</si>
  <si>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</si>
  <si>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</si>
  <si>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</si>
  <si>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</si>
  <si>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</si>
  <si>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</si>
  <si>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</si>
  <si>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</si>
  <si>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</si>
  <si>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</si>
  <si>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</si>
  <si>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</si>
  <si>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</si>
  <si>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</si>
  <si>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</si>
  <si>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</si>
  <si>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</si>
  <si>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</si>
  <si>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</si>
  <si>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</si>
  <si>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</si>
  <si>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</si>
  <si>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</si>
  <si>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</si>
  <si>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</si>
  <si>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</si>
  <si>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</si>
  <si>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</si>
  <si>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</si>
  <si>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</si>
  <si>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</si>
  <si>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</si>
  <si>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</si>
  <si>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</si>
  <si>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</si>
  <si>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</si>
  <si>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</si>
  <si>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</si>
  <si>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</si>
  <si>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</si>
  <si>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</si>
  <si>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</si>
  <si>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</si>
  <si>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</si>
  <si>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</si>
  <si>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</si>
  <si>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sobrante de 58.88 faltante de 12.75</t>
  </si>
  <si>
    <t>fondo 111.00</t>
  </si>
  <si>
    <t>faltante de 5$</t>
  </si>
  <si>
    <t>fondo 22.00</t>
  </si>
  <si>
    <t>fondo 1</t>
  </si>
  <si>
    <t>sobrante de 1$</t>
  </si>
  <si>
    <t>fondo 5.50</t>
  </si>
  <si>
    <t>fondo 14</t>
  </si>
  <si>
    <t>sobrante de 6$ fondo 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</si>
</sst>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37148.28</v>
      </c>
      <c r="C2" s="43">
        <f>MODELO!AH12</f>
        <v>22226.93</v>
      </c>
      <c r="D2" s="43">
        <f>EXQUISITECES!AH12</f>
        <v>6272.66</v>
      </c>
      <c r="E2" s="43">
        <f>HOYADA!AH12</f>
        <v>6383.5</v>
      </c>
      <c r="F2" s="43">
        <f>FARMASTOP!AH12</f>
        <v>2055.9499999999998</v>
      </c>
      <c r="G2" s="43">
        <f>BOCAS!AH12</f>
        <v>957.09</v>
      </c>
      <c r="H2" s="43">
        <f>LAGUNETICA!AH12</f>
        <v>10152.790000000001</v>
      </c>
      <c r="I2" s="43">
        <f>SANANTONIO!AH12</f>
        <v>0</v>
      </c>
      <c r="J2" s="43">
        <f>SUM(B2:I2)</f>
        <v>85197.199999999983</v>
      </c>
    </row>
    <row r="3" spans="1:10" x14ac:dyDescent="0.25">
      <c r="A3" s="46" t="s">
        <v>0</v>
      </c>
      <c r="B3" s="43">
        <f>AUTOMERCADO!AH15</f>
        <v>408</v>
      </c>
      <c r="C3" s="43">
        <f>MODELO!AH15</f>
        <v>1058.5</v>
      </c>
      <c r="D3" s="43">
        <f>EXQUISITECES!AH15</f>
        <v>112.5</v>
      </c>
      <c r="E3" s="43">
        <f>HOYADA!AH15</f>
        <v>823</v>
      </c>
      <c r="F3" s="43">
        <f>FARMASTOP!AH15</f>
        <v>50.7</v>
      </c>
      <c r="G3" s="43">
        <f>BOCAS!AH15</f>
        <v>56</v>
      </c>
      <c r="H3" s="43">
        <f>LAGUNETICA!AH15</f>
        <v>1193.5999999999999</v>
      </c>
      <c r="I3" s="43">
        <f>SANANTONIO!AH15</f>
        <v>0</v>
      </c>
      <c r="J3" s="43">
        <f t="shared" ref="J3:J52" si="0">SUM(B3:I3)</f>
        <v>3702.2999999999997</v>
      </c>
    </row>
    <row r="4" spans="1:10" x14ac:dyDescent="0.25">
      <c r="A4" s="73" t="s">
        <v>20</v>
      </c>
      <c r="B4" s="43">
        <f>AUTOMERCADO!AH16</f>
        <v>1660</v>
      </c>
      <c r="C4" s="43">
        <f>MODELO!AH16</f>
        <v>1121</v>
      </c>
      <c r="D4" s="43">
        <f>EXQUISITECES!AH16</f>
        <v>88</v>
      </c>
      <c r="E4" s="43">
        <f>HOYADA!AH16</f>
        <v>90</v>
      </c>
      <c r="F4" s="43">
        <f>FARMASTOP!AH16</f>
        <v>51</v>
      </c>
      <c r="G4" s="43">
        <f>BOCAS!AH16</f>
        <v>88</v>
      </c>
      <c r="H4" s="43">
        <f>LAGUNETICA!AH16</f>
        <v>464</v>
      </c>
      <c r="I4" s="43">
        <f>SANANTONIO!AH16</f>
        <v>0</v>
      </c>
      <c r="J4" s="43">
        <f t="shared" si="0"/>
        <v>3562</v>
      </c>
    </row>
    <row r="5" spans="1:10" x14ac:dyDescent="0.25">
      <c r="A5" s="46" t="s">
        <v>27</v>
      </c>
      <c r="B5" s="43">
        <f>AUTOMERCADO!AH17</f>
        <v>7553</v>
      </c>
      <c r="C5" s="43">
        <f>MODELO!AH17</f>
        <v>5100.5499999999993</v>
      </c>
      <c r="D5" s="43">
        <f>EXQUISITECES!AH17</f>
        <v>397.76</v>
      </c>
      <c r="E5" s="43">
        <f>HOYADA!AH17</f>
        <v>409.5</v>
      </c>
      <c r="F5" s="43">
        <f>FARMASTOP!AH17</f>
        <v>232.04999999999998</v>
      </c>
      <c r="G5" s="43">
        <f>BOCAS!AH17</f>
        <v>395.12</v>
      </c>
      <c r="H5" s="43">
        <f>LAGUNETICA!AH17</f>
        <v>2111.1999999999998</v>
      </c>
      <c r="I5" s="43">
        <f>SANANTONIO!AH17</f>
        <v>0</v>
      </c>
      <c r="J5" s="43">
        <f t="shared" si="0"/>
        <v>16199.18</v>
      </c>
    </row>
    <row r="6" spans="1:10" x14ac:dyDescent="0.25">
      <c r="A6" s="73" t="s">
        <v>23</v>
      </c>
      <c r="B6" s="43">
        <f>AUTOMERCADO!AH18</f>
        <v>1138</v>
      </c>
      <c r="C6" s="43">
        <f>MODELO!AH18</f>
        <v>422</v>
      </c>
      <c r="D6" s="43">
        <f>EXQUISITECES!AH18</f>
        <v>15</v>
      </c>
      <c r="E6" s="43">
        <f>HOYADA!AH18</f>
        <v>155</v>
      </c>
      <c r="F6" s="43">
        <f>FARMASTOP!AH18</f>
        <v>25</v>
      </c>
      <c r="G6" s="43">
        <f>BOCAS!AH18</f>
        <v>0</v>
      </c>
      <c r="H6" s="43">
        <f>LAGUNETICA!AH18</f>
        <v>177</v>
      </c>
      <c r="I6" s="43">
        <f>SANANTONIO!AH18</f>
        <v>0</v>
      </c>
      <c r="J6" s="43">
        <f t="shared" si="0"/>
        <v>1932</v>
      </c>
    </row>
    <row r="7" spans="1:10" x14ac:dyDescent="0.25">
      <c r="A7" s="46" t="s">
        <v>27</v>
      </c>
      <c r="B7" s="43">
        <f>AUTOMERCADO!AH19</f>
        <v>5143.7599999999993</v>
      </c>
      <c r="C7" s="43">
        <f>MODELO!AH19</f>
        <v>1907.4399999999998</v>
      </c>
      <c r="D7" s="43">
        <f>EXQUISITECES!AH19</f>
        <v>67.649999999999991</v>
      </c>
      <c r="E7" s="43">
        <f>HOYADA!AH19</f>
        <v>700.59999999999991</v>
      </c>
      <c r="F7" s="43">
        <f>FARMASTOP!AH19</f>
        <v>112.99999999999999</v>
      </c>
      <c r="G7" s="43">
        <f>BOCAS!AH19</f>
        <v>0</v>
      </c>
      <c r="H7" s="43">
        <f>LAGUNETICA!AH19</f>
        <v>800.03999999999985</v>
      </c>
      <c r="I7" s="43">
        <f>SANANTONIO!AH19</f>
        <v>0</v>
      </c>
      <c r="J7" s="43">
        <f t="shared" si="0"/>
        <v>8732.489999999998</v>
      </c>
    </row>
    <row r="8" spans="1:10" x14ac:dyDescent="0.25">
      <c r="A8" s="73" t="s">
        <v>24</v>
      </c>
      <c r="B8" s="43">
        <f>AUTOMERCADO!AH20</f>
        <v>26</v>
      </c>
      <c r="C8" s="43">
        <f>MODELO!AH20</f>
        <v>67</v>
      </c>
      <c r="D8" s="43">
        <f>EXQUISITECES!AH20</f>
        <v>368</v>
      </c>
      <c r="E8" s="43">
        <f>HOYADA!AH20</f>
        <v>2</v>
      </c>
      <c r="F8" s="43">
        <f>FARMASTOP!AH20</f>
        <v>83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546</v>
      </c>
    </row>
    <row r="9" spans="1:10" x14ac:dyDescent="0.25">
      <c r="A9" s="46" t="s">
        <v>27</v>
      </c>
      <c r="B9" s="43">
        <f>AUTOMERCADO!AH21</f>
        <v>117.25999999999999</v>
      </c>
      <c r="C9" s="43">
        <f>MODELO!AH21</f>
        <v>302.16999999999996</v>
      </c>
      <c r="D9" s="43">
        <f>EXQUISITECES!AH21</f>
        <v>1674.3999999999999</v>
      </c>
      <c r="E9" s="43">
        <f>HOYADA!AH21</f>
        <v>9.02</v>
      </c>
      <c r="F9" s="43">
        <f>FARMASTOP!AH21</f>
        <v>374.33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2477.1799999999998</v>
      </c>
    </row>
    <row r="10" spans="1:10" x14ac:dyDescent="0.25">
      <c r="A10" s="48" t="s">
        <v>25</v>
      </c>
      <c r="B10" s="43">
        <f>AUTOMERCADO!AH22</f>
        <v>2824</v>
      </c>
      <c r="C10" s="43">
        <f>MODELO!AH22</f>
        <v>1610</v>
      </c>
      <c r="D10" s="43">
        <f>EXQUISITECES!AH22</f>
        <v>471</v>
      </c>
      <c r="E10" s="43">
        <f>HOYADA!AH22</f>
        <v>247</v>
      </c>
      <c r="F10" s="43">
        <f>FARMASTOP!AH22</f>
        <v>159</v>
      </c>
      <c r="G10" s="43">
        <f>BOCAS!AH22</f>
        <v>88</v>
      </c>
      <c r="H10" s="43">
        <f>LAGUNETICA!AH22</f>
        <v>641</v>
      </c>
      <c r="I10" s="43">
        <f>SANANTONIO!AH22</f>
        <v>0</v>
      </c>
      <c r="J10" s="43">
        <f t="shared" si="0"/>
        <v>6040</v>
      </c>
    </row>
    <row r="11" spans="1:10" x14ac:dyDescent="0.25">
      <c r="A11" s="48" t="s">
        <v>26</v>
      </c>
      <c r="B11" s="43">
        <f>AUTOMERCADO!AH23</f>
        <v>12814.019999999999</v>
      </c>
      <c r="C11" s="43">
        <f>MODELO!AH23</f>
        <v>7310.1599999999989</v>
      </c>
      <c r="D11" s="43">
        <f>EXQUISITECES!AH23</f>
        <v>2139.81</v>
      </c>
      <c r="E11" s="43">
        <f>HOYADA!AH23</f>
        <v>1119.1199999999999</v>
      </c>
      <c r="F11" s="43">
        <f>FARMASTOP!AH23</f>
        <v>719.37999999999988</v>
      </c>
      <c r="G11" s="43">
        <f>BOCAS!AH23</f>
        <v>395.12</v>
      </c>
      <c r="H11" s="43">
        <f>LAGUNETICA!AH23</f>
        <v>2911.24</v>
      </c>
      <c r="I11" s="43">
        <f>SANANTONIO!AH23</f>
        <v>0</v>
      </c>
      <c r="J11" s="43">
        <f t="shared" si="0"/>
        <v>27408.85</v>
      </c>
    </row>
    <row r="12" spans="1:10" x14ac:dyDescent="0.25">
      <c r="A12" s="46" t="s">
        <v>28</v>
      </c>
      <c r="B12" s="43">
        <f>AUTOMERCADO!AH24</f>
        <v>25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25</v>
      </c>
    </row>
    <row r="13" spans="1:10" x14ac:dyDescent="0.25">
      <c r="A13" s="46" t="s">
        <v>31</v>
      </c>
      <c r="B13" s="43">
        <f>AUTOMERCADO!AH25</f>
        <v>119.24999999999999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119.24999999999999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25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25</v>
      </c>
    </row>
    <row r="19" spans="1:10" x14ac:dyDescent="0.25">
      <c r="A19" s="48" t="s">
        <v>33</v>
      </c>
      <c r="B19" s="43">
        <f>AUTOMERCADO!AH31</f>
        <v>119.24999999999999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119.24999999999999</v>
      </c>
    </row>
    <row r="20" spans="1:10" x14ac:dyDescent="0.25">
      <c r="A20" s="46" t="s">
        <v>34</v>
      </c>
      <c r="B20" s="43">
        <f>AUTOMERCADO!AH32</f>
        <v>263.14</v>
      </c>
      <c r="C20" s="43">
        <f>MODELO!AH32</f>
        <v>57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320.14</v>
      </c>
    </row>
    <row r="21" spans="1:10" x14ac:dyDescent="0.25">
      <c r="A21" s="46" t="s">
        <v>35</v>
      </c>
      <c r="B21" s="43">
        <f>AUTOMERCADO!AH33</f>
        <v>1197.287</v>
      </c>
      <c r="C21" s="43">
        <f>MODELO!AH33</f>
        <v>259.34999999999997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1456.6369999999999</v>
      </c>
    </row>
    <row r="22" spans="1:10" x14ac:dyDescent="0.25">
      <c r="A22" s="46" t="s">
        <v>36</v>
      </c>
      <c r="B22" s="43">
        <f>AUTOMERCADO!AH34</f>
        <v>72.959999999999994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72.959999999999994</v>
      </c>
    </row>
    <row r="23" spans="1:10" x14ac:dyDescent="0.25">
      <c r="A23" s="46" t="s">
        <v>35</v>
      </c>
      <c r="B23" s="43">
        <f>AUTOMERCADO!AH35</f>
        <v>329.77919999999995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329.77919999999995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336.1</v>
      </c>
      <c r="C26" s="43">
        <f>MODELO!AH38</f>
        <v>57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393.1</v>
      </c>
    </row>
    <row r="27" spans="1:10" x14ac:dyDescent="0.25">
      <c r="A27" s="48" t="s">
        <v>42</v>
      </c>
      <c r="B27" s="43">
        <f>AUTOMERCADO!AH39</f>
        <v>1527.0662</v>
      </c>
      <c r="C27" s="43">
        <f>MODELO!AH39</f>
        <v>259.34999999999997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1786.4161999999999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98.33</v>
      </c>
      <c r="I28" s="43">
        <f>SANANTONIO!AH40</f>
        <v>0</v>
      </c>
      <c r="J28" s="43">
        <f t="shared" si="0"/>
        <v>98.33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447.4015</v>
      </c>
      <c r="I29" s="43">
        <f>SANANTONIO!AH41</f>
        <v>0</v>
      </c>
      <c r="J29" s="43">
        <f t="shared" si="0"/>
        <v>447.4015</v>
      </c>
    </row>
    <row r="30" spans="1:10" x14ac:dyDescent="0.25">
      <c r="A30" s="46" t="s">
        <v>45</v>
      </c>
      <c r="B30" s="43">
        <f>AUTOMERCADO!AH42</f>
        <v>168.76</v>
      </c>
      <c r="C30" s="43">
        <f>MODELO!AH42</f>
        <v>0</v>
      </c>
      <c r="D30" s="43">
        <f>EXQUISITECES!AH42</f>
        <v>0</v>
      </c>
      <c r="E30" s="43">
        <f>HOYADA!AH42</f>
        <v>22.08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190.83999999999997</v>
      </c>
    </row>
    <row r="31" spans="1:10" x14ac:dyDescent="0.25">
      <c r="A31" s="46" t="s">
        <v>44</v>
      </c>
      <c r="B31" s="43">
        <f>AUTOMERCADO!AH43</f>
        <v>762.79519999999991</v>
      </c>
      <c r="C31" s="43">
        <f>MODELO!AH43</f>
        <v>0</v>
      </c>
      <c r="D31" s="43">
        <f>EXQUISITECES!AH43</f>
        <v>0</v>
      </c>
      <c r="E31" s="43">
        <f>HOYADA!AH43</f>
        <v>99.801599999999979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862.59679999999992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168.76</v>
      </c>
      <c r="C34" s="43">
        <f>MODELO!AH46</f>
        <v>0</v>
      </c>
      <c r="D34" s="43">
        <f>EXQUISITECES!AH46</f>
        <v>0</v>
      </c>
      <c r="E34" s="43">
        <f>HOYADA!AH46</f>
        <v>22.08</v>
      </c>
      <c r="F34" s="43">
        <f>FARMASTOP!AH46</f>
        <v>0</v>
      </c>
      <c r="G34" s="43">
        <f>BOCAS!AH46</f>
        <v>0</v>
      </c>
      <c r="H34" s="43">
        <f>LAGUNETICA!AH46</f>
        <v>98.33</v>
      </c>
      <c r="I34" s="43">
        <f>SANANTONIO!AH46</f>
        <v>0</v>
      </c>
      <c r="J34" s="43">
        <f t="shared" si="0"/>
        <v>289.16999999999996</v>
      </c>
    </row>
    <row r="35" spans="1:10" x14ac:dyDescent="0.25">
      <c r="A35" s="48" t="s">
        <v>48</v>
      </c>
      <c r="B35" s="43">
        <f>AUTOMERCADO!AH47</f>
        <v>762.79519999999991</v>
      </c>
      <c r="C35" s="43">
        <f>MODELO!AH47</f>
        <v>0</v>
      </c>
      <c r="D35" s="43">
        <f>EXQUISITECES!AH47</f>
        <v>0</v>
      </c>
      <c r="E35" s="43">
        <f>HOYADA!AH47</f>
        <v>99.801599999999979</v>
      </c>
      <c r="F35" s="43">
        <f>FARMASTOP!AH47</f>
        <v>0</v>
      </c>
      <c r="G35" s="43">
        <f>BOCAS!AH47</f>
        <v>0</v>
      </c>
      <c r="H35" s="43">
        <f>LAGUNETICA!AH47</f>
        <v>447.4015</v>
      </c>
      <c r="I35" s="43">
        <f>SANANTONIO!AH47</f>
        <v>0</v>
      </c>
      <c r="J35" s="43">
        <f t="shared" si="0"/>
        <v>1309.9983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17745.62</v>
      </c>
      <c r="C37" s="43">
        <f>MODELO!AH49</f>
        <v>8387.3599999999988</v>
      </c>
      <c r="D37" s="43">
        <f>EXQUISITECES!AH49</f>
        <v>2610.79</v>
      </c>
      <c r="E37" s="43">
        <f>HOYADA!AH49</f>
        <v>2317.39</v>
      </c>
      <c r="F37" s="43">
        <f>FARMASTOP!AH49</f>
        <v>1166.3600000000001</v>
      </c>
      <c r="G37" s="43">
        <f>BOCAS!AH49</f>
        <v>429.11</v>
      </c>
      <c r="H37" s="43">
        <f>LAGUNETICA!AH49</f>
        <v>1828.39</v>
      </c>
      <c r="I37" s="43">
        <f>SANANTONIO!AH49</f>
        <v>0</v>
      </c>
      <c r="J37" s="43">
        <f t="shared" si="0"/>
        <v>34485.019999999997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28.94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28.94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2462.09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2611.0899999999997</v>
      </c>
      <c r="I40" s="43">
        <f>SANANTONIO!AH52</f>
        <v>0</v>
      </c>
      <c r="J40" s="43">
        <f t="shared" si="0"/>
        <v>5073.18</v>
      </c>
    </row>
    <row r="41" spans="1:10" x14ac:dyDescent="0.25">
      <c r="A41" s="74" t="s">
        <v>18</v>
      </c>
      <c r="B41" s="43">
        <f>AUTOMERCADO!AH53</f>
        <v>2795.88</v>
      </c>
      <c r="C41" s="43">
        <f>MODELO!AH53</f>
        <v>2099.5099999999998</v>
      </c>
      <c r="D41" s="43">
        <f>EXQUISITECES!AH53</f>
        <v>1379.73</v>
      </c>
      <c r="E41" s="43">
        <f>HOYADA!AH53</f>
        <v>2016.5</v>
      </c>
      <c r="F41" s="43">
        <f>FARMASTOP!AH53</f>
        <v>177.82999999999998</v>
      </c>
      <c r="G41" s="43">
        <f>BOCAS!AH53</f>
        <v>53.8</v>
      </c>
      <c r="H41" s="43">
        <f>LAGUNETICA!AH53</f>
        <v>1168.3899999999999</v>
      </c>
      <c r="I41" s="43">
        <f>SANANTONIO!AH53</f>
        <v>0</v>
      </c>
      <c r="J41" s="43">
        <f t="shared" si="0"/>
        <v>9691.6399999999976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275.47000000000003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275.47000000000003</v>
      </c>
    </row>
    <row r="43" spans="1:10" x14ac:dyDescent="0.25">
      <c r="A43" s="74" t="s">
        <v>52</v>
      </c>
      <c r="B43" s="43">
        <f>AUTOMERCADO!AH55</f>
        <v>1302.3900000000001</v>
      </c>
      <c r="C43" s="43">
        <f>MODELO!AH55</f>
        <v>424.92999999999995</v>
      </c>
      <c r="D43" s="43">
        <f>EXQUISITECES!AH55</f>
        <v>34.979999999999997</v>
      </c>
      <c r="E43" s="43">
        <f>HOYADA!AH55</f>
        <v>20</v>
      </c>
      <c r="F43" s="43">
        <f>FARMASTOP!AH55</f>
        <v>0</v>
      </c>
      <c r="G43" s="43">
        <f>BOCAS!AH55</f>
        <v>27</v>
      </c>
      <c r="H43" s="43">
        <f>LAGUNETICA!AH55</f>
        <v>0</v>
      </c>
      <c r="I43" s="43">
        <f>SANANTONIO!AH55</f>
        <v>0</v>
      </c>
      <c r="J43" s="43">
        <f t="shared" si="0"/>
        <v>1809.3000000000002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91.67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91.67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8.2799999999999994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8.2799999999999994</v>
      </c>
    </row>
    <row r="52" spans="1:10" x14ac:dyDescent="0.25">
      <c r="A52" s="51" t="s">
        <v>92</v>
      </c>
      <c r="B52" s="75">
        <f>AUTOMERCADO!AH64</f>
        <v>37483.301399999989</v>
      </c>
      <c r="C52" s="75">
        <f>MODELO!AH64</f>
        <v>22397.98</v>
      </c>
      <c r="D52" s="75">
        <f>EXQUISITECES!AH64</f>
        <v>6277.8099999999995</v>
      </c>
      <c r="E52" s="75">
        <f>HOYADA!AH64</f>
        <v>6395.8115999999991</v>
      </c>
      <c r="F52" s="75">
        <f>FARMASTOP!AH64</f>
        <v>2114.27</v>
      </c>
      <c r="G52" s="75">
        <f>BOCAS!AH64</f>
        <v>961.03</v>
      </c>
      <c r="H52" s="75">
        <f>LAGUNETICA!AH64</f>
        <v>10160.111500000001</v>
      </c>
      <c r="I52" s="75">
        <f>SANANTONIO!AH64</f>
        <v>0</v>
      </c>
      <c r="J52" s="75">
        <f t="shared" si="0"/>
        <v>85790.314499999993</v>
      </c>
    </row>
    <row r="53" spans="1:10" x14ac:dyDescent="0.25">
      <c r="A53" s="56" t="s">
        <v>3</v>
      </c>
      <c r="B53" s="43">
        <f>B2</f>
        <v>37148.28</v>
      </c>
      <c r="C53" s="43">
        <f t="shared" ref="C53:I53" si="1">C2</f>
        <v>22226.93</v>
      </c>
      <c r="D53" s="43">
        <f t="shared" si="1"/>
        <v>6272.66</v>
      </c>
      <c r="E53" s="43">
        <f t="shared" si="1"/>
        <v>6383.5</v>
      </c>
      <c r="F53" s="43">
        <f t="shared" si="1"/>
        <v>2055.9499999999998</v>
      </c>
      <c r="G53" s="43">
        <f t="shared" si="1"/>
        <v>957.09</v>
      </c>
      <c r="H53" s="43">
        <f t="shared" si="1"/>
        <v>10152.790000000001</v>
      </c>
      <c r="I53" s="43">
        <f t="shared" si="1"/>
        <v>0</v>
      </c>
      <c r="J53" s="43">
        <f>J2</f>
        <v>85197.199999999983</v>
      </c>
    </row>
    <row r="54" spans="1:10" x14ac:dyDescent="0.25">
      <c r="A54" s="58" t="s">
        <v>95</v>
      </c>
      <c r="B54" s="43">
        <f>+B52-B53</f>
        <v>335.02139999999054</v>
      </c>
      <c r="C54" s="43">
        <f t="shared" ref="C54:I54" si="2">+C52-C53</f>
        <v>171.04999999999927</v>
      </c>
      <c r="D54" s="43">
        <f t="shared" si="2"/>
        <v>5.1499999999996362</v>
      </c>
      <c r="E54" s="43">
        <f t="shared" si="2"/>
        <v>12.311599999999089</v>
      </c>
      <c r="F54" s="43">
        <f t="shared" si="2"/>
        <v>58.320000000000164</v>
      </c>
      <c r="G54" s="43">
        <f t="shared" si="2"/>
        <v>3.9399999999999409</v>
      </c>
      <c r="H54" s="43">
        <f t="shared" si="2"/>
        <v>7.3215000000000146</v>
      </c>
      <c r="I54" s="43">
        <f t="shared" si="2"/>
        <v>0</v>
      </c>
      <c r="J54" s="43">
        <f>+J52-J53</f>
        <v>593.11450000001059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Q8" activePane="bottomRight" state="frozen"/>
      <selection pane="topRight" activeCell="B1" sqref="B1"/>
      <selection pane="bottomLeft" activeCell="A5" sqref="A5"/>
      <selection pane="bottomRight" activeCell="W15" sqref="W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4.7699999999999996</v>
      </c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4.51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64</v>
      </c>
      <c r="M11" s="5" t="s">
        <v>68</v>
      </c>
      <c r="N11" s="5" t="s">
        <v>75</v>
      </c>
      <c r="O11" s="5" t="s">
        <v>76</v>
      </c>
      <c r="P11" s="5" t="s">
        <v>79</v>
      </c>
      <c r="Q11" s="5" t="s">
        <v>66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2994.97</v>
      </c>
      <c r="C12" s="26">
        <v>3944.03</v>
      </c>
      <c r="D12" s="26">
        <v>1646.48</v>
      </c>
      <c r="E12" s="26">
        <v>3610.25</v>
      </c>
      <c r="F12" s="26">
        <v>3080.73</v>
      </c>
      <c r="G12" s="26">
        <v>4144.8500000000004</v>
      </c>
      <c r="H12" s="26">
        <v>3497.59</v>
      </c>
      <c r="I12" s="26">
        <v>2917.63</v>
      </c>
      <c r="J12" s="26">
        <v>79.58</v>
      </c>
      <c r="K12" s="26">
        <v>4443.5600000000004</v>
      </c>
      <c r="L12" s="26">
        <v>1352.12</v>
      </c>
      <c r="M12" s="26">
        <v>4563.21</v>
      </c>
      <c r="N12" s="26">
        <v>72.31</v>
      </c>
      <c r="O12" s="26">
        <v>182.87</v>
      </c>
      <c r="P12" s="26">
        <v>618.1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37148.28</v>
      </c>
      <c r="AI12" s="26">
        <v>37148.29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77</v>
      </c>
      <c r="C15" s="23"/>
      <c r="D15" s="23">
        <v>58</v>
      </c>
      <c r="E15" s="23">
        <v>0</v>
      </c>
      <c r="F15" s="23">
        <v>42</v>
      </c>
      <c r="G15" s="23">
        <v>4</v>
      </c>
      <c r="H15" s="23">
        <v>6.5</v>
      </c>
      <c r="I15" s="23"/>
      <c r="J15" s="23">
        <v>4.5</v>
      </c>
      <c r="K15" s="23">
        <v>50.5</v>
      </c>
      <c r="L15" s="23"/>
      <c r="M15" s="23">
        <v>109</v>
      </c>
      <c r="N15" s="23">
        <v>5.5</v>
      </c>
      <c r="O15" s="23">
        <v>26</v>
      </c>
      <c r="P15" s="23"/>
      <c r="Q15" s="23">
        <v>25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408</v>
      </c>
    </row>
    <row r="16" spans="1:36" s="32" customFormat="1" x14ac:dyDescent="0.25">
      <c r="A16" s="30" t="s">
        <v>20</v>
      </c>
      <c r="B16" s="31"/>
      <c r="C16" s="31">
        <v>382</v>
      </c>
      <c r="D16" s="31">
        <v>0</v>
      </c>
      <c r="E16" s="31">
        <v>284</v>
      </c>
      <c r="F16" s="31"/>
      <c r="G16" s="31">
        <v>266</v>
      </c>
      <c r="H16" s="31"/>
      <c r="I16" s="31">
        <v>220</v>
      </c>
      <c r="J16" s="31"/>
      <c r="K16" s="31">
        <v>450</v>
      </c>
      <c r="L16" s="31"/>
      <c r="M16" s="31"/>
      <c r="N16" s="31"/>
      <c r="O16" s="31"/>
      <c r="P16" s="31">
        <v>58</v>
      </c>
      <c r="Q16" s="31">
        <v>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1660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1738.1</v>
      </c>
      <c r="D17" s="22">
        <f t="shared" ref="D17:L17" si="2">D16*$B$8</f>
        <v>0</v>
      </c>
      <c r="E17" s="22">
        <f t="shared" si="2"/>
        <v>1292.2</v>
      </c>
      <c r="F17" s="22">
        <f t="shared" si="2"/>
        <v>0</v>
      </c>
      <c r="G17" s="22">
        <f t="shared" si="2"/>
        <v>1210.3</v>
      </c>
      <c r="H17" s="22">
        <f t="shared" si="2"/>
        <v>0</v>
      </c>
      <c r="I17" s="22">
        <f t="shared" si="2"/>
        <v>1001</v>
      </c>
      <c r="J17" s="22">
        <f t="shared" si="2"/>
        <v>0</v>
      </c>
      <c r="K17" s="22">
        <f t="shared" si="2"/>
        <v>2047.5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263.89999999999998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7553</v>
      </c>
    </row>
    <row r="18" spans="1:36" s="32" customFormat="1" x14ac:dyDescent="0.25">
      <c r="A18" s="30" t="s">
        <v>23</v>
      </c>
      <c r="B18" s="33">
        <v>188</v>
      </c>
      <c r="C18" s="33">
        <v>94</v>
      </c>
      <c r="D18" s="33">
        <v>93</v>
      </c>
      <c r="E18" s="33">
        <v>52</v>
      </c>
      <c r="F18" s="33">
        <v>311</v>
      </c>
      <c r="G18" s="33">
        <v>56</v>
      </c>
      <c r="H18" s="33">
        <v>291</v>
      </c>
      <c r="I18" s="33"/>
      <c r="J18" s="33"/>
      <c r="K18" s="33">
        <v>48</v>
      </c>
      <c r="L18" s="33"/>
      <c r="M18" s="33"/>
      <c r="N18" s="33"/>
      <c r="O18" s="33"/>
      <c r="P18" s="33">
        <v>5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1138</v>
      </c>
      <c r="AJ18" s="70"/>
    </row>
    <row r="19" spans="1:36" s="47" customFormat="1" x14ac:dyDescent="0.25">
      <c r="A19" s="46" t="s">
        <v>27</v>
      </c>
      <c r="B19" s="22">
        <f>B18*$B$9</f>
        <v>849.75999999999988</v>
      </c>
      <c r="C19" s="22">
        <f t="shared" ref="C19:L19" si="5">C18*$B$9</f>
        <v>424.87999999999994</v>
      </c>
      <c r="D19" s="22">
        <f t="shared" si="5"/>
        <v>420.35999999999996</v>
      </c>
      <c r="E19" s="22">
        <f t="shared" si="5"/>
        <v>235.03999999999996</v>
      </c>
      <c r="F19" s="22">
        <f t="shared" si="5"/>
        <v>1405.7199999999998</v>
      </c>
      <c r="G19" s="22">
        <f t="shared" si="5"/>
        <v>253.11999999999998</v>
      </c>
      <c r="H19" s="22">
        <f t="shared" si="5"/>
        <v>1315.32</v>
      </c>
      <c r="I19" s="22">
        <f t="shared" si="5"/>
        <v>0</v>
      </c>
      <c r="J19" s="22">
        <f t="shared" si="5"/>
        <v>0</v>
      </c>
      <c r="K19" s="22">
        <f t="shared" si="5"/>
        <v>216.95999999999998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22.599999999999998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5143.7599999999993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>
        <v>20</v>
      </c>
      <c r="G20" s="33"/>
      <c r="H20" s="33"/>
      <c r="I20" s="33"/>
      <c r="J20" s="33"/>
      <c r="K20" s="33"/>
      <c r="L20" s="33"/>
      <c r="M20" s="33"/>
      <c r="N20" s="33"/>
      <c r="O20" s="33"/>
      <c r="P20" s="33">
        <v>6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26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90.199999999999989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27.06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117.25999999999999</v>
      </c>
    </row>
    <row r="22" spans="1:36" s="47" customFormat="1" x14ac:dyDescent="0.25">
      <c r="A22" s="48" t="s">
        <v>25</v>
      </c>
      <c r="B22" s="20">
        <f>+B16+B18+B20</f>
        <v>188</v>
      </c>
      <c r="C22" s="20">
        <f t="shared" ref="C22:L22" si="11">+C16+C18+C20</f>
        <v>476</v>
      </c>
      <c r="D22" s="20">
        <f t="shared" si="11"/>
        <v>93</v>
      </c>
      <c r="E22" s="20">
        <f t="shared" si="11"/>
        <v>336</v>
      </c>
      <c r="F22" s="20">
        <f t="shared" si="11"/>
        <v>331</v>
      </c>
      <c r="G22" s="20">
        <f t="shared" si="11"/>
        <v>322</v>
      </c>
      <c r="H22" s="20">
        <f t="shared" si="11"/>
        <v>291</v>
      </c>
      <c r="I22" s="20">
        <f t="shared" si="11"/>
        <v>220</v>
      </c>
      <c r="J22" s="20">
        <f t="shared" si="11"/>
        <v>0</v>
      </c>
      <c r="K22" s="20">
        <f t="shared" si="11"/>
        <v>498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69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2824</v>
      </c>
    </row>
    <row r="23" spans="1:36" s="47" customFormat="1" x14ac:dyDescent="0.25">
      <c r="A23" s="48" t="s">
        <v>26</v>
      </c>
      <c r="B23" s="19">
        <f>+B17+B19+B21</f>
        <v>849.75999999999988</v>
      </c>
      <c r="C23" s="19">
        <f t="shared" ref="C23:L23" si="14">+C17+C19+C21</f>
        <v>2162.98</v>
      </c>
      <c r="D23" s="19">
        <f t="shared" si="14"/>
        <v>420.35999999999996</v>
      </c>
      <c r="E23" s="19">
        <f t="shared" si="14"/>
        <v>1527.24</v>
      </c>
      <c r="F23" s="19">
        <f t="shared" si="14"/>
        <v>1495.9199999999998</v>
      </c>
      <c r="G23" s="19">
        <f t="shared" si="14"/>
        <v>1463.4199999999998</v>
      </c>
      <c r="H23" s="19">
        <f t="shared" si="14"/>
        <v>1315.32</v>
      </c>
      <c r="I23" s="19">
        <f t="shared" si="14"/>
        <v>1001</v>
      </c>
      <c r="J23" s="19">
        <f t="shared" si="14"/>
        <v>0</v>
      </c>
      <c r="K23" s="19">
        <f t="shared" si="14"/>
        <v>2264.46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313.56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12814.019999999999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24</v>
      </c>
      <c r="H24" s="34"/>
      <c r="I24" s="34"/>
      <c r="J24" s="34"/>
      <c r="K24" s="34">
        <v>1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114.47999999999999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4.7699999999999996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119.24999999999999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24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1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114.47999999999999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4.7699999999999996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119.24999999999999</v>
      </c>
    </row>
    <row r="32" spans="1:36" x14ac:dyDescent="0.25">
      <c r="A32" s="13" t="s">
        <v>34</v>
      </c>
      <c r="B32" s="36"/>
      <c r="C32" s="36">
        <v>39.17</v>
      </c>
      <c r="D32" s="36"/>
      <c r="E32" s="36"/>
      <c r="F32" s="36"/>
      <c r="G32" s="36">
        <v>223.97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263.14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178.2235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1019.0635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1197.287</v>
      </c>
    </row>
    <row r="34" spans="1:34" x14ac:dyDescent="0.25">
      <c r="A34" s="13" t="s">
        <v>36</v>
      </c>
      <c r="B34" s="38">
        <v>72.959999999999994</v>
      </c>
      <c r="C34" s="38"/>
      <c r="D34" s="38"/>
      <c r="E34" s="38"/>
      <c r="F34" s="38"/>
      <c r="G34" s="38">
        <v>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72.959999999999994</v>
      </c>
    </row>
    <row r="35" spans="1:34" s="47" customFormat="1" x14ac:dyDescent="0.25">
      <c r="A35" s="46" t="s">
        <v>35</v>
      </c>
      <c r="B35" s="22">
        <f>B34*$B$9</f>
        <v>329.77919999999995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329.77919999999995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72.959999999999994</v>
      </c>
      <c r="C38" s="20">
        <f t="shared" ref="C38:L38" si="39">+C32+C34+C36</f>
        <v>39.17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223.97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336.1</v>
      </c>
    </row>
    <row r="39" spans="1:34" s="47" customFormat="1" x14ac:dyDescent="0.25">
      <c r="A39" s="48" t="s">
        <v>42</v>
      </c>
      <c r="B39" s="19">
        <f>+B33+B35+B37</f>
        <v>329.77919999999995</v>
      </c>
      <c r="C39" s="19">
        <f t="shared" ref="C39:L39" si="42">+C33+C35+C37</f>
        <v>178.2235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1019.0635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1527.0662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>
        <v>45.86</v>
      </c>
      <c r="C42" s="38"/>
      <c r="D42" s="38">
        <v>122.9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168.76</v>
      </c>
    </row>
    <row r="43" spans="1:34" s="47" customFormat="1" x14ac:dyDescent="0.25">
      <c r="A43" s="46" t="s">
        <v>44</v>
      </c>
      <c r="B43" s="22">
        <f>B42*$B$9</f>
        <v>207.28719999999998</v>
      </c>
      <c r="C43" s="22">
        <f t="shared" ref="C43:L43" si="48">C42*$B$9</f>
        <v>0</v>
      </c>
      <c r="D43" s="22">
        <f t="shared" si="48"/>
        <v>555.50799999999992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762.79519999999991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45.86</v>
      </c>
      <c r="C46" s="20">
        <f t="shared" ref="C46:L46" si="54">+C40+C42+C44</f>
        <v>0</v>
      </c>
      <c r="D46" s="20">
        <f t="shared" si="54"/>
        <v>122.9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168.76</v>
      </c>
    </row>
    <row r="47" spans="1:34" s="47" customFormat="1" x14ac:dyDescent="0.25">
      <c r="A47" s="48" t="s">
        <v>48</v>
      </c>
      <c r="B47" s="19">
        <f>+B41+B43+B45</f>
        <v>207.28719999999998</v>
      </c>
      <c r="C47" s="19">
        <f t="shared" ref="C47:L47" si="57">+C41+C43+C45</f>
        <v>0</v>
      </c>
      <c r="D47" s="19">
        <f t="shared" si="57"/>
        <v>555.50799999999992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762.79519999999991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1229.29</v>
      </c>
      <c r="C49" s="44">
        <v>1246.19</v>
      </c>
      <c r="D49" s="44">
        <v>610.39</v>
      </c>
      <c r="E49" s="44">
        <v>1527.71</v>
      </c>
      <c r="F49" s="44">
        <v>1340.87</v>
      </c>
      <c r="G49" s="44">
        <v>1067.46</v>
      </c>
      <c r="H49" s="44">
        <v>1739.04</v>
      </c>
      <c r="I49" s="44">
        <v>1152.67</v>
      </c>
      <c r="J49" s="44">
        <v>75.17</v>
      </c>
      <c r="K49" s="44">
        <v>2127.8000000000002</v>
      </c>
      <c r="L49" s="44">
        <v>946.2</v>
      </c>
      <c r="M49" s="45">
        <v>4023.89</v>
      </c>
      <c r="N49" s="45">
        <v>66.94</v>
      </c>
      <c r="O49" s="45">
        <v>134.97999999999999</v>
      </c>
      <c r="P49" s="45">
        <v>282.47000000000003</v>
      </c>
      <c r="Q49" s="45">
        <v>174.55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17745.62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304.16000000000003</v>
      </c>
      <c r="C53" s="44">
        <v>344.99</v>
      </c>
      <c r="D53" s="44">
        <v>4</v>
      </c>
      <c r="E53" s="44">
        <v>447.68</v>
      </c>
      <c r="F53" s="44">
        <v>207.29</v>
      </c>
      <c r="G53" s="44">
        <v>397.74</v>
      </c>
      <c r="H53" s="44">
        <v>269.60000000000002</v>
      </c>
      <c r="I53" s="44">
        <v>759.91</v>
      </c>
      <c r="J53" s="44"/>
      <c r="K53" s="44"/>
      <c r="L53" s="44"/>
      <c r="M53" s="45"/>
      <c r="N53" s="45"/>
      <c r="O53" s="45"/>
      <c r="P53" s="45">
        <v>60.51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2795.88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34.049999999999997</v>
      </c>
      <c r="D55" s="44"/>
      <c r="E55" s="44">
        <v>111.05</v>
      </c>
      <c r="F55" s="44"/>
      <c r="G55" s="44">
        <v>77.56</v>
      </c>
      <c r="H55" s="44">
        <v>158.88</v>
      </c>
      <c r="I55" s="44">
        <v>11.17</v>
      </c>
      <c r="J55" s="44"/>
      <c r="K55" s="44"/>
      <c r="L55" s="44">
        <v>419.99</v>
      </c>
      <c r="M55" s="45">
        <v>429.93</v>
      </c>
      <c r="N55" s="45"/>
      <c r="O55" s="45">
        <v>21.73</v>
      </c>
      <c r="P55" s="45">
        <v>4.95</v>
      </c>
      <c r="Q55" s="45">
        <v>33.08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1302.3900000000001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>
        <v>8.2799999999999994</v>
      </c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8.2799999999999994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2997.2763999999997</v>
      </c>
      <c r="C64" s="53">
        <f t="shared" ref="C64:AG64" si="61">+C15+C23+C31+C39+C47+C48+C49+C50+C51+C52+C53+C54+C55+C56+C57+C58+C59+C60+C61+C62+C63</f>
        <v>3966.4335000000001</v>
      </c>
      <c r="D64" s="53">
        <f t="shared" si="61"/>
        <v>1648.2579999999998</v>
      </c>
      <c r="E64" s="53">
        <f t="shared" si="61"/>
        <v>3613.68</v>
      </c>
      <c r="F64" s="53">
        <f t="shared" si="61"/>
        <v>3086.08</v>
      </c>
      <c r="G64" s="53">
        <f t="shared" si="61"/>
        <v>4143.7235000000001</v>
      </c>
      <c r="H64" s="53">
        <f t="shared" si="61"/>
        <v>3497.62</v>
      </c>
      <c r="I64" s="53">
        <f t="shared" si="61"/>
        <v>2924.75</v>
      </c>
      <c r="J64" s="53">
        <f t="shared" si="61"/>
        <v>79.67</v>
      </c>
      <c r="K64" s="53">
        <f t="shared" si="61"/>
        <v>4447.5300000000007</v>
      </c>
      <c r="L64" s="53">
        <f t="shared" si="61"/>
        <v>1366.19</v>
      </c>
      <c r="M64" s="53">
        <f t="shared" si="61"/>
        <v>4562.82</v>
      </c>
      <c r="N64" s="53">
        <f t="shared" si="61"/>
        <v>72.44</v>
      </c>
      <c r="O64" s="53">
        <f t="shared" si="61"/>
        <v>182.70999999999998</v>
      </c>
      <c r="P64" s="53">
        <f t="shared" si="61"/>
        <v>661.49</v>
      </c>
      <c r="Q64" s="53">
        <f t="shared" si="61"/>
        <v>232.63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37483.301399999989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8 N</v>
      </c>
      <c r="N66" s="55" t="str">
        <f t="shared" si="62"/>
        <v>CAJA 12 D</v>
      </c>
      <c r="O66" s="55" t="str">
        <f t="shared" si="62"/>
        <v>CAJA 12 N</v>
      </c>
      <c r="P66" s="55" t="str">
        <f t="shared" si="62"/>
        <v>CAJA 14 D</v>
      </c>
      <c r="Q66" s="55" t="str">
        <f t="shared" si="62"/>
        <v>CAJA 7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2994.97</v>
      </c>
      <c r="C67" s="57">
        <f t="shared" ref="C67:L67" si="63">C12</f>
        <v>3944.03</v>
      </c>
      <c r="D67" s="57">
        <f t="shared" si="63"/>
        <v>1646.48</v>
      </c>
      <c r="E67" s="57">
        <f t="shared" si="63"/>
        <v>3610.25</v>
      </c>
      <c r="F67" s="57">
        <f t="shared" si="63"/>
        <v>3080.73</v>
      </c>
      <c r="G67" s="57">
        <f t="shared" si="63"/>
        <v>4144.8500000000004</v>
      </c>
      <c r="H67" s="57">
        <f t="shared" si="63"/>
        <v>3497.59</v>
      </c>
      <c r="I67" s="57">
        <f t="shared" si="63"/>
        <v>2917.63</v>
      </c>
      <c r="J67" s="57">
        <f t="shared" si="63"/>
        <v>79.58</v>
      </c>
      <c r="K67" s="57">
        <f t="shared" si="63"/>
        <v>4443.5600000000004</v>
      </c>
      <c r="L67" s="57">
        <f t="shared" si="63"/>
        <v>1352.12</v>
      </c>
      <c r="M67" s="57">
        <f t="shared" ref="M67:AG67" si="64">M12</f>
        <v>4563.21</v>
      </c>
      <c r="N67" s="57">
        <f t="shared" si="64"/>
        <v>72.31</v>
      </c>
      <c r="O67" s="57">
        <f t="shared" si="64"/>
        <v>182.87</v>
      </c>
      <c r="P67" s="57">
        <f t="shared" si="64"/>
        <v>618.1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37148.28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2994.97</v>
      </c>
      <c r="C69" s="59">
        <f t="shared" ref="C69:L69" si="67">+C67+C68</f>
        <v>3944.03</v>
      </c>
      <c r="D69" s="59">
        <f t="shared" si="67"/>
        <v>1646.48</v>
      </c>
      <c r="E69" s="59">
        <f t="shared" si="67"/>
        <v>3610.25</v>
      </c>
      <c r="F69" s="59">
        <f t="shared" si="67"/>
        <v>3080.73</v>
      </c>
      <c r="G69" s="59">
        <f t="shared" si="67"/>
        <v>4144.8500000000004</v>
      </c>
      <c r="H69" s="59">
        <f t="shared" si="67"/>
        <v>3497.59</v>
      </c>
      <c r="I69" s="59">
        <f t="shared" si="67"/>
        <v>2917.63</v>
      </c>
      <c r="J69" s="59">
        <f t="shared" si="67"/>
        <v>79.58</v>
      </c>
      <c r="K69" s="59">
        <f t="shared" si="67"/>
        <v>4443.5600000000004</v>
      </c>
      <c r="L69" s="59">
        <f t="shared" si="67"/>
        <v>1352.12</v>
      </c>
      <c r="M69" s="59">
        <f t="shared" ref="M69:AG69" si="68">+M67+M68</f>
        <v>4563.21</v>
      </c>
      <c r="N69" s="59">
        <f t="shared" si="68"/>
        <v>72.31</v>
      </c>
      <c r="O69" s="59">
        <f t="shared" si="68"/>
        <v>182.87</v>
      </c>
      <c r="P69" s="59">
        <f t="shared" si="68"/>
        <v>618.1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37148.28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2.3063999999999396</v>
      </c>
      <c r="C70" s="57">
        <f t="shared" si="69"/>
        <v>22.403499999999894</v>
      </c>
      <c r="D70" s="57">
        <f t="shared" si="69"/>
        <v>1.7779999999997926</v>
      </c>
      <c r="E70" s="57">
        <f t="shared" si="69"/>
        <v>3.4299999999998363</v>
      </c>
      <c r="F70" s="57">
        <f t="shared" si="69"/>
        <v>5.3499999999999091</v>
      </c>
      <c r="G70" s="57">
        <f t="shared" si="69"/>
        <v>-1.1265000000003056</v>
      </c>
      <c r="H70" s="57">
        <f t="shared" si="69"/>
        <v>2.9999999999745341E-2</v>
      </c>
      <c r="I70" s="57">
        <f t="shared" si="69"/>
        <v>7.1199999999998909</v>
      </c>
      <c r="J70" s="57">
        <f t="shared" si="69"/>
        <v>9.0000000000003411E-2</v>
      </c>
      <c r="K70" s="57">
        <f t="shared" si="69"/>
        <v>3.9700000000002547</v>
      </c>
      <c r="L70" s="57">
        <f t="shared" si="69"/>
        <v>14.070000000000164</v>
      </c>
      <c r="M70" s="57">
        <f t="shared" ref="M70:AG70" si="70">+M64-M69</f>
        <v>-0.39000000000032742</v>
      </c>
      <c r="N70" s="57">
        <f t="shared" si="70"/>
        <v>0.12999999999999545</v>
      </c>
      <c r="O70" s="57">
        <f t="shared" si="70"/>
        <v>-0.16000000000002501</v>
      </c>
      <c r="P70" s="57">
        <f t="shared" si="70"/>
        <v>43.389999999999986</v>
      </c>
      <c r="Q70" s="57">
        <f t="shared" si="70"/>
        <v>232.63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335.02139999999872</v>
      </c>
    </row>
    <row r="71" spans="1:34" ht="101.25" customHeight="1" x14ac:dyDescent="0.25">
      <c r="A71" s="77" t="s">
        <v>96</v>
      </c>
      <c r="B71" s="14"/>
      <c r="C71" s="14" t="s">
        <v>126</v>
      </c>
      <c r="D71" s="14"/>
      <c r="E71" s="14" t="s">
        <v>127</v>
      </c>
      <c r="F71" s="14" t="s">
        <v>128</v>
      </c>
      <c r="G71" s="14"/>
      <c r="H71" s="14"/>
      <c r="I71" s="14" t="s">
        <v>129</v>
      </c>
      <c r="J71" s="14"/>
      <c r="K71" s="14"/>
      <c r="L71" s="14" t="s">
        <v>130</v>
      </c>
      <c r="M71" s="29"/>
      <c r="N71" s="29"/>
      <c r="O71" s="29"/>
      <c r="P71" s="29" t="s">
        <v>131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6" activePane="bottomRight" state="frozen"/>
      <selection pane="topRight" activeCell="B1" sqref="B1"/>
      <selection pane="bottomLeft" activeCell="A5" sqref="A5"/>
      <selection pane="bottomRight" activeCell="G52" sqref="G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4.51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1926.55</v>
      </c>
      <c r="C12" s="26">
        <v>3678.24</v>
      </c>
      <c r="D12" s="26">
        <v>2148.6999999999998</v>
      </c>
      <c r="E12" s="26">
        <v>3327.78</v>
      </c>
      <c r="F12" s="26">
        <v>608.69000000000005</v>
      </c>
      <c r="G12" s="26">
        <v>2037.9</v>
      </c>
      <c r="H12" s="26">
        <v>2870.3</v>
      </c>
      <c r="I12" s="26">
        <v>491.27</v>
      </c>
      <c r="J12" s="26">
        <v>1437.93</v>
      </c>
      <c r="K12" s="26">
        <v>1578.64</v>
      </c>
      <c r="L12" s="26">
        <v>2120.9299999999998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22226.93</v>
      </c>
      <c r="AI12" s="26">
        <v>22027.91</v>
      </c>
      <c r="AJ12" s="69">
        <f>+AI12-AH12</f>
        <v>-199.02000000000044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103.5</v>
      </c>
      <c r="C15" s="23">
        <v>111.5</v>
      </c>
      <c r="D15" s="23">
        <v>86</v>
      </c>
      <c r="E15" s="23">
        <v>3.5</v>
      </c>
      <c r="F15" s="23">
        <v>65.5</v>
      </c>
      <c r="G15" s="23">
        <v>275</v>
      </c>
      <c r="H15" s="23">
        <v>217.5</v>
      </c>
      <c r="I15" s="23">
        <v>85</v>
      </c>
      <c r="J15" s="23">
        <v>84</v>
      </c>
      <c r="K15" s="23">
        <v>27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1058.5</v>
      </c>
    </row>
    <row r="16" spans="1:36" s="32" customFormat="1" x14ac:dyDescent="0.25">
      <c r="A16" s="30" t="s">
        <v>20</v>
      </c>
      <c r="B16" s="31">
        <v>0</v>
      </c>
      <c r="C16" s="31">
        <v>385</v>
      </c>
      <c r="D16" s="31">
        <v>0</v>
      </c>
      <c r="E16" s="31">
        <v>439</v>
      </c>
      <c r="F16" s="31">
        <v>0</v>
      </c>
      <c r="G16" s="31">
        <v>0</v>
      </c>
      <c r="H16" s="31">
        <v>5</v>
      </c>
      <c r="I16" s="31"/>
      <c r="J16" s="31"/>
      <c r="K16" s="31"/>
      <c r="L16" s="31">
        <v>292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1121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1751.75</v>
      </c>
      <c r="D17" s="22">
        <f t="shared" ref="D17:AG17" si="2">D16*$B$8</f>
        <v>0</v>
      </c>
      <c r="E17" s="22">
        <f t="shared" si="2"/>
        <v>1997.4499999999998</v>
      </c>
      <c r="F17" s="22">
        <f t="shared" si="2"/>
        <v>0</v>
      </c>
      <c r="G17" s="22">
        <f t="shared" si="2"/>
        <v>0</v>
      </c>
      <c r="H17" s="22">
        <f t="shared" si="2"/>
        <v>22.75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1328.6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5100.5499999999993</v>
      </c>
    </row>
    <row r="18" spans="1:36" s="32" customFormat="1" x14ac:dyDescent="0.25">
      <c r="A18" s="30" t="s">
        <v>23</v>
      </c>
      <c r="B18" s="33">
        <v>84</v>
      </c>
      <c r="C18" s="33">
        <v>72</v>
      </c>
      <c r="D18" s="33">
        <v>105</v>
      </c>
      <c r="E18" s="33">
        <v>25</v>
      </c>
      <c r="F18" s="33"/>
      <c r="G18" s="33"/>
      <c r="H18" s="33"/>
      <c r="I18" s="33"/>
      <c r="J18" s="33"/>
      <c r="K18" s="33">
        <v>126</v>
      </c>
      <c r="L18" s="33">
        <v>10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422</v>
      </c>
      <c r="AJ18" s="70"/>
    </row>
    <row r="19" spans="1:36" s="47" customFormat="1" x14ac:dyDescent="0.25">
      <c r="A19" s="46" t="s">
        <v>27</v>
      </c>
      <c r="B19" s="22">
        <f>B18*$B$9</f>
        <v>379.67999999999995</v>
      </c>
      <c r="C19" s="22">
        <f t="shared" ref="C19:AG19" si="3">C18*$B$9</f>
        <v>325.43999999999994</v>
      </c>
      <c r="D19" s="22">
        <f t="shared" si="3"/>
        <v>474.59999999999997</v>
      </c>
      <c r="E19" s="22">
        <f t="shared" si="3"/>
        <v>112.99999999999999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569.52</v>
      </c>
      <c r="L19" s="22">
        <f t="shared" si="3"/>
        <v>45.199999999999996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1907.4399999999998</v>
      </c>
    </row>
    <row r="20" spans="1:36" s="32" customFormat="1" x14ac:dyDescent="0.25">
      <c r="A20" s="30" t="s">
        <v>24</v>
      </c>
      <c r="B20" s="33">
        <v>27</v>
      </c>
      <c r="C20" s="33"/>
      <c r="D20" s="33">
        <v>10</v>
      </c>
      <c r="E20" s="33"/>
      <c r="F20" s="33"/>
      <c r="G20" s="33"/>
      <c r="H20" s="33"/>
      <c r="I20" s="33"/>
      <c r="J20" s="33"/>
      <c r="K20" s="33">
        <v>30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67</v>
      </c>
      <c r="AJ20" s="70"/>
    </row>
    <row r="21" spans="1:36" s="47" customFormat="1" x14ac:dyDescent="0.25">
      <c r="A21" s="46" t="s">
        <v>27</v>
      </c>
      <c r="B21" s="22">
        <f>B20*$B$10</f>
        <v>121.77</v>
      </c>
      <c r="C21" s="22">
        <f t="shared" ref="C21:AG21" si="4">C20*$B$10</f>
        <v>0</v>
      </c>
      <c r="D21" s="22">
        <f t="shared" si="4"/>
        <v>45.099999999999994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135.29999999999998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302.16999999999996</v>
      </c>
    </row>
    <row r="22" spans="1:36" s="47" customFormat="1" x14ac:dyDescent="0.25">
      <c r="A22" s="48" t="s">
        <v>25</v>
      </c>
      <c r="B22" s="20">
        <f>+B16+B18+B20</f>
        <v>111</v>
      </c>
      <c r="C22" s="20">
        <f t="shared" ref="C22:AG23" si="5">+C16+C18+C20</f>
        <v>457</v>
      </c>
      <c r="D22" s="20">
        <f t="shared" si="5"/>
        <v>115</v>
      </c>
      <c r="E22" s="20">
        <f t="shared" si="5"/>
        <v>464</v>
      </c>
      <c r="F22" s="20">
        <f t="shared" si="5"/>
        <v>0</v>
      </c>
      <c r="G22" s="20">
        <f t="shared" si="5"/>
        <v>0</v>
      </c>
      <c r="H22" s="20">
        <f t="shared" si="5"/>
        <v>5</v>
      </c>
      <c r="I22" s="20">
        <f t="shared" si="5"/>
        <v>0</v>
      </c>
      <c r="J22" s="20">
        <f t="shared" si="5"/>
        <v>0</v>
      </c>
      <c r="K22" s="20">
        <f t="shared" si="5"/>
        <v>156</v>
      </c>
      <c r="L22" s="20">
        <f t="shared" si="5"/>
        <v>302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1610</v>
      </c>
    </row>
    <row r="23" spans="1:36" s="47" customFormat="1" x14ac:dyDescent="0.25">
      <c r="A23" s="48" t="s">
        <v>26</v>
      </c>
      <c r="B23" s="19">
        <f>+B17+B19+B21</f>
        <v>501.44999999999993</v>
      </c>
      <c r="C23" s="19">
        <f t="shared" si="5"/>
        <v>2077.19</v>
      </c>
      <c r="D23" s="19">
        <f t="shared" si="5"/>
        <v>519.69999999999993</v>
      </c>
      <c r="E23" s="19">
        <f t="shared" si="5"/>
        <v>2110.4499999999998</v>
      </c>
      <c r="F23" s="19">
        <f t="shared" si="5"/>
        <v>0</v>
      </c>
      <c r="G23" s="19">
        <f t="shared" si="5"/>
        <v>0</v>
      </c>
      <c r="H23" s="19">
        <f t="shared" si="5"/>
        <v>22.75</v>
      </c>
      <c r="I23" s="19">
        <f t="shared" si="5"/>
        <v>0</v>
      </c>
      <c r="J23" s="19">
        <f t="shared" si="5"/>
        <v>0</v>
      </c>
      <c r="K23" s="19">
        <f t="shared" si="5"/>
        <v>704.81999999999994</v>
      </c>
      <c r="L23" s="19">
        <f t="shared" si="5"/>
        <v>1373.8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7310.1599999999989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57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259.34999999999997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259.34999999999997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57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259.34999999999997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259.34999999999997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1061.94</v>
      </c>
      <c r="C49" s="44">
        <v>1105.76</v>
      </c>
      <c r="D49" s="44">
        <v>1387.58</v>
      </c>
      <c r="E49" s="44">
        <v>655.61</v>
      </c>
      <c r="F49" s="44">
        <v>400.6</v>
      </c>
      <c r="G49" s="44">
        <v>1292.1500000000001</v>
      </c>
      <c r="H49" s="44">
        <v>0</v>
      </c>
      <c r="I49" s="44">
        <v>404.98</v>
      </c>
      <c r="J49" s="44">
        <v>1125.1099999999999</v>
      </c>
      <c r="K49" s="44">
        <v>647.39</v>
      </c>
      <c r="L49" s="44">
        <v>306.24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8387.3599999999988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>
        <v>28.94</v>
      </c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28.94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73.790000000000006</v>
      </c>
      <c r="C52" s="44">
        <v>173.95</v>
      </c>
      <c r="D52" s="44">
        <v>8.36</v>
      </c>
      <c r="E52" s="44">
        <v>269.77</v>
      </c>
      <c r="F52" s="44"/>
      <c r="G52" s="44"/>
      <c r="H52" s="44">
        <v>1936.22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2462.09</v>
      </c>
    </row>
    <row r="53" spans="1:34" x14ac:dyDescent="0.25">
      <c r="A53" s="17" t="s">
        <v>18</v>
      </c>
      <c r="B53" s="44">
        <v>122.83</v>
      </c>
      <c r="C53" s="44">
        <v>145.77000000000001</v>
      </c>
      <c r="D53" s="44">
        <v>147.41999999999999</v>
      </c>
      <c r="E53" s="44">
        <v>251.26</v>
      </c>
      <c r="F53" s="44">
        <v>113.67</v>
      </c>
      <c r="G53" s="44">
        <v>275.45</v>
      </c>
      <c r="H53" s="44">
        <v>630.01</v>
      </c>
      <c r="I53" s="44"/>
      <c r="J53" s="44"/>
      <c r="K53" s="44">
        <v>181.32</v>
      </c>
      <c r="L53" s="44">
        <v>231.78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2099.5099999999998</v>
      </c>
    </row>
    <row r="54" spans="1:34" x14ac:dyDescent="0.25">
      <c r="A54" s="17" t="s">
        <v>114</v>
      </c>
      <c r="B54" s="44">
        <v>68.349999999999994</v>
      </c>
      <c r="C54" s="44">
        <v>15.56</v>
      </c>
      <c r="D54" s="44">
        <v>0</v>
      </c>
      <c r="E54" s="44">
        <v>18.579999999999998</v>
      </c>
      <c r="F54" s="44"/>
      <c r="G54" s="44">
        <v>139.55000000000001</v>
      </c>
      <c r="H54" s="44">
        <v>33.43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275.47000000000003</v>
      </c>
    </row>
    <row r="55" spans="1:34" x14ac:dyDescent="0.25">
      <c r="A55" s="17" t="s">
        <v>52</v>
      </c>
      <c r="B55" s="44">
        <v>0</v>
      </c>
      <c r="C55" s="44">
        <v>53.49</v>
      </c>
      <c r="D55" s="44">
        <v>0</v>
      </c>
      <c r="E55" s="44">
        <v>0</v>
      </c>
      <c r="F55" s="44"/>
      <c r="G55" s="44">
        <v>57.37</v>
      </c>
      <c r="H55" s="44"/>
      <c r="I55" s="44"/>
      <c r="J55" s="44">
        <v>229.96</v>
      </c>
      <c r="K55" s="44">
        <v>20.97</v>
      </c>
      <c r="L55" s="44">
        <v>63.14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424.92999999999995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0</v>
      </c>
      <c r="D58" s="44"/>
      <c r="E58" s="44">
        <v>14.65</v>
      </c>
      <c r="F58" s="44"/>
      <c r="G58" s="44"/>
      <c r="H58" s="44">
        <v>77.02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91.67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1931.8599999999997</v>
      </c>
      <c r="C64" s="53">
        <f t="shared" ref="C64:AG64" si="21">+C15+C23+C31+C39+C47+C48+C49+C50+C51+C52+C53+C54+C55+C56+C57+C58+C59+C60+C61+C62+C63</f>
        <v>3683.2199999999993</v>
      </c>
      <c r="D64" s="53">
        <f t="shared" si="21"/>
        <v>2149.0599999999995</v>
      </c>
      <c r="E64" s="53">
        <f t="shared" si="21"/>
        <v>3323.82</v>
      </c>
      <c r="F64" s="53">
        <f t="shared" si="21"/>
        <v>608.71</v>
      </c>
      <c r="G64" s="53">
        <f t="shared" si="21"/>
        <v>2039.52</v>
      </c>
      <c r="H64" s="53">
        <f t="shared" si="21"/>
        <v>2916.9300000000003</v>
      </c>
      <c r="I64" s="53">
        <f t="shared" si="21"/>
        <v>489.98</v>
      </c>
      <c r="J64" s="53">
        <f t="shared" si="21"/>
        <v>1439.07</v>
      </c>
      <c r="K64" s="53">
        <f t="shared" si="21"/>
        <v>1581.5</v>
      </c>
      <c r="L64" s="53">
        <f t="shared" si="21"/>
        <v>2234.31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22397.98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1926.55</v>
      </c>
      <c r="C67" s="57">
        <f t="shared" ref="C67:L67" si="23">C12</f>
        <v>3678.24</v>
      </c>
      <c r="D67" s="57">
        <f t="shared" si="23"/>
        <v>2148.6999999999998</v>
      </c>
      <c r="E67" s="57">
        <f t="shared" si="23"/>
        <v>3327.78</v>
      </c>
      <c r="F67" s="57">
        <f t="shared" si="23"/>
        <v>608.69000000000005</v>
      </c>
      <c r="G67" s="57">
        <f t="shared" si="23"/>
        <v>2037.9</v>
      </c>
      <c r="H67" s="57">
        <f t="shared" si="23"/>
        <v>2870.3</v>
      </c>
      <c r="I67" s="57">
        <f t="shared" si="23"/>
        <v>491.27</v>
      </c>
      <c r="J67" s="57">
        <f t="shared" si="23"/>
        <v>1437.93</v>
      </c>
      <c r="K67" s="57">
        <f t="shared" si="23"/>
        <v>1578.64</v>
      </c>
      <c r="L67" s="57">
        <f t="shared" si="23"/>
        <v>2120.9299999999998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22226.93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1926.55</v>
      </c>
      <c r="C69" s="59">
        <f t="shared" ref="C69:AG69" si="25">+C67+C68</f>
        <v>3678.24</v>
      </c>
      <c r="D69" s="59">
        <f t="shared" si="25"/>
        <v>2148.6999999999998</v>
      </c>
      <c r="E69" s="59">
        <f t="shared" si="25"/>
        <v>3327.78</v>
      </c>
      <c r="F69" s="59">
        <f t="shared" si="25"/>
        <v>608.69000000000005</v>
      </c>
      <c r="G69" s="59">
        <f t="shared" si="25"/>
        <v>2037.9</v>
      </c>
      <c r="H69" s="59">
        <f t="shared" si="25"/>
        <v>2870.3</v>
      </c>
      <c r="I69" s="59">
        <f t="shared" si="25"/>
        <v>491.27</v>
      </c>
      <c r="J69" s="59">
        <f t="shared" si="25"/>
        <v>1437.93</v>
      </c>
      <c r="K69" s="59">
        <f t="shared" si="25"/>
        <v>1578.64</v>
      </c>
      <c r="L69" s="59">
        <f t="shared" si="25"/>
        <v>2120.9299999999998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22226.93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5.3099999999997181</v>
      </c>
      <c r="C70" s="57">
        <f t="shared" si="26"/>
        <v>4.9799999999995634</v>
      </c>
      <c r="D70" s="57">
        <f t="shared" si="26"/>
        <v>0.35999999999967258</v>
      </c>
      <c r="E70" s="57">
        <f t="shared" si="26"/>
        <v>-3.9600000000000364</v>
      </c>
      <c r="F70" s="57">
        <f t="shared" si="26"/>
        <v>1.999999999998181E-2</v>
      </c>
      <c r="G70" s="57">
        <f t="shared" si="26"/>
        <v>1.6199999999998909</v>
      </c>
      <c r="H70" s="57">
        <f t="shared" si="26"/>
        <v>46.630000000000109</v>
      </c>
      <c r="I70" s="57">
        <f t="shared" si="26"/>
        <v>-1.2899999999999636</v>
      </c>
      <c r="J70" s="57">
        <f t="shared" si="26"/>
        <v>1.1399999999998727</v>
      </c>
      <c r="K70" s="57">
        <f t="shared" si="26"/>
        <v>2.8599999999999</v>
      </c>
      <c r="L70" s="57">
        <f t="shared" si="26"/>
        <v>113.38000000000011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171.04999999999882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123</v>
      </c>
      <c r="I71" s="14"/>
      <c r="J71" s="14"/>
      <c r="K71" s="14"/>
      <c r="L71" s="14" t="s">
        <v>124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4.5199999999999996</v>
      </c>
      <c r="C8" s="1" t="s">
        <v>38</v>
      </c>
      <c r="D8" s="2"/>
    </row>
    <row r="9" spans="1:36" x14ac:dyDescent="0.25">
      <c r="A9" s="1" t="s">
        <v>22</v>
      </c>
      <c r="B9" s="24">
        <v>4.51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4.55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1007.91</v>
      </c>
      <c r="C12" s="26">
        <v>3323.67</v>
      </c>
      <c r="D12" s="26">
        <v>479.02</v>
      </c>
      <c r="E12" s="26">
        <v>137.47</v>
      </c>
      <c r="F12" s="26">
        <v>520.32000000000005</v>
      </c>
      <c r="G12" s="26">
        <v>804.27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6272.66</v>
      </c>
      <c r="AI12" s="26">
        <v>6214.26</v>
      </c>
      <c r="AJ12" s="69">
        <f>+AI12-AH12</f>
        <v>-58.399999999999636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7.5</v>
      </c>
      <c r="C15" s="23">
        <v>0</v>
      </c>
      <c r="D15" s="23">
        <v>0.5</v>
      </c>
      <c r="E15" s="23">
        <v>17.5</v>
      </c>
      <c r="F15" s="23">
        <v>73</v>
      </c>
      <c r="G15" s="23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112.5</v>
      </c>
    </row>
    <row r="16" spans="1:36" s="32" customFormat="1" x14ac:dyDescent="0.25">
      <c r="A16" s="30" t="s">
        <v>20</v>
      </c>
      <c r="B16" s="31">
        <v>51</v>
      </c>
      <c r="C16" s="31">
        <v>37</v>
      </c>
      <c r="D16" s="31">
        <v>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</v>
      </c>
      <c r="AJ16" s="70"/>
    </row>
    <row r="17" spans="1:36" s="47" customFormat="1" x14ac:dyDescent="0.25">
      <c r="A17" s="46" t="s">
        <v>27</v>
      </c>
      <c r="B17" s="22">
        <f>B16*$B$8</f>
        <v>230.51999999999998</v>
      </c>
      <c r="C17" s="22">
        <f>C16*$B$8</f>
        <v>167.23999999999998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397.76</v>
      </c>
    </row>
    <row r="18" spans="1:36" s="32" customFormat="1" x14ac:dyDescent="0.25">
      <c r="A18" s="30" t="s">
        <v>23</v>
      </c>
      <c r="B18" s="33">
        <v>15</v>
      </c>
      <c r="C18" s="33">
        <v>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</v>
      </c>
      <c r="AJ18" s="70"/>
    </row>
    <row r="19" spans="1:36" s="47" customFormat="1" x14ac:dyDescent="0.25">
      <c r="A19" s="46" t="s">
        <v>27</v>
      </c>
      <c r="B19" s="22">
        <f>B18*$B$9</f>
        <v>67.649999999999991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67.649999999999991</v>
      </c>
    </row>
    <row r="20" spans="1:36" s="32" customFormat="1" x14ac:dyDescent="0.25">
      <c r="A20" s="30" t="s">
        <v>24</v>
      </c>
      <c r="B20" s="33"/>
      <c r="C20" s="33">
        <v>368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368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1674.3999999999999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1674.3999999999999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405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471</v>
      </c>
    </row>
    <row r="23" spans="1:36" s="47" customFormat="1" x14ac:dyDescent="0.25">
      <c r="A23" s="48" t="s">
        <v>26</v>
      </c>
      <c r="B23" s="19">
        <f>+B17+B19+B21</f>
        <v>298.16999999999996</v>
      </c>
      <c r="C23" s="19">
        <f t="shared" si="5"/>
        <v>1841.6399999999999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2139.81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425.96</v>
      </c>
      <c r="C49" s="44">
        <v>981.03</v>
      </c>
      <c r="D49" s="44">
        <v>199.74</v>
      </c>
      <c r="E49" s="44">
        <v>86.74</v>
      </c>
      <c r="F49" s="44">
        <v>218.1</v>
      </c>
      <c r="G49" s="44">
        <v>699.22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2610.79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276.83</v>
      </c>
      <c r="C53" s="44">
        <v>506.68</v>
      </c>
      <c r="D53" s="44">
        <v>243.7</v>
      </c>
      <c r="E53" s="44">
        <v>33.020000000000003</v>
      </c>
      <c r="F53" s="44">
        <v>228.35</v>
      </c>
      <c r="G53" s="44">
        <v>91.15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1379.73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0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34.979999999999997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34.979999999999997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1008.4599999999998</v>
      </c>
      <c r="C64" s="53">
        <f t="shared" ref="C64:AG64" si="21">+C15+C23+C31+C39+C47+C48+C49+C50+C51+C52+C53+C54+C55+C56+C57+C58+C59+C60+C61+C62+C63</f>
        <v>3329.35</v>
      </c>
      <c r="D64" s="53">
        <f t="shared" si="21"/>
        <v>478.92</v>
      </c>
      <c r="E64" s="53">
        <f t="shared" si="21"/>
        <v>137.26</v>
      </c>
      <c r="F64" s="53">
        <f t="shared" si="21"/>
        <v>519.45000000000005</v>
      </c>
      <c r="G64" s="53">
        <f t="shared" si="21"/>
        <v>804.37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6277.8099999999995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1007.91</v>
      </c>
      <c r="C67" s="57">
        <f t="shared" ref="C67:L67" si="23">C12</f>
        <v>3323.67</v>
      </c>
      <c r="D67" s="57">
        <f t="shared" si="23"/>
        <v>479.02</v>
      </c>
      <c r="E67" s="57">
        <f t="shared" si="23"/>
        <v>137.47</v>
      </c>
      <c r="F67" s="57">
        <f t="shared" si="23"/>
        <v>520.32000000000005</v>
      </c>
      <c r="G67" s="57">
        <f t="shared" si="23"/>
        <v>804.27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6272.66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1007.91</v>
      </c>
      <c r="C69" s="59">
        <f t="shared" ref="C69:AG69" si="25">+C67+C68</f>
        <v>3323.67</v>
      </c>
      <c r="D69" s="59">
        <f t="shared" si="25"/>
        <v>479.02</v>
      </c>
      <c r="E69" s="59">
        <f t="shared" si="25"/>
        <v>137.47</v>
      </c>
      <c r="F69" s="59">
        <f t="shared" si="25"/>
        <v>520.32000000000005</v>
      </c>
      <c r="G69" s="59">
        <f t="shared" si="25"/>
        <v>804.27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6272.66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0.54999999999984084</v>
      </c>
      <c r="C70" s="57">
        <f t="shared" si="26"/>
        <v>5.6799999999998363</v>
      </c>
      <c r="D70" s="57">
        <f t="shared" si="26"/>
        <v>-9.9999999999965894E-2</v>
      </c>
      <c r="E70" s="57">
        <f t="shared" si="26"/>
        <v>-0.21000000000000796</v>
      </c>
      <c r="F70" s="57">
        <f t="shared" si="26"/>
        <v>-0.87000000000000455</v>
      </c>
      <c r="G70" s="57">
        <f t="shared" si="26"/>
        <v>0.10000000000002274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5.1499999999997215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4.51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2415.06</v>
      </c>
      <c r="C12" s="26">
        <v>2202.1</v>
      </c>
      <c r="D12" s="26">
        <v>1766.34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6383.5</v>
      </c>
      <c r="AI12" s="26">
        <v>6351.36</v>
      </c>
      <c r="AJ12" s="69">
        <f>+AI12-AH12</f>
        <v>-32.140000000000327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335</v>
      </c>
      <c r="C15" s="23">
        <v>161</v>
      </c>
      <c r="D15" s="23">
        <v>327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823</v>
      </c>
    </row>
    <row r="16" spans="1:36" s="32" customFormat="1" x14ac:dyDescent="0.25">
      <c r="A16" s="30" t="s">
        <v>20</v>
      </c>
      <c r="B16" s="31">
        <v>45</v>
      </c>
      <c r="C16" s="31">
        <v>45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90</v>
      </c>
      <c r="AJ16" s="70"/>
    </row>
    <row r="17" spans="1:36" s="47" customFormat="1" x14ac:dyDescent="0.25">
      <c r="A17" s="46" t="s">
        <v>27</v>
      </c>
      <c r="B17" s="22">
        <f>B16*$B$8</f>
        <v>204.75</v>
      </c>
      <c r="C17" s="22">
        <f>C16*$B$8</f>
        <v>204.75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409.5</v>
      </c>
    </row>
    <row r="18" spans="1:36" s="32" customFormat="1" x14ac:dyDescent="0.25">
      <c r="A18" s="30" t="s">
        <v>23</v>
      </c>
      <c r="B18" s="33">
        <v>72</v>
      </c>
      <c r="C18" s="33">
        <v>83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155</v>
      </c>
      <c r="AJ18" s="70"/>
    </row>
    <row r="19" spans="1:36" s="47" customFormat="1" x14ac:dyDescent="0.25">
      <c r="A19" s="46" t="s">
        <v>27</v>
      </c>
      <c r="B19" s="22">
        <f>B18*$B$9</f>
        <v>325.43999999999994</v>
      </c>
      <c r="C19" s="22">
        <f t="shared" ref="C19:AG19" si="3">C18*$B$9</f>
        <v>375.15999999999997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700.59999999999991</v>
      </c>
    </row>
    <row r="20" spans="1:36" s="32" customFormat="1" x14ac:dyDescent="0.25">
      <c r="A20" s="30" t="s">
        <v>24</v>
      </c>
      <c r="B20" s="33">
        <v>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2</v>
      </c>
      <c r="AJ20" s="70"/>
    </row>
    <row r="21" spans="1:36" s="47" customFormat="1" x14ac:dyDescent="0.25">
      <c r="A21" s="46" t="s">
        <v>27</v>
      </c>
      <c r="B21" s="22">
        <f>B20*$B$10</f>
        <v>9.02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9.02</v>
      </c>
    </row>
    <row r="22" spans="1:36" s="47" customFormat="1" x14ac:dyDescent="0.25">
      <c r="A22" s="48" t="s">
        <v>25</v>
      </c>
      <c r="B22" s="20">
        <f>+B16+B18+B20</f>
        <v>119</v>
      </c>
      <c r="C22" s="20">
        <f t="shared" ref="C22:AG23" si="5">+C16+C18+C20</f>
        <v>128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247</v>
      </c>
    </row>
    <row r="23" spans="1:36" s="47" customFormat="1" x14ac:dyDescent="0.25">
      <c r="A23" s="48" t="s">
        <v>26</v>
      </c>
      <c r="B23" s="19">
        <f>+B17+B19+B21</f>
        <v>539.20999999999992</v>
      </c>
      <c r="C23" s="19">
        <f t="shared" si="5"/>
        <v>579.91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1119.1199999999999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22.08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22.08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99.801599999999979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99.801599999999979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22.08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22.08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99.801599999999979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99.801599999999979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916.52</v>
      </c>
      <c r="C49" s="44">
        <v>668.78</v>
      </c>
      <c r="D49" s="44">
        <v>732.09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2317.39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631.41</v>
      </c>
      <c r="C53" s="44">
        <v>677.01</v>
      </c>
      <c r="D53" s="44">
        <v>708.08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2016.5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20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2422.14</v>
      </c>
      <c r="C64" s="53">
        <f t="shared" ref="C64:AG64" si="21">+C15+C23+C31+C39+C47+C48+C49+C50+C51+C52+C53+C54+C55+C56+C57+C58+C59+C60+C61+C62+C63</f>
        <v>2206.5015999999996</v>
      </c>
      <c r="D64" s="53">
        <f t="shared" si="21"/>
        <v>1767.17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6395.8115999999991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2415.06</v>
      </c>
      <c r="C67" s="57">
        <f t="shared" ref="C67:L67" si="23">C12</f>
        <v>2202.1</v>
      </c>
      <c r="D67" s="57">
        <f t="shared" si="23"/>
        <v>1766.34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6383.5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2415.06</v>
      </c>
      <c r="C69" s="59">
        <f t="shared" ref="C69:AG69" si="25">+C67+C68</f>
        <v>2202.1</v>
      </c>
      <c r="D69" s="59">
        <f t="shared" si="25"/>
        <v>1766.34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6383.5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7.0799999999999272</v>
      </c>
      <c r="C70" s="57">
        <f t="shared" si="26"/>
        <v>4.4015999999996893</v>
      </c>
      <c r="D70" s="57">
        <f t="shared" si="26"/>
        <v>0.83000000000015461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12.311599999999771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4.51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1024.9000000000001</v>
      </c>
      <c r="C12" s="26">
        <v>1031.05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2055.9499999999998</v>
      </c>
      <c r="AI12" s="26">
        <v>2036.56</v>
      </c>
      <c r="AJ12" s="69">
        <f>+AI12-AH12</f>
        <v>-19.389999999999873</v>
      </c>
    </row>
    <row r="13" spans="1:36" ht="19.5" customHeight="1" x14ac:dyDescent="0.25">
      <c r="A13" s="25" t="s">
        <v>117</v>
      </c>
      <c r="B13" s="26">
        <v>36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60</v>
      </c>
      <c r="AI13" s="26"/>
      <c r="AJ13" s="69">
        <f>+AI13-AH13</f>
        <v>-60</v>
      </c>
    </row>
    <row r="14" spans="1:36" ht="19.5" customHeight="1" x14ac:dyDescent="0.25">
      <c r="A14" s="25" t="s">
        <v>118</v>
      </c>
      <c r="B14" s="26">
        <v>12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>
        <v>5.2</v>
      </c>
      <c r="C15" s="23">
        <v>45.5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50.7</v>
      </c>
    </row>
    <row r="16" spans="1:36" s="32" customFormat="1" x14ac:dyDescent="0.25">
      <c r="A16" s="30" t="s">
        <v>20</v>
      </c>
      <c r="B16" s="31">
        <v>0</v>
      </c>
      <c r="C16" s="31">
        <v>51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232.04999999999998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232.04999999999998</v>
      </c>
    </row>
    <row r="18" spans="1:36" s="32" customFormat="1" x14ac:dyDescent="0.25">
      <c r="A18" s="30" t="s">
        <v>23</v>
      </c>
      <c r="B18" s="33"/>
      <c r="C18" s="33">
        <v>25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112.99999999999999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112.99999999999999</v>
      </c>
    </row>
    <row r="20" spans="1:36" s="32" customFormat="1" x14ac:dyDescent="0.25">
      <c r="A20" s="30" t="s">
        <v>24</v>
      </c>
      <c r="B20" s="33">
        <v>83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83</v>
      </c>
      <c r="AJ20" s="70"/>
    </row>
    <row r="21" spans="1:36" s="47" customFormat="1" x14ac:dyDescent="0.25">
      <c r="A21" s="46" t="s">
        <v>27</v>
      </c>
      <c r="B21" s="22">
        <f>B20*$B$10</f>
        <v>374.33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374.33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76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159</v>
      </c>
    </row>
    <row r="23" spans="1:36" s="47" customFormat="1" x14ac:dyDescent="0.25">
      <c r="A23" s="48" t="s">
        <v>26</v>
      </c>
      <c r="B23" s="19">
        <f>+B17+B19+B21</f>
        <v>374.33</v>
      </c>
      <c r="C23" s="19">
        <f t="shared" si="5"/>
        <v>345.04999999999995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719.37999999999988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582.48</v>
      </c>
      <c r="C49" s="44">
        <v>583.88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1166.3600000000001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88.16</v>
      </c>
      <c r="C53" s="44">
        <v>89.67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177.82999999999998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1050.17</v>
      </c>
      <c r="C64" s="53">
        <f t="shared" ref="C64:AG64" si="21">+C15+C23+C31+C39+C47+C48+C49+C50+C51+C52+C53+C54+C55+C56+C57+C58+C59+C60+C61+C62+C63</f>
        <v>1064.0999999999999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2114.27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D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1024.9000000000001</v>
      </c>
      <c r="C67" s="57">
        <f t="shared" ref="C67:L67" si="23">C12</f>
        <v>1031.05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2055.9499999999998</v>
      </c>
    </row>
    <row r="68" spans="1:34" s="47" customFormat="1" x14ac:dyDescent="0.25">
      <c r="A68" s="58" t="s">
        <v>93</v>
      </c>
      <c r="B68" s="59">
        <f t="shared" ref="B68:AG68" si="24">+B13+B14</f>
        <v>48</v>
      </c>
      <c r="C68" s="59">
        <f t="shared" si="24"/>
        <v>36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84</v>
      </c>
    </row>
    <row r="69" spans="1:34" s="47" customFormat="1" x14ac:dyDescent="0.25">
      <c r="A69" s="58" t="s">
        <v>94</v>
      </c>
      <c r="B69" s="59">
        <f>+B67+B68</f>
        <v>1072.9000000000001</v>
      </c>
      <c r="C69" s="59">
        <f t="shared" ref="C69:AG69" si="25">+C67+C68</f>
        <v>1067.05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2139.9499999999998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-22.730000000000018</v>
      </c>
      <c r="C70" s="57">
        <f t="shared" si="26"/>
        <v>-2.9500000000000455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-25.680000000000064</v>
      </c>
    </row>
    <row r="71" spans="1:34" ht="102.7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D50" sqref="D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464.62</v>
      </c>
      <c r="C12" s="26">
        <v>481.22</v>
      </c>
      <c r="D12" s="26">
        <v>11.25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957.09</v>
      </c>
      <c r="AI12" s="26"/>
      <c r="AJ12" s="69">
        <f>+AI12-AH12</f>
        <v>-957.09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15.5</v>
      </c>
      <c r="C15" s="23">
        <v>40.5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</v>
      </c>
    </row>
    <row r="16" spans="1:36" s="32" customFormat="1" x14ac:dyDescent="0.25">
      <c r="A16" s="30" t="s">
        <v>20</v>
      </c>
      <c r="B16" s="31">
        <v>26</v>
      </c>
      <c r="C16" s="31">
        <v>62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</v>
      </c>
      <c r="AJ16" s="70"/>
    </row>
    <row r="17" spans="1:36" s="47" customFormat="1" x14ac:dyDescent="0.25">
      <c r="A17" s="46" t="s">
        <v>27</v>
      </c>
      <c r="B17" s="22">
        <f>B16*$B$8</f>
        <v>116.74000000000001</v>
      </c>
      <c r="C17" s="22">
        <f>C16*$B$8</f>
        <v>278.38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395.12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</v>
      </c>
      <c r="C22" s="20">
        <f t="shared" ref="C22:AG23" si="5">+C16+C18+C20</f>
        <v>62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88</v>
      </c>
    </row>
    <row r="23" spans="1:36" s="47" customFormat="1" x14ac:dyDescent="0.25">
      <c r="A23" s="48" t="s">
        <v>26</v>
      </c>
      <c r="B23" s="19">
        <f>+B17+B19+B21</f>
        <v>116.74000000000001</v>
      </c>
      <c r="C23" s="19">
        <f t="shared" si="5"/>
        <v>278.38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395.12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254.43</v>
      </c>
      <c r="C49" s="44">
        <v>163.43</v>
      </c>
      <c r="D49" s="44">
        <v>11.25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429.11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53.8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53.8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467.47</v>
      </c>
      <c r="C64" s="53">
        <f t="shared" ref="C64:AG64" si="21">+C15+C23+C31+C39+C47+C48+C49+C50+C51+C52+C53+C54+C55+C56+C57+C58+C59+C60+C61+C62+C63</f>
        <v>482.31</v>
      </c>
      <c r="D64" s="53">
        <f t="shared" si="21"/>
        <v>11.25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961.03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464.62</v>
      </c>
      <c r="C67" s="57">
        <f t="shared" ref="C67:L67" si="23">C12</f>
        <v>481.22</v>
      </c>
      <c r="D67" s="57">
        <f t="shared" si="23"/>
        <v>11.25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957.09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464.62</v>
      </c>
      <c r="C69" s="59">
        <f t="shared" ref="C69:AG69" si="25">+C67+C68</f>
        <v>481.22</v>
      </c>
      <c r="D69" s="59">
        <f t="shared" si="25"/>
        <v>11.25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957.09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2.8500000000000227</v>
      </c>
      <c r="C70" s="57">
        <f t="shared" si="26"/>
        <v>1.089999999999975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3.9399999999999977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678.2</v>
      </c>
      <c r="C12" s="26">
        <v>2340.56</v>
      </c>
      <c r="D12" s="26">
        <v>2915.46</v>
      </c>
      <c r="E12" s="26">
        <v>1200.22</v>
      </c>
      <c r="F12" s="26">
        <v>1986.83</v>
      </c>
      <c r="G12" s="26">
        <v>1031.52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10152.790000000001</v>
      </c>
      <c r="AI12" s="26">
        <v>10061.959999999999</v>
      </c>
      <c r="AJ12" s="69">
        <f>+AI12-AH12</f>
        <v>-90.830000000001746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113.9</v>
      </c>
      <c r="C15" s="23">
        <v>175</v>
      </c>
      <c r="D15" s="23">
        <v>452.7</v>
      </c>
      <c r="E15" s="23">
        <v>57.5</v>
      </c>
      <c r="F15" s="23">
        <v>160</v>
      </c>
      <c r="G15" s="23">
        <v>234.5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1193.5999999999999</v>
      </c>
    </row>
    <row r="16" spans="1:36" s="32" customFormat="1" x14ac:dyDescent="0.25">
      <c r="A16" s="30" t="s">
        <v>20</v>
      </c>
      <c r="B16" s="31">
        <v>0</v>
      </c>
      <c r="C16" s="31">
        <v>184</v>
      </c>
      <c r="D16" s="31">
        <v>117</v>
      </c>
      <c r="E16" s="31"/>
      <c r="F16" s="31">
        <v>163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837.19999999999993</v>
      </c>
      <c r="D17" s="22">
        <f t="shared" ref="D17:AG17" si="2">D16*$B$8</f>
        <v>532.35</v>
      </c>
      <c r="E17" s="22">
        <f t="shared" si="2"/>
        <v>0</v>
      </c>
      <c r="F17" s="22">
        <f t="shared" si="2"/>
        <v>741.65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2111.1999999999998</v>
      </c>
    </row>
    <row r="18" spans="1:36" s="32" customFormat="1" x14ac:dyDescent="0.25">
      <c r="A18" s="30" t="s">
        <v>23</v>
      </c>
      <c r="B18" s="33">
        <v>34</v>
      </c>
      <c r="C18" s="33"/>
      <c r="D18" s="33">
        <v>70</v>
      </c>
      <c r="E18" s="33">
        <v>67</v>
      </c>
      <c r="F18" s="33">
        <v>6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177</v>
      </c>
      <c r="AJ18" s="70"/>
    </row>
    <row r="19" spans="1:36" s="47" customFormat="1" x14ac:dyDescent="0.25">
      <c r="A19" s="46" t="s">
        <v>27</v>
      </c>
      <c r="B19" s="22">
        <f>B18*$B$9</f>
        <v>153.67999999999998</v>
      </c>
      <c r="C19" s="22">
        <f t="shared" ref="C19:AG19" si="3">C18*$B$9</f>
        <v>0</v>
      </c>
      <c r="D19" s="22">
        <f t="shared" si="3"/>
        <v>316.39999999999998</v>
      </c>
      <c r="E19" s="22">
        <f t="shared" si="3"/>
        <v>302.83999999999997</v>
      </c>
      <c r="F19" s="22">
        <f t="shared" si="3"/>
        <v>27.119999999999997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800.03999999999985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</v>
      </c>
      <c r="C22" s="20">
        <f t="shared" ref="C22:AG23" si="5">+C16+C18+C20</f>
        <v>184</v>
      </c>
      <c r="D22" s="20">
        <f t="shared" si="5"/>
        <v>187</v>
      </c>
      <c r="E22" s="20">
        <f t="shared" si="5"/>
        <v>67</v>
      </c>
      <c r="F22" s="20">
        <f t="shared" si="5"/>
        <v>169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641</v>
      </c>
    </row>
    <row r="23" spans="1:36" s="47" customFormat="1" x14ac:dyDescent="0.25">
      <c r="A23" s="48" t="s">
        <v>26</v>
      </c>
      <c r="B23" s="19">
        <f>+B17+B19+B21</f>
        <v>153.67999999999998</v>
      </c>
      <c r="C23" s="19">
        <f t="shared" si="5"/>
        <v>837.19999999999993</v>
      </c>
      <c r="D23" s="19">
        <f t="shared" si="5"/>
        <v>848.75</v>
      </c>
      <c r="E23" s="19">
        <f t="shared" si="5"/>
        <v>302.83999999999997</v>
      </c>
      <c r="F23" s="19">
        <f t="shared" si="5"/>
        <v>768.77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2911.24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98.33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98.33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447.4015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447.4015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98.33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98.33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447.4015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447.4015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351.57</v>
      </c>
      <c r="C49" s="44">
        <v>679.38</v>
      </c>
      <c r="D49" s="44"/>
      <c r="E49" s="44"/>
      <c r="F49" s="44"/>
      <c r="G49" s="44">
        <v>797.44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1828.39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1167</v>
      </c>
      <c r="E52" s="44">
        <v>600.92999999999995</v>
      </c>
      <c r="F52" s="44">
        <v>843.16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2611.0899999999997</v>
      </c>
    </row>
    <row r="53" spans="1:34" x14ac:dyDescent="0.25">
      <c r="A53" s="17" t="s">
        <v>18</v>
      </c>
      <c r="B53" s="44">
        <v>56.17</v>
      </c>
      <c r="C53" s="44">
        <v>204.5</v>
      </c>
      <c r="D53" s="44">
        <v>449.82</v>
      </c>
      <c r="E53" s="44">
        <v>242.01</v>
      </c>
      <c r="F53" s="44">
        <v>215.89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1168.3899999999999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675.31999999999994</v>
      </c>
      <c r="C64" s="53">
        <f t="shared" ref="C64:AG64" si="21">+C15+C23+C31+C39+C47+C48+C49+C50+C51+C52+C53+C54+C55+C56+C57+C58+C59+C60+C61+C62+C63</f>
        <v>2343.4814999999999</v>
      </c>
      <c r="D64" s="53">
        <f t="shared" si="21"/>
        <v>2918.27</v>
      </c>
      <c r="E64" s="53">
        <f t="shared" si="21"/>
        <v>1203.28</v>
      </c>
      <c r="F64" s="53">
        <f t="shared" si="21"/>
        <v>1987.8199999999997</v>
      </c>
      <c r="G64" s="53">
        <f t="shared" si="21"/>
        <v>1031.94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10160.111500000001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678.2</v>
      </c>
      <c r="C67" s="57">
        <f t="shared" ref="C67:L67" si="23">C12</f>
        <v>2340.56</v>
      </c>
      <c r="D67" s="57">
        <f t="shared" si="23"/>
        <v>2915.46</v>
      </c>
      <c r="E67" s="57">
        <f t="shared" si="23"/>
        <v>1200.22</v>
      </c>
      <c r="F67" s="57">
        <f t="shared" si="23"/>
        <v>1986.83</v>
      </c>
      <c r="G67" s="57">
        <f t="shared" si="23"/>
        <v>1031.52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10152.790000000001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678.2</v>
      </c>
      <c r="C69" s="59">
        <f t="shared" ref="C69:AG69" si="25">+C67+C68</f>
        <v>2340.56</v>
      </c>
      <c r="D69" s="59">
        <f t="shared" si="25"/>
        <v>2915.46</v>
      </c>
      <c r="E69" s="59">
        <f t="shared" si="25"/>
        <v>1200.22</v>
      </c>
      <c r="F69" s="59">
        <f t="shared" si="25"/>
        <v>1986.83</v>
      </c>
      <c r="G69" s="59">
        <f t="shared" si="25"/>
        <v>1031.52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10152.790000000001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-2.8800000000001091</v>
      </c>
      <c r="C70" s="57">
        <f t="shared" si="26"/>
        <v>2.9214999999999236</v>
      </c>
      <c r="D70" s="57">
        <f t="shared" si="26"/>
        <v>2.8099999999999454</v>
      </c>
      <c r="E70" s="57">
        <f t="shared" si="26"/>
        <v>3.0599999999999454</v>
      </c>
      <c r="F70" s="57">
        <f t="shared" si="26"/>
        <v>0.98999999999978172</v>
      </c>
      <c r="G70" s="57">
        <f t="shared" si="26"/>
        <v>0.42000000000007276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7.3214999999995598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2022-05-06T13:09:52Z</dcterms:modified>
</cp:coreProperties>
</file>