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DRE GENERAL MAYO 2022\"/>
    </mc:Choice>
  </mc:AlternateContent>
  <bookViews>
    <workbookView xWindow="0" yWindow="0" windowWidth="19200" windowHeight="108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X64" i="152" l="1"/>
  <c r="X70" i="152" s="1"/>
  <c r="H64" i="152"/>
  <c r="H70" i="152" s="1"/>
  <c r="AF64" i="152"/>
  <c r="AF70" i="152" s="1"/>
  <c r="P64" i="152"/>
  <c r="P70" i="152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W47" i="40"/>
  <c r="AE39" i="40"/>
  <c r="AA39" i="40"/>
  <c r="U39" i="40"/>
  <c r="Y23" i="40"/>
  <c r="AG23" i="40"/>
  <c r="U23" i="40"/>
  <c r="T47" i="40"/>
  <c r="AB47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Y64" i="40" l="1"/>
  <c r="Y70" i="40" s="1"/>
  <c r="AB64" i="40"/>
  <c r="AB70" i="40" s="1"/>
  <c r="C69" i="40"/>
  <c r="AF64" i="40"/>
  <c r="AF70" i="40" s="1"/>
  <c r="V64" i="40"/>
  <c r="V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AH69" i="40" l="1"/>
  <c r="P64" i="40"/>
  <c r="P70" i="40" s="1"/>
  <c r="M64" i="40"/>
  <c r="M70" i="40" s="1"/>
  <c r="R64" i="40"/>
  <c r="R70" i="40" s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K23" i="40" l="1"/>
  <c r="E23" i="40"/>
  <c r="L39" i="40"/>
  <c r="D39" i="40"/>
  <c r="I47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I64" i="40"/>
  <c r="I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<sst xmlns="http://schemas.openxmlformats.org/spreadsheetml/2006/main" count="750" uniqueCount="135">
  <si>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</si>
  <si>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</si>
  <si>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</si>
  <si>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</si>
  <si>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</si>
  <si>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</si>
  <si>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</si>
  <si>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</si>
  <si>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</si>
  <si>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</si>
  <si>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</si>
  <si>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</si>
  <si>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</si>
  <si>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</si>
  <si>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</si>
  <si>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</si>
  <si>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</si>
  <si>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</si>
  <si>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</si>
  <si>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</si>
  <si>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</si>
  <si>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</si>
  <si>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</si>
  <si>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</si>
  <si>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</si>
  <si>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</si>
  <si>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</si>
  <si>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</si>
  <si>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</si>
  <si>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</si>
  <si>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</si>
  <si>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</si>
  <si>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</si>
  <si>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</si>
  <si>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</si>
  <si>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</si>
  <si>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</si>
  <si>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</si>
  <si>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</si>
  <si>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</si>
  <si>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</si>
  <si>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</si>
  <si>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</si>
  <si>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</si>
  <si>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</si>
  <si>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</si>
  <si>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</si>
  <si>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</si>
  <si>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</si>
  <si>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</si>
  <si>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</si>
  <si>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</si>
  <si>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</si>
  <si>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</si>
  <si>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</si>
  <si>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</si>
  <si>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</si>
  <si>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</si>
  <si>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</si>
  <si>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</si>
  <si>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</si>
  <si>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</si>
  <si>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</si>
  <si>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</si>
  <si>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</si>
  <si>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</si>
  <si>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</si>
  <si>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</si>
  <si>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</si>
  <si>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</si>
  <si>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</si>
  <si>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</si>
  <si>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</si>
  <si>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</si>
  <si>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</si>
  <si>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</si>
  <si>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</si>
  <si>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</si>
  <si>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</si>
  <si>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</si>
  <si>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</si>
  <si>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</si>
  <si>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</si>
  <si>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</si>
  <si>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</si>
  <si>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</si>
  <si>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</si>
  <si>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</si>
  <si>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</si>
  <si>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</si>
  <si>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</si>
  <si>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</si>
  <si>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</si>
  <si>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</si>
  <si>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</si>
  <si>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</si>
  <si>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</si>
  <si>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</si>
  <si>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</si>
  <si>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</si>
  <si>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</si>
  <si>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</si>
  <si>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</si>
  <si>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</si>
  <si>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</si>
  <si>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</si>
  <si>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</si>
  <si>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</si>
  <si>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</si>
  <si>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</si>
  <si>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</si>
  <si>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</si>
  <si>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</si>
  <si>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</si>
  <si>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</si>
  <si>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</si>
  <si>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</si>
  <si>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</si>
  <si>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</si>
  <si>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</si>
  <si>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</si>
  <si>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</si>
  <si>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</si>
  <si>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50F/C</t>
  </si>
  <si>
    <t>3.50F/C</t>
  </si>
  <si>
    <t>MAL REGISTRO DE 1$</t>
  </si>
  <si>
    <t>28F/C CUENTA NO COBRADA #5406</t>
  </si>
  <si>
    <t>8F/C</t>
  </si>
  <si>
    <t>10F/C</t>
  </si>
  <si>
    <t>11F/C</t>
  </si>
  <si>
    <t>MAL REGISTRO DEL PAYPAL</t>
  </si>
  <si>
    <t>MAL REGISTRO DE 1.48$</t>
  </si>
  <si>
    <t>FALTANTE X EFECTIVO</t>
  </si>
  <si>
    <t>FALTANTE ES SOBRANTE DE CAJA 04</t>
  </si>
  <si>
    <t>SOBRANTE ES DE CAJA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</si>
</sst>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42928.79</v>
      </c>
      <c r="C2" s="43">
        <f>MODELO!AH12</f>
        <v>21153.05</v>
      </c>
      <c r="D2" s="43">
        <f>EXQUISITECES!AH12</f>
        <v>6286.1600000000008</v>
      </c>
      <c r="E2" s="43">
        <f>HOYADA!AH12</f>
        <v>5854.34</v>
      </c>
      <c r="F2" s="43">
        <f>FARMASTOP!AH12</f>
        <v>1708.0900000000001</v>
      </c>
      <c r="G2" s="43">
        <f>BOCAS!AH12</f>
        <v>2072.0299999999997</v>
      </c>
      <c r="H2" s="43">
        <f>LAGUNETICA!AH12</f>
        <v>10557.85</v>
      </c>
      <c r="I2" s="43">
        <f>SANANTONIO!AH12</f>
        <v>0</v>
      </c>
      <c r="J2" s="43">
        <f>SUM(B2:I2)</f>
        <v>90560.31</v>
      </c>
    </row>
    <row r="3" spans="1:10" x14ac:dyDescent="0.25">
      <c r="A3" s="46" t="s">
        <v>0</v>
      </c>
      <c r="B3" s="43">
        <f>AUTOMERCADO!AH15</f>
        <v>910</v>
      </c>
      <c r="C3" s="43">
        <f>MODELO!AH15</f>
        <v>1152.7</v>
      </c>
      <c r="D3" s="43">
        <f>EXQUISITECES!AH15</f>
        <v>382.3</v>
      </c>
      <c r="E3" s="43">
        <f>HOYADA!AH15</f>
        <v>720.6</v>
      </c>
      <c r="F3" s="43">
        <f>FARMASTOP!AH15</f>
        <v>44</v>
      </c>
      <c r="G3" s="43">
        <f>BOCAS!AH15</f>
        <v>170</v>
      </c>
      <c r="H3" s="43">
        <f>LAGUNETICA!AH15</f>
        <v>857.7</v>
      </c>
      <c r="I3" s="43">
        <f>SANANTONIO!AH15</f>
        <v>0</v>
      </c>
      <c r="J3" s="43">
        <f t="shared" ref="J3:J52" si="0">SUM(B3:I3)</f>
        <v>4237.3</v>
      </c>
    </row>
    <row r="4" spans="1:10" x14ac:dyDescent="0.25">
      <c r="A4" s="73" t="s">
        <v>20</v>
      </c>
      <c r="B4" s="43">
        <f>AUTOMERCADO!AH16</f>
        <v>2431</v>
      </c>
      <c r="C4" s="43">
        <f>MODELO!AH16</f>
        <v>1025</v>
      </c>
      <c r="D4" s="43">
        <f>EXQUISITECES!AH16</f>
        <v>328</v>
      </c>
      <c r="E4" s="43">
        <f>HOYADA!AH16</f>
        <v>40</v>
      </c>
      <c r="F4" s="43">
        <f>FARMASTOP!AH16</f>
        <v>34</v>
      </c>
      <c r="G4" s="43">
        <f>BOCAS!AH16</f>
        <v>99</v>
      </c>
      <c r="H4" s="43">
        <f>LAGUNETICA!AH16</f>
        <v>807</v>
      </c>
      <c r="I4" s="43">
        <f>SANANTONIO!AH16</f>
        <v>0</v>
      </c>
      <c r="J4" s="43">
        <f t="shared" si="0"/>
        <v>4764</v>
      </c>
    </row>
    <row r="5" spans="1:10" x14ac:dyDescent="0.25">
      <c r="A5" s="46" t="s">
        <v>27</v>
      </c>
      <c r="B5" s="43">
        <f>AUTOMERCADO!AH17</f>
        <v>11085.359999999999</v>
      </c>
      <c r="C5" s="43">
        <f>MODELO!AH17</f>
        <v>4673.9999999999991</v>
      </c>
      <c r="D5" s="43">
        <f>EXQUISITECES!AH17</f>
        <v>1495.6799999999998</v>
      </c>
      <c r="E5" s="43">
        <f>HOYADA!AH17</f>
        <v>182.39999999999998</v>
      </c>
      <c r="F5" s="43">
        <f>FARMASTOP!AH17</f>
        <v>155.04</v>
      </c>
      <c r="G5" s="43">
        <f>BOCAS!AH17</f>
        <v>444.51000000000005</v>
      </c>
      <c r="H5" s="43">
        <f>LAGUNETICA!AH17</f>
        <v>3671.85</v>
      </c>
      <c r="I5" s="43">
        <f>SANANTONIO!AH17</f>
        <v>0</v>
      </c>
      <c r="J5" s="43">
        <f t="shared" si="0"/>
        <v>21708.839999999997</v>
      </c>
    </row>
    <row r="6" spans="1:10" x14ac:dyDescent="0.25">
      <c r="A6" s="73" t="s">
        <v>23</v>
      </c>
      <c r="B6" s="43">
        <f>AUTOMERCADO!AH18</f>
        <v>1070</v>
      </c>
      <c r="C6" s="43">
        <f>MODELO!AH18</f>
        <v>263</v>
      </c>
      <c r="D6" s="43">
        <f>EXQUISITECES!AH18</f>
        <v>171</v>
      </c>
      <c r="E6" s="43">
        <f>HOYADA!AH18</f>
        <v>147</v>
      </c>
      <c r="F6" s="43">
        <f>FARMASTOP!AH18</f>
        <v>98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1749</v>
      </c>
    </row>
    <row r="7" spans="1:10" x14ac:dyDescent="0.25">
      <c r="A7" s="46" t="s">
        <v>27</v>
      </c>
      <c r="B7" s="43">
        <f>AUTOMERCADO!AH19</f>
        <v>4868.5000000000009</v>
      </c>
      <c r="C7" s="43">
        <f>MODELO!AH19</f>
        <v>1196.6499999999999</v>
      </c>
      <c r="D7" s="43">
        <f>EXQUISITECES!AH19</f>
        <v>778.05</v>
      </c>
      <c r="E7" s="43">
        <f>HOYADA!AH19</f>
        <v>668.84999999999991</v>
      </c>
      <c r="F7" s="43">
        <f>FARMASTOP!AH19</f>
        <v>445.9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7957.9500000000007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3501</v>
      </c>
      <c r="C10" s="43">
        <f>MODELO!AH22</f>
        <v>1288</v>
      </c>
      <c r="D10" s="43">
        <f>EXQUISITECES!AH22</f>
        <v>499</v>
      </c>
      <c r="E10" s="43">
        <f>HOYADA!AH22</f>
        <v>187</v>
      </c>
      <c r="F10" s="43">
        <f>FARMASTOP!AH22</f>
        <v>132</v>
      </c>
      <c r="G10" s="43">
        <f>BOCAS!AH22</f>
        <v>99</v>
      </c>
      <c r="H10" s="43">
        <f>LAGUNETICA!AH22</f>
        <v>807</v>
      </c>
      <c r="I10" s="43">
        <f>SANANTONIO!AH22</f>
        <v>0</v>
      </c>
      <c r="J10" s="43">
        <f t="shared" si="0"/>
        <v>6513</v>
      </c>
    </row>
    <row r="11" spans="1:10" x14ac:dyDescent="0.25">
      <c r="A11" s="48" t="s">
        <v>26</v>
      </c>
      <c r="B11" s="43">
        <f>AUTOMERCADO!AH23</f>
        <v>15953.859999999999</v>
      </c>
      <c r="C11" s="43">
        <f>MODELO!AH23</f>
        <v>5870.65</v>
      </c>
      <c r="D11" s="43">
        <f>EXQUISITECES!AH23</f>
        <v>2273.7299999999996</v>
      </c>
      <c r="E11" s="43">
        <f>HOYADA!AH23</f>
        <v>851.24999999999989</v>
      </c>
      <c r="F11" s="43">
        <f>FARMASTOP!AH23</f>
        <v>600.94000000000005</v>
      </c>
      <c r="G11" s="43">
        <f>BOCAS!AH23</f>
        <v>444.51000000000005</v>
      </c>
      <c r="H11" s="43">
        <f>LAGUNETICA!AH23</f>
        <v>3671.85</v>
      </c>
      <c r="I11" s="43">
        <f>SANANTONIO!AH23</f>
        <v>0</v>
      </c>
      <c r="J11" s="43">
        <f t="shared" si="0"/>
        <v>29666.789999999994</v>
      </c>
    </row>
    <row r="12" spans="1:10" x14ac:dyDescent="0.25">
      <c r="A12" s="46" t="s">
        <v>28</v>
      </c>
      <c r="B12" s="43">
        <f>AUTOMERCADO!AH24</f>
        <v>15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15</v>
      </c>
    </row>
    <row r="13" spans="1:10" x14ac:dyDescent="0.25">
      <c r="A13" s="46" t="s">
        <v>31</v>
      </c>
      <c r="B13" s="43">
        <f>AUTOMERCADO!AH25</f>
        <v>71.849999999999994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71.849999999999994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15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15</v>
      </c>
    </row>
    <row r="19" spans="1:10" x14ac:dyDescent="0.25">
      <c r="A19" s="48" t="s">
        <v>33</v>
      </c>
      <c r="B19" s="43">
        <f>AUTOMERCADO!AH31</f>
        <v>71.849999999999994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71.849999999999994</v>
      </c>
    </row>
    <row r="20" spans="1:10" x14ac:dyDescent="0.25">
      <c r="A20" s="46" t="s">
        <v>34</v>
      </c>
      <c r="B20" s="43">
        <f>AUTOMERCADO!AH32</f>
        <v>168.12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29.23</v>
      </c>
      <c r="H20" s="43">
        <f>LAGUNETICA!AH32</f>
        <v>0</v>
      </c>
      <c r="I20" s="43">
        <f>SANANTONIO!AH32</f>
        <v>0</v>
      </c>
      <c r="J20" s="43">
        <f t="shared" si="0"/>
        <v>197.35</v>
      </c>
    </row>
    <row r="21" spans="1:10" x14ac:dyDescent="0.25">
      <c r="A21" s="46" t="s">
        <v>35</v>
      </c>
      <c r="B21" s="43">
        <f>AUTOMERCADO!AH33</f>
        <v>766.6271999999999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131.24270000000001</v>
      </c>
      <c r="H21" s="43">
        <f>LAGUNETICA!AH33</f>
        <v>0</v>
      </c>
      <c r="I21" s="43">
        <f>SANANTONIO!AH33</f>
        <v>0</v>
      </c>
      <c r="J21" s="43">
        <f t="shared" si="0"/>
        <v>897.86989999999992</v>
      </c>
    </row>
    <row r="22" spans="1:10" x14ac:dyDescent="0.25">
      <c r="A22" s="46" t="s">
        <v>36</v>
      </c>
      <c r="B22" s="43">
        <f>AUTOMERCADO!AH34</f>
        <v>235.45999999999998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235.45999999999998</v>
      </c>
    </row>
    <row r="23" spans="1:10" x14ac:dyDescent="0.25">
      <c r="A23" s="46" t="s">
        <v>35</v>
      </c>
      <c r="B23" s="43">
        <f>AUTOMERCADO!AH35</f>
        <v>1071.3429999999998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1071.3429999999998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403.58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29.23</v>
      </c>
      <c r="H26" s="43">
        <f>LAGUNETICA!AH38</f>
        <v>0</v>
      </c>
      <c r="I26" s="43">
        <f>SANANTONIO!AH38</f>
        <v>0</v>
      </c>
      <c r="J26" s="43">
        <f t="shared" si="0"/>
        <v>432.81</v>
      </c>
    </row>
    <row r="27" spans="1:10" x14ac:dyDescent="0.25">
      <c r="A27" s="48" t="s">
        <v>42</v>
      </c>
      <c r="B27" s="43">
        <f>AUTOMERCADO!AH39</f>
        <v>1837.9701999999997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131.24270000000001</v>
      </c>
      <c r="H27" s="43">
        <f>LAGUNETICA!AH39</f>
        <v>0</v>
      </c>
      <c r="I27" s="43">
        <f>SANANTONIO!AH39</f>
        <v>0</v>
      </c>
      <c r="J27" s="43">
        <f t="shared" si="0"/>
        <v>1969.2128999999998</v>
      </c>
    </row>
    <row r="28" spans="1:10" x14ac:dyDescent="0.25">
      <c r="A28" s="46" t="s">
        <v>43</v>
      </c>
      <c r="B28" s="43">
        <f>AUTOMERCADO!AH40</f>
        <v>65.44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65.44</v>
      </c>
    </row>
    <row r="29" spans="1:10" x14ac:dyDescent="0.25">
      <c r="A29" s="46" t="s">
        <v>44</v>
      </c>
      <c r="B29" s="43">
        <f>AUTOMERCADO!AH41</f>
        <v>298.40639999999996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298.40639999999996</v>
      </c>
    </row>
    <row r="30" spans="1:10" x14ac:dyDescent="0.25">
      <c r="A30" s="46" t="s">
        <v>45</v>
      </c>
      <c r="B30" s="43">
        <f>AUTOMERCADO!AH42</f>
        <v>27.33</v>
      </c>
      <c r="C30" s="43">
        <f>MODELO!AH42</f>
        <v>0</v>
      </c>
      <c r="D30" s="43">
        <f>EXQUISITECES!AH42</f>
        <v>21.36</v>
      </c>
      <c r="E30" s="43">
        <f>HOYADA!AH42</f>
        <v>41.31</v>
      </c>
      <c r="F30" s="43">
        <f>FARMASTOP!AH42</f>
        <v>6.87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96.87</v>
      </c>
    </row>
    <row r="31" spans="1:10" x14ac:dyDescent="0.25">
      <c r="A31" s="46" t="s">
        <v>44</v>
      </c>
      <c r="B31" s="43">
        <f>AUTOMERCADO!AH43</f>
        <v>124.35149999999999</v>
      </c>
      <c r="C31" s="43">
        <f>MODELO!AH43</f>
        <v>0</v>
      </c>
      <c r="D31" s="43">
        <f>EXQUISITECES!AH43</f>
        <v>97.187999999999988</v>
      </c>
      <c r="E31" s="43">
        <f>HOYADA!AH43</f>
        <v>187.9605</v>
      </c>
      <c r="F31" s="43">
        <f>FARMASTOP!AH43</f>
        <v>31.258499999999998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440.75850000000003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92.77000000000001</v>
      </c>
      <c r="C34" s="43">
        <f>MODELO!AH46</f>
        <v>0</v>
      </c>
      <c r="D34" s="43">
        <f>EXQUISITECES!AH46</f>
        <v>21.36</v>
      </c>
      <c r="E34" s="43">
        <f>HOYADA!AH46</f>
        <v>41.31</v>
      </c>
      <c r="F34" s="43">
        <f>FARMASTOP!AH46</f>
        <v>6.87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162.31</v>
      </c>
    </row>
    <row r="35" spans="1:10" x14ac:dyDescent="0.25">
      <c r="A35" s="48" t="s">
        <v>48</v>
      </c>
      <c r="B35" s="43">
        <f>AUTOMERCADO!AH47</f>
        <v>422.75789999999995</v>
      </c>
      <c r="C35" s="43">
        <f>MODELO!AH47</f>
        <v>0</v>
      </c>
      <c r="D35" s="43">
        <f>EXQUISITECES!AH47</f>
        <v>97.187999999999988</v>
      </c>
      <c r="E35" s="43">
        <f>HOYADA!AH47</f>
        <v>187.9605</v>
      </c>
      <c r="F35" s="43">
        <f>FARMASTOP!AH47</f>
        <v>31.258499999999998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739.16489999999999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18804.940000000002</v>
      </c>
      <c r="C37" s="43">
        <f>MODELO!AH49</f>
        <v>8817.66</v>
      </c>
      <c r="D37" s="43">
        <f>EXQUISITECES!AH49</f>
        <v>2562.2399999999998</v>
      </c>
      <c r="E37" s="43">
        <f>HOYADA!AH49</f>
        <v>1910.6</v>
      </c>
      <c r="F37" s="43">
        <f>FARMASTOP!AH49</f>
        <v>944.16000000000008</v>
      </c>
      <c r="G37" s="43">
        <f>BOCAS!AH49</f>
        <v>1267.6799999999998</v>
      </c>
      <c r="H37" s="43">
        <f>LAGUNETICA!AH49</f>
        <v>2924.2699999999995</v>
      </c>
      <c r="I37" s="43">
        <f>SANANTONIO!AH49</f>
        <v>0</v>
      </c>
      <c r="J37" s="43">
        <f t="shared" si="0"/>
        <v>37231.550000000003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2194.6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1792.39</v>
      </c>
      <c r="I40" s="43">
        <f>SANANTONIO!AH52</f>
        <v>0</v>
      </c>
      <c r="J40" s="43">
        <f t="shared" si="0"/>
        <v>3986.99</v>
      </c>
    </row>
    <row r="41" spans="1:10" x14ac:dyDescent="0.25">
      <c r="A41" s="74" t="s">
        <v>18</v>
      </c>
      <c r="B41" s="43">
        <f>AUTOMERCADO!AH53</f>
        <v>3061.25</v>
      </c>
      <c r="C41" s="43">
        <f>MODELO!AH53</f>
        <v>2819.83</v>
      </c>
      <c r="D41" s="43">
        <f>EXQUISITECES!AH53</f>
        <v>740.8</v>
      </c>
      <c r="E41" s="43">
        <f>HOYADA!AH53</f>
        <v>2124.0100000000002</v>
      </c>
      <c r="F41" s="43">
        <f>FARMASTOP!AH53</f>
        <v>97.74</v>
      </c>
      <c r="G41" s="43">
        <f>BOCAS!AH53</f>
        <v>59.18</v>
      </c>
      <c r="H41" s="43">
        <f>LAGUNETICA!AH53</f>
        <v>1300.83</v>
      </c>
      <c r="I41" s="43">
        <f>SANANTONIO!AH53</f>
        <v>0</v>
      </c>
      <c r="J41" s="43">
        <f t="shared" si="0"/>
        <v>10203.64</v>
      </c>
    </row>
    <row r="42" spans="1:10" x14ac:dyDescent="0.25">
      <c r="A42" s="74" t="s">
        <v>114</v>
      </c>
      <c r="B42" s="43">
        <f>AUTOMERCADO!AH54</f>
        <v>235.19</v>
      </c>
      <c r="C42" s="43">
        <f>MODELO!AH54</f>
        <v>144.66</v>
      </c>
      <c r="D42" s="43">
        <f>EXQUISITECES!AH54</f>
        <v>0</v>
      </c>
      <c r="E42" s="43">
        <f>HOYADA!AH54</f>
        <v>0</v>
      </c>
      <c r="F42" s="43">
        <f>FARMASTOP!AH54</f>
        <v>9.8699999999999992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389.72</v>
      </c>
    </row>
    <row r="43" spans="1:10" x14ac:dyDescent="0.25">
      <c r="A43" s="74" t="s">
        <v>52</v>
      </c>
      <c r="B43" s="43">
        <f>AUTOMERCADO!AH55</f>
        <v>1875.87</v>
      </c>
      <c r="C43" s="43">
        <f>MODELO!AH55</f>
        <v>168.49</v>
      </c>
      <c r="D43" s="43">
        <f>EXQUISITECES!AH55</f>
        <v>236.20000000000002</v>
      </c>
      <c r="E43" s="43">
        <f>HOYADA!AH55</f>
        <v>65</v>
      </c>
      <c r="F43" s="43">
        <f>FARMASTOP!AH55</f>
        <v>13.15</v>
      </c>
      <c r="G43" s="43">
        <f>BOCAS!AH55</f>
        <v>0</v>
      </c>
      <c r="H43" s="43">
        <f>LAGUNETICA!AH55</f>
        <v>20</v>
      </c>
      <c r="I43" s="43">
        <f>SANANTONIO!AH55</f>
        <v>0</v>
      </c>
      <c r="J43" s="43">
        <f t="shared" si="0"/>
        <v>2378.71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50.47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50.47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771.26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771.26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43944.948100000001</v>
      </c>
      <c r="C52" s="75">
        <f>MODELO!AH64</f>
        <v>21219.059999999998</v>
      </c>
      <c r="D52" s="75">
        <f>EXQUISITECES!AH64</f>
        <v>6292.4580000000005</v>
      </c>
      <c r="E52" s="75">
        <f>HOYADA!AH64</f>
        <v>5859.4205000000002</v>
      </c>
      <c r="F52" s="75">
        <f>FARMASTOP!AH64</f>
        <v>1741.1185</v>
      </c>
      <c r="G52" s="75">
        <f>BOCAS!AH64</f>
        <v>2072.6126999999997</v>
      </c>
      <c r="H52" s="75">
        <f>LAGUNETICA!AH64</f>
        <v>10567.04</v>
      </c>
      <c r="I52" s="75">
        <f>SANANTONIO!AH64</f>
        <v>0</v>
      </c>
      <c r="J52" s="75">
        <f t="shared" si="0"/>
        <v>91696.657799999986</v>
      </c>
    </row>
    <row r="53" spans="1:10" x14ac:dyDescent="0.25">
      <c r="A53" s="56" t="s">
        <v>3</v>
      </c>
      <c r="B53" s="43">
        <f>B2</f>
        <v>42928.79</v>
      </c>
      <c r="C53" s="43">
        <f t="shared" ref="C53:I53" si="1">C2</f>
        <v>21153.05</v>
      </c>
      <c r="D53" s="43">
        <f t="shared" si="1"/>
        <v>6286.1600000000008</v>
      </c>
      <c r="E53" s="43">
        <f t="shared" si="1"/>
        <v>5854.34</v>
      </c>
      <c r="F53" s="43">
        <f t="shared" si="1"/>
        <v>1708.0900000000001</v>
      </c>
      <c r="G53" s="43">
        <f t="shared" si="1"/>
        <v>2072.0299999999997</v>
      </c>
      <c r="H53" s="43">
        <f t="shared" si="1"/>
        <v>10557.85</v>
      </c>
      <c r="I53" s="43">
        <f t="shared" si="1"/>
        <v>0</v>
      </c>
      <c r="J53" s="43">
        <f>J2</f>
        <v>90560.31</v>
      </c>
    </row>
    <row r="54" spans="1:10" x14ac:dyDescent="0.25">
      <c r="A54" s="58" t="s">
        <v>95</v>
      </c>
      <c r="B54" s="43">
        <f>+B52-B53</f>
        <v>1016.1581000000006</v>
      </c>
      <c r="C54" s="43">
        <f t="shared" ref="C54:I54" si="2">+C52-C53</f>
        <v>66.009999999998399</v>
      </c>
      <c r="D54" s="43">
        <f t="shared" si="2"/>
        <v>6.2979999999997744</v>
      </c>
      <c r="E54" s="43">
        <f t="shared" si="2"/>
        <v>5.0805000000000291</v>
      </c>
      <c r="F54" s="43">
        <f t="shared" si="2"/>
        <v>33.028499999999894</v>
      </c>
      <c r="G54" s="43">
        <f t="shared" si="2"/>
        <v>0.58269999999993161</v>
      </c>
      <c r="H54" s="43">
        <f t="shared" si="2"/>
        <v>9.1900000000005093</v>
      </c>
      <c r="I54" s="43">
        <f t="shared" si="2"/>
        <v>0</v>
      </c>
      <c r="J54" s="43">
        <f>+J52-J53</f>
        <v>1136.3477999999886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I47" activePane="bottomRight" state="frozen"/>
      <selection pane="topRight" activeCell="B1" sqref="B1"/>
      <selection pane="bottomLeft" activeCell="A5" sqref="A5"/>
      <selection pane="bottomRight" activeCell="K70" sqref="K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4.5599999999999996</v>
      </c>
      <c r="C8" s="1" t="s">
        <v>38</v>
      </c>
      <c r="D8" s="2">
        <v>4.79</v>
      </c>
    </row>
    <row r="9" spans="1:36" x14ac:dyDescent="0.25">
      <c r="A9" s="1" t="s">
        <v>22</v>
      </c>
      <c r="B9" s="24">
        <v>4.55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75</v>
      </c>
      <c r="H11" s="5" t="s">
        <v>53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75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1676.18</v>
      </c>
      <c r="C12" s="26">
        <v>3816</v>
      </c>
      <c r="D12" s="26">
        <v>3135.73</v>
      </c>
      <c r="E12" s="26">
        <v>4895.1099999999997</v>
      </c>
      <c r="F12" s="26">
        <v>1632.47</v>
      </c>
      <c r="G12" s="26">
        <v>52.12</v>
      </c>
      <c r="H12" s="26">
        <v>2827.11</v>
      </c>
      <c r="I12" s="26">
        <v>6895.49</v>
      </c>
      <c r="J12" s="26">
        <v>3554.49</v>
      </c>
      <c r="K12" s="26">
        <v>4577.3900000000003</v>
      </c>
      <c r="L12" s="26">
        <v>4661.0600000000004</v>
      </c>
      <c r="M12" s="26">
        <v>2797.81</v>
      </c>
      <c r="N12" s="26"/>
      <c r="O12" s="26">
        <v>1630.66</v>
      </c>
      <c r="P12" s="26">
        <v>303.26</v>
      </c>
      <c r="Q12" s="26">
        <v>473.91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42928.79</v>
      </c>
      <c r="AI12" s="26">
        <v>43335.14</v>
      </c>
      <c r="AJ12" s="69">
        <f>+AI12-AH12</f>
        <v>406.34999999999854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113.5</v>
      </c>
      <c r="D15" s="23"/>
      <c r="E15" s="23">
        <v>14.5</v>
      </c>
      <c r="F15" s="23"/>
      <c r="G15" s="23">
        <v>4.5</v>
      </c>
      <c r="H15" s="23">
        <v>230.5</v>
      </c>
      <c r="I15" s="23">
        <v>6.5</v>
      </c>
      <c r="J15" s="23">
        <v>184.5</v>
      </c>
      <c r="K15" s="23"/>
      <c r="L15" s="23"/>
      <c r="M15" s="23">
        <v>226.5</v>
      </c>
      <c r="N15" s="23"/>
      <c r="O15" s="23">
        <v>68.5</v>
      </c>
      <c r="P15" s="23">
        <v>5.5</v>
      </c>
      <c r="Q15" s="23">
        <v>55.5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910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>
        <v>228</v>
      </c>
      <c r="I16" s="31">
        <v>829</v>
      </c>
      <c r="J16" s="31">
        <v>219</v>
      </c>
      <c r="K16" s="31">
        <v>573</v>
      </c>
      <c r="L16" s="31">
        <v>575</v>
      </c>
      <c r="M16" s="31"/>
      <c r="N16" s="31"/>
      <c r="O16" s="31"/>
      <c r="P16" s="31"/>
      <c r="Q16" s="31">
        <v>7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2431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1039.6799999999998</v>
      </c>
      <c r="I17" s="22">
        <f t="shared" si="2"/>
        <v>3780.24</v>
      </c>
      <c r="J17" s="22">
        <f t="shared" si="2"/>
        <v>998.63999999999987</v>
      </c>
      <c r="K17" s="22">
        <f t="shared" si="2"/>
        <v>2612.8799999999997</v>
      </c>
      <c r="L17" s="22">
        <f t="shared" si="2"/>
        <v>2622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31.919999999999998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11085.359999999999</v>
      </c>
    </row>
    <row r="18" spans="1:36" s="32" customFormat="1" x14ac:dyDescent="0.25">
      <c r="A18" s="30" t="s">
        <v>23</v>
      </c>
      <c r="B18" s="33">
        <v>76</v>
      </c>
      <c r="C18" s="33">
        <v>209</v>
      </c>
      <c r="D18" s="33">
        <v>204</v>
      </c>
      <c r="E18" s="33">
        <v>366</v>
      </c>
      <c r="F18" s="33">
        <v>70</v>
      </c>
      <c r="G18" s="33"/>
      <c r="H18" s="33">
        <v>36</v>
      </c>
      <c r="I18" s="33">
        <v>20</v>
      </c>
      <c r="J18" s="33">
        <v>47</v>
      </c>
      <c r="K18" s="33">
        <v>25</v>
      </c>
      <c r="L18" s="33">
        <v>15</v>
      </c>
      <c r="M18" s="33"/>
      <c r="N18" s="33"/>
      <c r="O18" s="33"/>
      <c r="P18" s="33"/>
      <c r="Q18" s="33">
        <v>2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1070</v>
      </c>
      <c r="AJ18" s="70"/>
    </row>
    <row r="19" spans="1:36" s="47" customFormat="1" x14ac:dyDescent="0.25">
      <c r="A19" s="46" t="s">
        <v>27</v>
      </c>
      <c r="B19" s="22">
        <f>B18*$B$9</f>
        <v>345.8</v>
      </c>
      <c r="C19" s="22">
        <f t="shared" ref="C19:L19" si="5">C18*$B$9</f>
        <v>950.94999999999993</v>
      </c>
      <c r="D19" s="22">
        <f t="shared" si="5"/>
        <v>928.19999999999993</v>
      </c>
      <c r="E19" s="22">
        <f t="shared" si="5"/>
        <v>1665.3</v>
      </c>
      <c r="F19" s="22">
        <f t="shared" si="5"/>
        <v>318.5</v>
      </c>
      <c r="G19" s="22">
        <f t="shared" si="5"/>
        <v>0</v>
      </c>
      <c r="H19" s="22">
        <f t="shared" si="5"/>
        <v>163.79999999999998</v>
      </c>
      <c r="I19" s="22">
        <f t="shared" si="5"/>
        <v>91</v>
      </c>
      <c r="J19" s="22">
        <f t="shared" si="5"/>
        <v>213.85</v>
      </c>
      <c r="K19" s="22">
        <f t="shared" si="5"/>
        <v>113.75</v>
      </c>
      <c r="L19" s="22">
        <f t="shared" si="5"/>
        <v>68.25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9.1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4868.5000000000009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76</v>
      </c>
      <c r="C22" s="20">
        <f t="shared" ref="C22:L22" si="11">+C16+C18+C20</f>
        <v>209</v>
      </c>
      <c r="D22" s="20">
        <f t="shared" si="11"/>
        <v>204</v>
      </c>
      <c r="E22" s="20">
        <f t="shared" si="11"/>
        <v>366</v>
      </c>
      <c r="F22" s="20">
        <f t="shared" si="11"/>
        <v>70</v>
      </c>
      <c r="G22" s="20">
        <f t="shared" si="11"/>
        <v>0</v>
      </c>
      <c r="H22" s="20">
        <f t="shared" si="11"/>
        <v>264</v>
      </c>
      <c r="I22" s="20">
        <f t="shared" si="11"/>
        <v>849</v>
      </c>
      <c r="J22" s="20">
        <f t="shared" si="11"/>
        <v>266</v>
      </c>
      <c r="K22" s="20">
        <f t="shared" si="11"/>
        <v>598</v>
      </c>
      <c r="L22" s="20">
        <f t="shared" si="11"/>
        <v>590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9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3501</v>
      </c>
    </row>
    <row r="23" spans="1:36" s="47" customFormat="1" x14ac:dyDescent="0.25">
      <c r="A23" s="48" t="s">
        <v>26</v>
      </c>
      <c r="B23" s="19">
        <f>+B17+B19+B21</f>
        <v>345.8</v>
      </c>
      <c r="C23" s="19">
        <f t="shared" ref="C23:L23" si="14">+C17+C19+C21</f>
        <v>950.94999999999993</v>
      </c>
      <c r="D23" s="19">
        <f t="shared" si="14"/>
        <v>928.19999999999993</v>
      </c>
      <c r="E23" s="19">
        <f t="shared" si="14"/>
        <v>1665.3</v>
      </c>
      <c r="F23" s="19">
        <f t="shared" si="14"/>
        <v>318.5</v>
      </c>
      <c r="G23" s="19">
        <f t="shared" si="14"/>
        <v>0</v>
      </c>
      <c r="H23" s="19">
        <f t="shared" si="14"/>
        <v>1203.4799999999998</v>
      </c>
      <c r="I23" s="19">
        <f t="shared" si="14"/>
        <v>3871.24</v>
      </c>
      <c r="J23" s="19">
        <f t="shared" si="14"/>
        <v>1212.4899999999998</v>
      </c>
      <c r="K23" s="19">
        <f t="shared" si="14"/>
        <v>2726.6299999999997</v>
      </c>
      <c r="L23" s="19">
        <f t="shared" si="14"/>
        <v>2690.25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41.019999999999996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15953.859999999999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>
        <v>15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71.849999999999994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71.849999999999994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15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71.849999999999994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71.849999999999994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168.12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168.12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766.6271999999999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766.6271999999999</v>
      </c>
    </row>
    <row r="34" spans="1:34" x14ac:dyDescent="0.25">
      <c r="A34" s="13" t="s">
        <v>36</v>
      </c>
      <c r="B34" s="38">
        <v>19.64</v>
      </c>
      <c r="C34" s="38">
        <v>134.74</v>
      </c>
      <c r="D34" s="38"/>
      <c r="E34" s="38">
        <v>60</v>
      </c>
      <c r="F34" s="38">
        <v>21.08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235.45999999999998</v>
      </c>
    </row>
    <row r="35" spans="1:34" s="47" customFormat="1" x14ac:dyDescent="0.25">
      <c r="A35" s="46" t="s">
        <v>35</v>
      </c>
      <c r="B35" s="22">
        <f>B34*$B$9</f>
        <v>89.361999999999995</v>
      </c>
      <c r="C35" s="22">
        <f t="shared" ref="C35:L35" si="33">C34*$B$9</f>
        <v>613.06700000000001</v>
      </c>
      <c r="D35" s="22">
        <f t="shared" si="33"/>
        <v>0</v>
      </c>
      <c r="E35" s="22">
        <f t="shared" si="33"/>
        <v>273</v>
      </c>
      <c r="F35" s="22">
        <f t="shared" si="33"/>
        <v>95.913999999999987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1071.3429999999998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19.64</v>
      </c>
      <c r="C38" s="20">
        <f t="shared" ref="C38:L38" si="39">+C32+C34+C36</f>
        <v>134.74</v>
      </c>
      <c r="D38" s="20">
        <f t="shared" si="39"/>
        <v>0</v>
      </c>
      <c r="E38" s="20">
        <f t="shared" si="39"/>
        <v>60</v>
      </c>
      <c r="F38" s="20">
        <f t="shared" si="39"/>
        <v>21.08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168.12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403.58</v>
      </c>
    </row>
    <row r="39" spans="1:34" s="47" customFormat="1" x14ac:dyDescent="0.25">
      <c r="A39" s="48" t="s">
        <v>42</v>
      </c>
      <c r="B39" s="19">
        <f>+B33+B35+B37</f>
        <v>89.361999999999995</v>
      </c>
      <c r="C39" s="19">
        <f t="shared" ref="C39:L39" si="42">+C33+C35+C37</f>
        <v>613.06700000000001</v>
      </c>
      <c r="D39" s="19">
        <f t="shared" si="42"/>
        <v>0</v>
      </c>
      <c r="E39" s="19">
        <f t="shared" si="42"/>
        <v>273</v>
      </c>
      <c r="F39" s="19">
        <f t="shared" si="42"/>
        <v>95.913999999999987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766.6271999999999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1837.9701999999997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30.09</v>
      </c>
      <c r="I40" s="36"/>
      <c r="J40" s="36"/>
      <c r="K40" s="36">
        <v>28.2</v>
      </c>
      <c r="L40" s="36"/>
      <c r="M40" s="36"/>
      <c r="N40" s="36"/>
      <c r="O40" s="36"/>
      <c r="P40" s="36"/>
      <c r="Q40" s="36">
        <v>7.15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65.44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137.21039999999999</v>
      </c>
      <c r="I41" s="22">
        <f t="shared" si="45"/>
        <v>0</v>
      </c>
      <c r="J41" s="22">
        <f t="shared" si="45"/>
        <v>0</v>
      </c>
      <c r="K41" s="22">
        <f t="shared" si="45"/>
        <v>128.59199999999998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32.603999999999999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298.40639999999996</v>
      </c>
    </row>
    <row r="42" spans="1:34" x14ac:dyDescent="0.25">
      <c r="A42" s="13" t="s">
        <v>45</v>
      </c>
      <c r="B42" s="38"/>
      <c r="C42" s="38"/>
      <c r="D42" s="38">
        <v>27.33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27.33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124.35149999999999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124.35149999999999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27.33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30.09</v>
      </c>
      <c r="I46" s="20">
        <f t="shared" si="54"/>
        <v>0</v>
      </c>
      <c r="J46" s="20">
        <f t="shared" si="54"/>
        <v>0</v>
      </c>
      <c r="K46" s="20">
        <f t="shared" si="54"/>
        <v>28.2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7.15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92.77000000000001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124.35149999999999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137.21039999999999</v>
      </c>
      <c r="I47" s="19">
        <f t="shared" si="57"/>
        <v>0</v>
      </c>
      <c r="J47" s="19">
        <f t="shared" si="57"/>
        <v>0</v>
      </c>
      <c r="K47" s="19">
        <f t="shared" si="57"/>
        <v>128.59199999999998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32.603999999999999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422.75789999999995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1205.32</v>
      </c>
      <c r="C49" s="44">
        <v>1583.78</v>
      </c>
      <c r="D49" s="44">
        <v>1575.06</v>
      </c>
      <c r="E49" s="44">
        <v>1287.24</v>
      </c>
      <c r="F49" s="44">
        <v>918.46</v>
      </c>
      <c r="G49" s="44">
        <v>47.9</v>
      </c>
      <c r="H49" s="44">
        <v>865.27</v>
      </c>
      <c r="I49" s="44">
        <v>1734.96</v>
      </c>
      <c r="J49" s="44">
        <v>1385.16</v>
      </c>
      <c r="K49" s="44">
        <v>1441.94</v>
      </c>
      <c r="L49" s="44">
        <v>1146.69</v>
      </c>
      <c r="M49" s="45">
        <v>2566.5700000000002</v>
      </c>
      <c r="N49" s="45">
        <v>929.38</v>
      </c>
      <c r="O49" s="45">
        <v>1512.73</v>
      </c>
      <c r="P49" s="45">
        <v>297.89999999999998</v>
      </c>
      <c r="Q49" s="45">
        <v>306.58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18804.940000000002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39.31</v>
      </c>
      <c r="C53" s="44">
        <v>563.04</v>
      </c>
      <c r="D53" s="44">
        <v>284.88</v>
      </c>
      <c r="E53" s="44">
        <v>414.9</v>
      </c>
      <c r="F53" s="44"/>
      <c r="G53" s="44"/>
      <c r="H53" s="44">
        <v>330.68</v>
      </c>
      <c r="I53" s="44">
        <v>322.44</v>
      </c>
      <c r="J53" s="44">
        <v>772.12</v>
      </c>
      <c r="K53" s="44">
        <v>295.11</v>
      </c>
      <c r="L53" s="44"/>
      <c r="M53" s="45"/>
      <c r="N53" s="45"/>
      <c r="O53" s="45"/>
      <c r="P53" s="45"/>
      <c r="Q53" s="45">
        <v>38.770000000000003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3061.25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235.19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235.19</v>
      </c>
    </row>
    <row r="55" spans="1:34" x14ac:dyDescent="0.25">
      <c r="A55" s="17" t="s">
        <v>52</v>
      </c>
      <c r="B55" s="44"/>
      <c r="C55" s="44"/>
      <c r="D55" s="44">
        <v>241.25</v>
      </c>
      <c r="E55" s="44">
        <v>1242.5999999999999</v>
      </c>
      <c r="F55" s="44">
        <v>71.98</v>
      </c>
      <c r="G55" s="44"/>
      <c r="H55" s="44">
        <v>60</v>
      </c>
      <c r="I55" s="44">
        <v>189.5</v>
      </c>
      <c r="J55" s="44"/>
      <c r="K55" s="44"/>
      <c r="L55" s="44">
        <v>10</v>
      </c>
      <c r="M55" s="45">
        <v>10.54</v>
      </c>
      <c r="N55" s="45"/>
      <c r="O55" s="45">
        <v>50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1875.87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>
        <v>771.26</v>
      </c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771.26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1679.7919999999999</v>
      </c>
      <c r="C64" s="53">
        <f t="shared" ref="C64:AG64" si="61">+C15+C23+C31+C39+C47+C48+C49+C50+C51+C52+C53+C54+C55+C56+C57+C58+C59+C60+C61+C62+C63</f>
        <v>3824.3369999999995</v>
      </c>
      <c r="D64" s="53">
        <f t="shared" si="61"/>
        <v>3153.7415000000001</v>
      </c>
      <c r="E64" s="53">
        <f t="shared" si="61"/>
        <v>4897.54</v>
      </c>
      <c r="F64" s="53">
        <f t="shared" si="61"/>
        <v>1640.0440000000001</v>
      </c>
      <c r="G64" s="53">
        <f t="shared" si="61"/>
        <v>52.4</v>
      </c>
      <c r="H64" s="53">
        <f t="shared" si="61"/>
        <v>2827.1403999999998</v>
      </c>
      <c r="I64" s="53">
        <f t="shared" si="61"/>
        <v>6895.9</v>
      </c>
      <c r="J64" s="53">
        <f t="shared" si="61"/>
        <v>3554.2699999999995</v>
      </c>
      <c r="K64" s="53">
        <f t="shared" si="61"/>
        <v>4592.2719999999999</v>
      </c>
      <c r="L64" s="53">
        <f t="shared" si="61"/>
        <v>4685.4171999999999</v>
      </c>
      <c r="M64" s="53">
        <f t="shared" si="61"/>
        <v>2803.61</v>
      </c>
      <c r="N64" s="53">
        <f t="shared" si="61"/>
        <v>929.38</v>
      </c>
      <c r="O64" s="53">
        <f t="shared" si="61"/>
        <v>1631.23</v>
      </c>
      <c r="P64" s="53">
        <f t="shared" si="61"/>
        <v>303.39999999999998</v>
      </c>
      <c r="Q64" s="53">
        <f t="shared" si="61"/>
        <v>474.47399999999993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43944.948100000001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12 D</v>
      </c>
      <c r="H66" s="55" t="str">
        <f t="shared" si="62"/>
        <v>CAJA 1 D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12 D</v>
      </c>
      <c r="Q66" s="55" t="str">
        <f t="shared" si="62"/>
        <v>CAJA 14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1676.18</v>
      </c>
      <c r="C67" s="57">
        <f t="shared" ref="C67:L67" si="63">C12</f>
        <v>3816</v>
      </c>
      <c r="D67" s="57">
        <f t="shared" si="63"/>
        <v>3135.73</v>
      </c>
      <c r="E67" s="57">
        <f t="shared" si="63"/>
        <v>4895.1099999999997</v>
      </c>
      <c r="F67" s="57">
        <f t="shared" si="63"/>
        <v>1632.47</v>
      </c>
      <c r="G67" s="57">
        <f t="shared" si="63"/>
        <v>52.12</v>
      </c>
      <c r="H67" s="57">
        <f t="shared" si="63"/>
        <v>2827.11</v>
      </c>
      <c r="I67" s="57">
        <f t="shared" si="63"/>
        <v>6895.49</v>
      </c>
      <c r="J67" s="57">
        <f t="shared" si="63"/>
        <v>3554.49</v>
      </c>
      <c r="K67" s="57">
        <f t="shared" si="63"/>
        <v>4577.3900000000003</v>
      </c>
      <c r="L67" s="57">
        <f t="shared" si="63"/>
        <v>4661.0600000000004</v>
      </c>
      <c r="M67" s="57">
        <f t="shared" ref="M67:AG67" si="64">M12</f>
        <v>2797.81</v>
      </c>
      <c r="N67" s="57">
        <f t="shared" si="64"/>
        <v>0</v>
      </c>
      <c r="O67" s="57">
        <f t="shared" si="64"/>
        <v>1630.66</v>
      </c>
      <c r="P67" s="57">
        <f t="shared" si="64"/>
        <v>303.26</v>
      </c>
      <c r="Q67" s="57">
        <f t="shared" si="64"/>
        <v>473.91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42928.79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1676.18</v>
      </c>
      <c r="C69" s="59">
        <f t="shared" ref="C69:L69" si="67">+C67+C68</f>
        <v>3816</v>
      </c>
      <c r="D69" s="59">
        <f t="shared" si="67"/>
        <v>3135.73</v>
      </c>
      <c r="E69" s="59">
        <f t="shared" si="67"/>
        <v>4895.1099999999997</v>
      </c>
      <c r="F69" s="59">
        <f t="shared" si="67"/>
        <v>1632.47</v>
      </c>
      <c r="G69" s="59">
        <f t="shared" si="67"/>
        <v>52.12</v>
      </c>
      <c r="H69" s="59">
        <f t="shared" si="67"/>
        <v>2827.11</v>
      </c>
      <c r="I69" s="59">
        <f t="shared" si="67"/>
        <v>6895.49</v>
      </c>
      <c r="J69" s="59">
        <f t="shared" si="67"/>
        <v>3554.49</v>
      </c>
      <c r="K69" s="59">
        <f t="shared" si="67"/>
        <v>4577.3900000000003</v>
      </c>
      <c r="L69" s="59">
        <f t="shared" si="67"/>
        <v>4661.0600000000004</v>
      </c>
      <c r="M69" s="59">
        <f t="shared" ref="M69:AG69" si="68">+M67+M68</f>
        <v>2797.81</v>
      </c>
      <c r="N69" s="59">
        <f t="shared" si="68"/>
        <v>0</v>
      </c>
      <c r="O69" s="59">
        <f t="shared" si="68"/>
        <v>1630.66</v>
      </c>
      <c r="P69" s="59">
        <f t="shared" si="68"/>
        <v>303.26</v>
      </c>
      <c r="Q69" s="59">
        <f t="shared" si="68"/>
        <v>473.91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42928.79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3.6119999999998527</v>
      </c>
      <c r="C70" s="57">
        <f t="shared" si="69"/>
        <v>8.3369999999995343</v>
      </c>
      <c r="D70" s="57">
        <f t="shared" si="69"/>
        <v>18.011500000000069</v>
      </c>
      <c r="E70" s="57">
        <f t="shared" si="69"/>
        <v>2.430000000000291</v>
      </c>
      <c r="F70" s="57">
        <f t="shared" si="69"/>
        <v>7.5740000000000691</v>
      </c>
      <c r="G70" s="57">
        <f t="shared" si="69"/>
        <v>0.28000000000000114</v>
      </c>
      <c r="H70" s="57">
        <f t="shared" si="69"/>
        <v>3.0399999999644933E-2</v>
      </c>
      <c r="I70" s="57">
        <f t="shared" si="69"/>
        <v>0.40999999999985448</v>
      </c>
      <c r="J70" s="57">
        <f t="shared" si="69"/>
        <v>-0.22000000000025466</v>
      </c>
      <c r="K70" s="57">
        <f t="shared" si="69"/>
        <v>14.881999999999607</v>
      </c>
      <c r="L70" s="57">
        <f t="shared" si="69"/>
        <v>24.357199999999466</v>
      </c>
      <c r="M70" s="57">
        <f t="shared" ref="M70:AG70" si="70">+M64-M69</f>
        <v>5.8000000000001819</v>
      </c>
      <c r="N70" s="57">
        <f t="shared" si="70"/>
        <v>929.38</v>
      </c>
      <c r="O70" s="57">
        <f t="shared" si="70"/>
        <v>0.56999999999993634</v>
      </c>
      <c r="P70" s="57">
        <f t="shared" si="70"/>
        <v>0.13999999999998636</v>
      </c>
      <c r="Q70" s="57">
        <f t="shared" si="70"/>
        <v>0.56399999999990769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1016.1580999999981</v>
      </c>
    </row>
    <row r="71" spans="1:34" ht="101.25" customHeight="1" x14ac:dyDescent="0.25">
      <c r="A71" s="77" t="s">
        <v>96</v>
      </c>
      <c r="B71" s="14" t="s">
        <v>124</v>
      </c>
      <c r="C71" s="14" t="s">
        <v>125</v>
      </c>
      <c r="D71" s="14" t="s">
        <v>126</v>
      </c>
      <c r="E71" s="14"/>
      <c r="F71" s="14" t="s">
        <v>127</v>
      </c>
      <c r="G71" s="14"/>
      <c r="H71" s="14"/>
      <c r="I71" s="14"/>
      <c r="J71" s="14"/>
      <c r="K71" s="14" t="s">
        <v>128</v>
      </c>
      <c r="L71" s="14" t="s">
        <v>129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G44" activePane="bottomRight" state="frozen"/>
      <selection pane="topRight" activeCell="B1" sqref="B1"/>
      <selection pane="bottomLeft" activeCell="A5" sqref="A5"/>
      <selection pane="bottomRight" activeCell="AG59" sqref="AG5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4.5599999999999996</v>
      </c>
      <c r="C8" s="1" t="s">
        <v>38</v>
      </c>
      <c r="D8" s="2"/>
    </row>
    <row r="9" spans="1:36" x14ac:dyDescent="0.25">
      <c r="A9" s="1" t="s">
        <v>22</v>
      </c>
      <c r="B9" s="24">
        <v>4.55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67</v>
      </c>
      <c r="J11" s="5" t="s">
        <v>68</v>
      </c>
      <c r="K11" s="5" t="s">
        <v>69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2013.32</v>
      </c>
      <c r="C12" s="26">
        <v>2683.94</v>
      </c>
      <c r="D12" s="26">
        <v>2476.0300000000002</v>
      </c>
      <c r="E12" s="26">
        <v>3022.47</v>
      </c>
      <c r="F12" s="26">
        <v>579.1</v>
      </c>
      <c r="G12" s="26">
        <v>2285.8200000000002</v>
      </c>
      <c r="H12" s="26">
        <v>2043.02</v>
      </c>
      <c r="I12" s="26">
        <v>1125.03</v>
      </c>
      <c r="J12" s="26">
        <v>1186.72</v>
      </c>
      <c r="K12" s="26">
        <v>1238.9100000000001</v>
      </c>
      <c r="L12" s="26">
        <v>2498.69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21153.05</v>
      </c>
      <c r="AI12" s="26">
        <v>21000.35</v>
      </c>
      <c r="AJ12" s="69">
        <f>+AI12-AH12</f>
        <v>-152.70000000000073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91.5</v>
      </c>
      <c r="C15" s="23">
        <v>68.5</v>
      </c>
      <c r="D15" s="23">
        <v>54.5</v>
      </c>
      <c r="E15" s="23">
        <v>11.5</v>
      </c>
      <c r="F15" s="23">
        <v>114.2</v>
      </c>
      <c r="G15" s="23">
        <v>204.5</v>
      </c>
      <c r="H15" s="23">
        <v>199</v>
      </c>
      <c r="I15" s="23">
        <v>224.5</v>
      </c>
      <c r="J15" s="23">
        <v>173</v>
      </c>
      <c r="K15" s="23">
        <v>11.5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1152.7</v>
      </c>
    </row>
    <row r="16" spans="1:36" s="32" customFormat="1" x14ac:dyDescent="0.25">
      <c r="A16" s="30" t="s">
        <v>20</v>
      </c>
      <c r="B16" s="31"/>
      <c r="C16" s="31">
        <v>268</v>
      </c>
      <c r="D16" s="31"/>
      <c r="E16" s="31">
        <v>346</v>
      </c>
      <c r="F16" s="31">
        <v>0</v>
      </c>
      <c r="G16" s="31">
        <v>10</v>
      </c>
      <c r="H16" s="31">
        <v>7</v>
      </c>
      <c r="I16" s="31"/>
      <c r="J16" s="31"/>
      <c r="K16" s="31">
        <v>112</v>
      </c>
      <c r="L16" s="31">
        <v>282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1025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1222.08</v>
      </c>
      <c r="D17" s="22">
        <f t="shared" ref="D17:AG17" si="2">D16*$B$8</f>
        <v>0</v>
      </c>
      <c r="E17" s="22">
        <f t="shared" si="2"/>
        <v>1577.7599999999998</v>
      </c>
      <c r="F17" s="22">
        <f t="shared" si="2"/>
        <v>0</v>
      </c>
      <c r="G17" s="22">
        <f t="shared" si="2"/>
        <v>45.599999999999994</v>
      </c>
      <c r="H17" s="22">
        <f t="shared" si="2"/>
        <v>31.919999999999998</v>
      </c>
      <c r="I17" s="22">
        <f t="shared" si="2"/>
        <v>0</v>
      </c>
      <c r="J17" s="22">
        <f t="shared" si="2"/>
        <v>0</v>
      </c>
      <c r="K17" s="22">
        <f t="shared" si="2"/>
        <v>510.71999999999997</v>
      </c>
      <c r="L17" s="22">
        <f t="shared" si="2"/>
        <v>1285.9199999999998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4673.9999999999991</v>
      </c>
    </row>
    <row r="18" spans="1:36" s="32" customFormat="1" x14ac:dyDescent="0.25">
      <c r="A18" s="30" t="s">
        <v>23</v>
      </c>
      <c r="B18" s="33">
        <v>58</v>
      </c>
      <c r="C18" s="33">
        <v>25</v>
      </c>
      <c r="D18" s="33">
        <v>119</v>
      </c>
      <c r="E18" s="33">
        <v>30</v>
      </c>
      <c r="F18" s="33"/>
      <c r="G18" s="33"/>
      <c r="H18" s="33"/>
      <c r="I18" s="33"/>
      <c r="J18" s="33"/>
      <c r="K18" s="33"/>
      <c r="L18" s="33">
        <v>31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263</v>
      </c>
      <c r="AJ18" s="70"/>
    </row>
    <row r="19" spans="1:36" s="47" customFormat="1" x14ac:dyDescent="0.25">
      <c r="A19" s="46" t="s">
        <v>27</v>
      </c>
      <c r="B19" s="22">
        <f>B18*$B$9</f>
        <v>263.89999999999998</v>
      </c>
      <c r="C19" s="22">
        <f t="shared" ref="C19:AG19" si="3">C18*$B$9</f>
        <v>113.75</v>
      </c>
      <c r="D19" s="22">
        <f t="shared" si="3"/>
        <v>541.44999999999993</v>
      </c>
      <c r="E19" s="22">
        <f t="shared" si="3"/>
        <v>136.5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141.04999999999998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1196.6499999999999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58</v>
      </c>
      <c r="C22" s="20">
        <f t="shared" ref="C22:AG23" si="5">+C16+C18+C20</f>
        <v>293</v>
      </c>
      <c r="D22" s="20">
        <f t="shared" si="5"/>
        <v>119</v>
      </c>
      <c r="E22" s="20">
        <f t="shared" si="5"/>
        <v>376</v>
      </c>
      <c r="F22" s="20">
        <f t="shared" si="5"/>
        <v>0</v>
      </c>
      <c r="G22" s="20">
        <f t="shared" si="5"/>
        <v>10</v>
      </c>
      <c r="H22" s="20">
        <f t="shared" si="5"/>
        <v>7</v>
      </c>
      <c r="I22" s="20">
        <f t="shared" si="5"/>
        <v>0</v>
      </c>
      <c r="J22" s="20">
        <f t="shared" si="5"/>
        <v>0</v>
      </c>
      <c r="K22" s="20">
        <f t="shared" si="5"/>
        <v>112</v>
      </c>
      <c r="L22" s="20">
        <f t="shared" si="5"/>
        <v>313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1288</v>
      </c>
    </row>
    <row r="23" spans="1:36" s="47" customFormat="1" x14ac:dyDescent="0.25">
      <c r="A23" s="48" t="s">
        <v>26</v>
      </c>
      <c r="B23" s="19">
        <f>+B17+B19+B21</f>
        <v>263.89999999999998</v>
      </c>
      <c r="C23" s="19">
        <f t="shared" si="5"/>
        <v>1335.83</v>
      </c>
      <c r="D23" s="19">
        <f t="shared" si="5"/>
        <v>541.44999999999993</v>
      </c>
      <c r="E23" s="19">
        <f t="shared" si="5"/>
        <v>1714.2599999999998</v>
      </c>
      <c r="F23" s="19">
        <f t="shared" si="5"/>
        <v>0</v>
      </c>
      <c r="G23" s="19">
        <f t="shared" si="5"/>
        <v>45.599999999999994</v>
      </c>
      <c r="H23" s="19">
        <f t="shared" si="5"/>
        <v>31.919999999999998</v>
      </c>
      <c r="I23" s="19">
        <f t="shared" si="5"/>
        <v>0</v>
      </c>
      <c r="J23" s="19">
        <f t="shared" si="5"/>
        <v>0</v>
      </c>
      <c r="K23" s="19">
        <f t="shared" si="5"/>
        <v>510.71999999999997</v>
      </c>
      <c r="L23" s="19">
        <f t="shared" si="5"/>
        <v>1426.9699999999998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5870.65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1380.8</v>
      </c>
      <c r="C49" s="44">
        <v>795.58</v>
      </c>
      <c r="D49" s="44">
        <v>1345.2</v>
      </c>
      <c r="E49" s="44">
        <v>650.91</v>
      </c>
      <c r="F49" s="44">
        <v>279.99</v>
      </c>
      <c r="G49" s="44">
        <v>1636.96</v>
      </c>
      <c r="H49" s="44">
        <v>0</v>
      </c>
      <c r="I49" s="44">
        <v>901.22</v>
      </c>
      <c r="J49" s="44">
        <v>946.44</v>
      </c>
      <c r="K49" s="44">
        <v>253.06</v>
      </c>
      <c r="L49" s="44">
        <v>627.5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8817.66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>
        <v>278.54000000000002</v>
      </c>
      <c r="E52" s="44">
        <v>459.21</v>
      </c>
      <c r="F52" s="44"/>
      <c r="G52" s="44"/>
      <c r="H52" s="44">
        <v>1456.85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2194.6</v>
      </c>
    </row>
    <row r="53" spans="1:34" x14ac:dyDescent="0.25">
      <c r="A53" s="17" t="s">
        <v>18</v>
      </c>
      <c r="B53" s="44">
        <v>272.36</v>
      </c>
      <c r="C53" s="44">
        <v>449.23</v>
      </c>
      <c r="D53" s="44">
        <v>223.45</v>
      </c>
      <c r="E53" s="44">
        <v>168.39</v>
      </c>
      <c r="F53" s="44">
        <v>185.53</v>
      </c>
      <c r="G53" s="44">
        <v>268.93</v>
      </c>
      <c r="H53" s="44">
        <v>303.83999999999997</v>
      </c>
      <c r="I53" s="44"/>
      <c r="J53" s="44"/>
      <c r="K53" s="44">
        <v>448.89</v>
      </c>
      <c r="L53" s="44">
        <v>499.21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2819.83</v>
      </c>
    </row>
    <row r="54" spans="1:34" x14ac:dyDescent="0.25">
      <c r="A54" s="17" t="s">
        <v>114</v>
      </c>
      <c r="B54" s="44">
        <v>10</v>
      </c>
      <c r="C54" s="44"/>
      <c r="D54" s="44">
        <v>9.94</v>
      </c>
      <c r="E54" s="44"/>
      <c r="F54" s="44"/>
      <c r="G54" s="44">
        <v>105.05</v>
      </c>
      <c r="H54" s="44"/>
      <c r="I54" s="44"/>
      <c r="J54" s="44">
        <v>19.670000000000002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144.66</v>
      </c>
    </row>
    <row r="55" spans="1:34" x14ac:dyDescent="0.25">
      <c r="A55" s="17" t="s">
        <v>52</v>
      </c>
      <c r="B55" s="44">
        <v>0</v>
      </c>
      <c r="C55" s="44">
        <v>35.01</v>
      </c>
      <c r="D55" s="44">
        <v>25.4</v>
      </c>
      <c r="E55" s="44">
        <v>17.14</v>
      </c>
      <c r="F55" s="44"/>
      <c r="G55" s="44">
        <v>25.89</v>
      </c>
      <c r="H55" s="44"/>
      <c r="I55" s="44"/>
      <c r="J55" s="44">
        <v>49.17</v>
      </c>
      <c r="K55" s="44">
        <v>15.88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168.49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50.47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50.47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2018.56</v>
      </c>
      <c r="C64" s="53">
        <f t="shared" ref="C64:AG64" si="21">+C15+C23+C31+C39+C47+C48+C49+C50+C51+C52+C53+C54+C55+C56+C57+C58+C59+C60+C61+C62+C63</f>
        <v>2684.15</v>
      </c>
      <c r="D64" s="53">
        <f t="shared" si="21"/>
        <v>2478.48</v>
      </c>
      <c r="E64" s="53">
        <f t="shared" si="21"/>
        <v>3021.4099999999994</v>
      </c>
      <c r="F64" s="53">
        <f t="shared" si="21"/>
        <v>579.72</v>
      </c>
      <c r="G64" s="53">
        <f t="shared" si="21"/>
        <v>2286.9299999999998</v>
      </c>
      <c r="H64" s="53">
        <f t="shared" si="21"/>
        <v>2042.08</v>
      </c>
      <c r="I64" s="53">
        <f t="shared" si="21"/>
        <v>1125.72</v>
      </c>
      <c r="J64" s="53">
        <f t="shared" si="21"/>
        <v>1188.2800000000002</v>
      </c>
      <c r="K64" s="53">
        <f t="shared" si="21"/>
        <v>1240.0500000000002</v>
      </c>
      <c r="L64" s="53">
        <f t="shared" si="21"/>
        <v>2553.6799999999998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21219.059999999998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2013.32</v>
      </c>
      <c r="C67" s="57">
        <f t="shared" ref="C67:L67" si="23">C12</f>
        <v>2683.94</v>
      </c>
      <c r="D67" s="57">
        <f t="shared" si="23"/>
        <v>2476.0300000000002</v>
      </c>
      <c r="E67" s="57">
        <f t="shared" si="23"/>
        <v>3022.47</v>
      </c>
      <c r="F67" s="57">
        <f t="shared" si="23"/>
        <v>579.1</v>
      </c>
      <c r="G67" s="57">
        <f t="shared" si="23"/>
        <v>2285.8200000000002</v>
      </c>
      <c r="H67" s="57">
        <f t="shared" si="23"/>
        <v>2043.02</v>
      </c>
      <c r="I67" s="57">
        <f t="shared" si="23"/>
        <v>1125.03</v>
      </c>
      <c r="J67" s="57">
        <f t="shared" si="23"/>
        <v>1186.72</v>
      </c>
      <c r="K67" s="57">
        <f t="shared" si="23"/>
        <v>1238.9100000000001</v>
      </c>
      <c r="L67" s="57">
        <f t="shared" si="23"/>
        <v>2498.69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21153.05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2019.32</v>
      </c>
      <c r="C69" s="59">
        <f t="shared" ref="C69:AG69" si="25">+C67+C68</f>
        <v>2683.94</v>
      </c>
      <c r="D69" s="59">
        <f t="shared" si="25"/>
        <v>2476.0300000000002</v>
      </c>
      <c r="E69" s="59">
        <f t="shared" si="25"/>
        <v>3022.47</v>
      </c>
      <c r="F69" s="59">
        <f t="shared" si="25"/>
        <v>579.1</v>
      </c>
      <c r="G69" s="59">
        <f t="shared" si="25"/>
        <v>2285.8200000000002</v>
      </c>
      <c r="H69" s="59">
        <f t="shared" si="25"/>
        <v>2043.02</v>
      </c>
      <c r="I69" s="59">
        <f t="shared" si="25"/>
        <v>1125.03</v>
      </c>
      <c r="J69" s="59">
        <f t="shared" si="25"/>
        <v>1186.72</v>
      </c>
      <c r="K69" s="59">
        <f t="shared" si="25"/>
        <v>1238.9100000000001</v>
      </c>
      <c r="L69" s="59">
        <f t="shared" si="25"/>
        <v>2498.69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21159.05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-0.75999999999999091</v>
      </c>
      <c r="C70" s="57">
        <f t="shared" si="26"/>
        <v>0.21000000000003638</v>
      </c>
      <c r="D70" s="57">
        <f t="shared" si="26"/>
        <v>2.4499999999998181</v>
      </c>
      <c r="E70" s="57">
        <f t="shared" si="26"/>
        <v>-1.0600000000004002</v>
      </c>
      <c r="F70" s="57">
        <f t="shared" si="26"/>
        <v>0.62000000000000455</v>
      </c>
      <c r="G70" s="57">
        <f t="shared" si="26"/>
        <v>1.1099999999996726</v>
      </c>
      <c r="H70" s="57">
        <f t="shared" si="26"/>
        <v>-0.94000000000005457</v>
      </c>
      <c r="I70" s="57">
        <f t="shared" si="26"/>
        <v>0.69000000000005457</v>
      </c>
      <c r="J70" s="57">
        <f t="shared" si="26"/>
        <v>1.5600000000001728</v>
      </c>
      <c r="K70" s="57">
        <f t="shared" si="26"/>
        <v>1.1400000000001</v>
      </c>
      <c r="L70" s="57">
        <f t="shared" si="26"/>
        <v>54.989999999999782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60.009999999999195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 t="s">
        <v>123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4.5599999999999996</v>
      </c>
      <c r="C8" s="1" t="s">
        <v>38</v>
      </c>
      <c r="D8" s="2"/>
    </row>
    <row r="9" spans="1:36" x14ac:dyDescent="0.25">
      <c r="A9" s="1" t="s">
        <v>22</v>
      </c>
      <c r="B9" s="24">
        <v>4.55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53</v>
      </c>
      <c r="D11" s="5" t="s">
        <v>55</v>
      </c>
      <c r="E11" s="5" t="s">
        <v>56</v>
      </c>
      <c r="F11" s="5" t="s">
        <v>58</v>
      </c>
      <c r="G11" s="5" t="s">
        <v>59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2818.9</v>
      </c>
      <c r="C12" s="26">
        <v>927.23</v>
      </c>
      <c r="D12" s="26">
        <v>170.42</v>
      </c>
      <c r="E12" s="26">
        <v>753.1</v>
      </c>
      <c r="F12" s="26">
        <v>1181.95</v>
      </c>
      <c r="G12" s="26">
        <v>434.56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6286.1600000000008</v>
      </c>
      <c r="AI12" s="26">
        <v>6285.65</v>
      </c>
      <c r="AJ12" s="69">
        <f>+AI12-AH12</f>
        <v>-0.51000000000112777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</v>
      </c>
      <c r="C15" s="23">
        <v>165.5</v>
      </c>
      <c r="D15" s="23">
        <v>10</v>
      </c>
      <c r="E15" s="23">
        <v>71.2</v>
      </c>
      <c r="F15" s="23">
        <v>111.9</v>
      </c>
      <c r="G15" s="23">
        <v>8.6999999999999993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382.3</v>
      </c>
    </row>
    <row r="16" spans="1:36" s="32" customFormat="1" x14ac:dyDescent="0.25">
      <c r="A16" s="30" t="s">
        <v>20</v>
      </c>
      <c r="B16" s="31">
        <v>328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328</v>
      </c>
      <c r="AJ16" s="70"/>
    </row>
    <row r="17" spans="1:36" s="47" customFormat="1" x14ac:dyDescent="0.25">
      <c r="A17" s="46" t="s">
        <v>27</v>
      </c>
      <c r="B17" s="22">
        <f>B16*$B$8</f>
        <v>1495.6799999999998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1495.6799999999998</v>
      </c>
    </row>
    <row r="18" spans="1:36" s="32" customFormat="1" x14ac:dyDescent="0.25">
      <c r="A18" s="30" t="s">
        <v>23</v>
      </c>
      <c r="B18" s="33">
        <v>102</v>
      </c>
      <c r="C18" s="33">
        <v>69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171</v>
      </c>
      <c r="AJ18" s="70"/>
    </row>
    <row r="19" spans="1:36" s="47" customFormat="1" x14ac:dyDescent="0.25">
      <c r="A19" s="46" t="s">
        <v>27</v>
      </c>
      <c r="B19" s="22">
        <f>B18*$B$9</f>
        <v>464.09999999999997</v>
      </c>
      <c r="C19" s="22">
        <f t="shared" ref="C19:AG19" si="3">C18*$B$9</f>
        <v>313.95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778.05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430</v>
      </c>
      <c r="C22" s="20">
        <f t="shared" ref="C22:AG23" si="5">+C16+C18+C20</f>
        <v>69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499</v>
      </c>
    </row>
    <row r="23" spans="1:36" s="47" customFormat="1" x14ac:dyDescent="0.25">
      <c r="A23" s="48" t="s">
        <v>26</v>
      </c>
      <c r="B23" s="19">
        <f>+B17+B19+B21</f>
        <v>1959.7799999999997</v>
      </c>
      <c r="C23" s="19">
        <f t="shared" si="5"/>
        <v>313.95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2273.7299999999996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21.36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21.36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97.187999999999988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97.187999999999988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21.36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21.36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97.187999999999988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97.187999999999988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711.51</v>
      </c>
      <c r="C49" s="44">
        <v>250.63</v>
      </c>
      <c r="D49" s="44">
        <v>83.35</v>
      </c>
      <c r="E49" s="44">
        <v>485.11</v>
      </c>
      <c r="F49" s="44">
        <v>680.13</v>
      </c>
      <c r="G49" s="44">
        <v>351.51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2562.2399999999998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136.69</v>
      </c>
      <c r="C53" s="44">
        <v>101.96</v>
      </c>
      <c r="D53" s="44">
        <v>42.3</v>
      </c>
      <c r="E53" s="44">
        <v>196.73</v>
      </c>
      <c r="F53" s="44">
        <v>239.61</v>
      </c>
      <c r="G53" s="44">
        <v>23.51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740.8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34.89</v>
      </c>
      <c r="E55" s="44"/>
      <c r="F55" s="44">
        <v>151.22</v>
      </c>
      <c r="G55" s="44">
        <v>50.09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236.20000000000002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2822.98</v>
      </c>
      <c r="C64" s="53">
        <f t="shared" ref="C64:AG64" si="21">+C15+C23+C31+C39+C47+C48+C49+C50+C51+C52+C53+C54+C55+C56+C57+C58+C59+C60+C61+C62+C63</f>
        <v>929.22799999999995</v>
      </c>
      <c r="D64" s="53">
        <f t="shared" si="21"/>
        <v>170.53999999999996</v>
      </c>
      <c r="E64" s="53">
        <f t="shared" si="21"/>
        <v>753.04000000000008</v>
      </c>
      <c r="F64" s="53">
        <f t="shared" si="21"/>
        <v>1182.8599999999999</v>
      </c>
      <c r="G64" s="53">
        <f t="shared" si="21"/>
        <v>433.80999999999995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6292.4580000000005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1 D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2818.9</v>
      </c>
      <c r="C67" s="57">
        <f t="shared" ref="C67:L67" si="23">C12</f>
        <v>927.23</v>
      </c>
      <c r="D67" s="57">
        <f t="shared" si="23"/>
        <v>170.42</v>
      </c>
      <c r="E67" s="57">
        <f t="shared" si="23"/>
        <v>753.1</v>
      </c>
      <c r="F67" s="57">
        <f t="shared" si="23"/>
        <v>1181.95</v>
      </c>
      <c r="G67" s="57">
        <f t="shared" si="23"/>
        <v>434.56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6286.1600000000008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2818.9</v>
      </c>
      <c r="C69" s="59">
        <f t="shared" ref="C69:AG69" si="25">+C67+C68</f>
        <v>927.23</v>
      </c>
      <c r="D69" s="59">
        <f t="shared" si="25"/>
        <v>170.42</v>
      </c>
      <c r="E69" s="59">
        <f t="shared" si="25"/>
        <v>753.1</v>
      </c>
      <c r="F69" s="59">
        <f t="shared" si="25"/>
        <v>1181.95</v>
      </c>
      <c r="G69" s="59">
        <f t="shared" si="25"/>
        <v>434.56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6286.1600000000008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4.0799999999999272</v>
      </c>
      <c r="C70" s="57">
        <f t="shared" si="26"/>
        <v>1.9979999999999336</v>
      </c>
      <c r="D70" s="57">
        <f t="shared" si="26"/>
        <v>0.11999999999997613</v>
      </c>
      <c r="E70" s="57">
        <f t="shared" si="26"/>
        <v>-5.999999999994543E-2</v>
      </c>
      <c r="F70" s="57">
        <f t="shared" si="26"/>
        <v>0.90999999999985448</v>
      </c>
      <c r="G70" s="57">
        <f t="shared" si="26"/>
        <v>-0.75000000000005684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6.2979999999996892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1" sqref="AH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4.5599999999999996</v>
      </c>
      <c r="C8" s="1" t="s">
        <v>38</v>
      </c>
      <c r="D8" s="2"/>
    </row>
    <row r="9" spans="1:36" x14ac:dyDescent="0.25">
      <c r="A9" s="1" t="s">
        <v>22</v>
      </c>
      <c r="B9" s="24">
        <v>4.55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1696.5</v>
      </c>
      <c r="C12" s="26">
        <v>2562.8000000000002</v>
      </c>
      <c r="D12" s="26">
        <v>50.47</v>
      </c>
      <c r="E12" s="26">
        <v>1544.57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5854.34</v>
      </c>
      <c r="AI12" s="26">
        <v>5827.71</v>
      </c>
      <c r="AJ12" s="69">
        <f>+AI12-AH12</f>
        <v>-26.630000000000109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225.5</v>
      </c>
      <c r="C15" s="23">
        <v>220.5</v>
      </c>
      <c r="D15" s="23"/>
      <c r="E15" s="23">
        <v>274.60000000000002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720.6</v>
      </c>
    </row>
    <row r="16" spans="1:36" s="32" customFormat="1" x14ac:dyDescent="0.25">
      <c r="A16" s="30" t="s">
        <v>20</v>
      </c>
      <c r="B16" s="31">
        <v>11</v>
      </c>
      <c r="C16" s="31">
        <v>29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40</v>
      </c>
      <c r="AJ16" s="70"/>
    </row>
    <row r="17" spans="1:36" s="47" customFormat="1" x14ac:dyDescent="0.25">
      <c r="A17" s="46" t="s">
        <v>27</v>
      </c>
      <c r="B17" s="22">
        <f>B16*$B$8</f>
        <v>50.16</v>
      </c>
      <c r="C17" s="22">
        <f>C16*$B$8</f>
        <v>132.23999999999998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182.39999999999998</v>
      </c>
    </row>
    <row r="18" spans="1:36" s="32" customFormat="1" x14ac:dyDescent="0.25">
      <c r="A18" s="30" t="s">
        <v>23</v>
      </c>
      <c r="B18" s="33">
        <v>45</v>
      </c>
      <c r="C18" s="33">
        <v>102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147</v>
      </c>
      <c r="AJ18" s="70"/>
    </row>
    <row r="19" spans="1:36" s="47" customFormat="1" x14ac:dyDescent="0.25">
      <c r="A19" s="46" t="s">
        <v>27</v>
      </c>
      <c r="B19" s="22">
        <f>B18*$B$9</f>
        <v>204.75</v>
      </c>
      <c r="C19" s="22">
        <f t="shared" ref="C19:AG19" si="3">C18*$B$9</f>
        <v>464.09999999999997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668.84999999999991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56</v>
      </c>
      <c r="C22" s="20">
        <f t="shared" ref="C22:AG23" si="5">+C16+C18+C20</f>
        <v>131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187</v>
      </c>
    </row>
    <row r="23" spans="1:36" s="47" customFormat="1" x14ac:dyDescent="0.25">
      <c r="A23" s="48" t="s">
        <v>26</v>
      </c>
      <c r="B23" s="19">
        <f>+B17+B19+B21</f>
        <v>254.91</v>
      </c>
      <c r="C23" s="19">
        <f t="shared" si="5"/>
        <v>596.33999999999992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851.24999999999989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41.31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41.31</v>
      </c>
    </row>
    <row r="43" spans="1:34" s="47" customFormat="1" x14ac:dyDescent="0.25">
      <c r="A43" s="46" t="s">
        <v>44</v>
      </c>
      <c r="B43" s="22">
        <f>B42*$B$9</f>
        <v>187.9605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187.9605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41.31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41.31</v>
      </c>
    </row>
    <row r="47" spans="1:34" s="47" customFormat="1" x14ac:dyDescent="0.25">
      <c r="A47" s="48" t="s">
        <v>48</v>
      </c>
      <c r="B47" s="19">
        <f>+B41+B43+B45</f>
        <v>187.9605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187.9605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322.10000000000002</v>
      </c>
      <c r="C49" s="44">
        <v>1082.0999999999999</v>
      </c>
      <c r="D49" s="44">
        <v>50.47</v>
      </c>
      <c r="E49" s="44">
        <v>455.93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1910.6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703.12</v>
      </c>
      <c r="C53" s="44">
        <v>603.97</v>
      </c>
      <c r="D53" s="44"/>
      <c r="E53" s="44">
        <v>816.92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2124.0100000000002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65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1693.5905</v>
      </c>
      <c r="C64" s="53">
        <f t="shared" ref="C64:AG64" si="21">+C15+C23+C31+C39+C47+C48+C49+C50+C51+C52+C53+C54+C55+C56+C57+C58+C59+C60+C61+C62+C63</f>
        <v>2567.91</v>
      </c>
      <c r="D64" s="53">
        <f t="shared" si="21"/>
        <v>50.47</v>
      </c>
      <c r="E64" s="53">
        <f t="shared" si="21"/>
        <v>1547.4499999999998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5859.4205000000002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1696.5</v>
      </c>
      <c r="C67" s="57">
        <f t="shared" ref="C67:L67" si="23">C12</f>
        <v>2562.8000000000002</v>
      </c>
      <c r="D67" s="57">
        <f t="shared" si="23"/>
        <v>50.47</v>
      </c>
      <c r="E67" s="57">
        <f t="shared" si="23"/>
        <v>1544.57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5854.34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1696.5</v>
      </c>
      <c r="C69" s="59">
        <f t="shared" ref="C69:AG69" si="25">+C67+C68</f>
        <v>2562.8000000000002</v>
      </c>
      <c r="D69" s="59">
        <f t="shared" si="25"/>
        <v>50.47</v>
      </c>
      <c r="E69" s="59">
        <f t="shared" si="25"/>
        <v>1544.57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5854.34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-2.90949999999998</v>
      </c>
      <c r="C70" s="57">
        <f t="shared" si="26"/>
        <v>5.1099999999996726</v>
      </c>
      <c r="D70" s="57">
        <f t="shared" si="26"/>
        <v>0</v>
      </c>
      <c r="E70" s="57">
        <f t="shared" si="26"/>
        <v>2.8799999999998818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5.0804999999995744</v>
      </c>
    </row>
    <row r="71" spans="1:34" ht="107.25" customHeight="1" x14ac:dyDescent="0.25">
      <c r="A71" s="77" t="s">
        <v>96</v>
      </c>
      <c r="B71" s="14" t="s">
        <v>133</v>
      </c>
      <c r="C71" s="14"/>
      <c r="D71" s="14"/>
      <c r="E71" s="14" t="s">
        <v>134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65" sqref="AH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4.5599999999999996</v>
      </c>
      <c r="C8" s="1" t="s">
        <v>38</v>
      </c>
      <c r="D8" s="2"/>
    </row>
    <row r="9" spans="1:36" x14ac:dyDescent="0.25">
      <c r="A9" s="1" t="s">
        <v>22</v>
      </c>
      <c r="B9" s="24">
        <v>4.55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714.23</v>
      </c>
      <c r="C12" s="26">
        <v>993.86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1708.0900000000001</v>
      </c>
      <c r="AI12" s="26">
        <v>1692</v>
      </c>
      <c r="AJ12" s="69">
        <f>+AI12-AH12</f>
        <v>-16.090000000000146</v>
      </c>
    </row>
    <row r="13" spans="1:36" ht="19.5" customHeight="1" x14ac:dyDescent="0.25">
      <c r="A13" s="25" t="s">
        <v>117</v>
      </c>
      <c r="B13" s="26">
        <v>6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15.5</v>
      </c>
      <c r="C15" s="23">
        <v>28.5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</v>
      </c>
    </row>
    <row r="16" spans="1:36" s="32" customFormat="1" x14ac:dyDescent="0.25">
      <c r="A16" s="30" t="s">
        <v>20</v>
      </c>
      <c r="B16" s="31"/>
      <c r="C16" s="31">
        <v>34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155.04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155.04</v>
      </c>
    </row>
    <row r="18" spans="1:36" s="32" customFormat="1" x14ac:dyDescent="0.25">
      <c r="A18" s="30" t="s">
        <v>23</v>
      </c>
      <c r="B18" s="33">
        <v>69</v>
      </c>
      <c r="C18" s="33">
        <v>29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98</v>
      </c>
      <c r="AJ18" s="70"/>
    </row>
    <row r="19" spans="1:36" s="47" customFormat="1" x14ac:dyDescent="0.25">
      <c r="A19" s="46" t="s">
        <v>27</v>
      </c>
      <c r="B19" s="22">
        <f>B18*$B$9</f>
        <v>313.95</v>
      </c>
      <c r="C19" s="22">
        <f t="shared" ref="C19:AG19" si="3">C18*$B$9</f>
        <v>131.94999999999999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445.9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69</v>
      </c>
      <c r="C22" s="20">
        <f t="shared" ref="C22:AG23" si="5">+C16+C18+C20</f>
        <v>63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132</v>
      </c>
    </row>
    <row r="23" spans="1:36" s="47" customFormat="1" x14ac:dyDescent="0.25">
      <c r="A23" s="48" t="s">
        <v>26</v>
      </c>
      <c r="B23" s="19">
        <f>+B17+B19+B21</f>
        <v>313.95</v>
      </c>
      <c r="C23" s="19">
        <f t="shared" si="5"/>
        <v>286.99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600.94000000000005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6.87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6.87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31.258499999999998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31.258499999999998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6.87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6.87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31.258499999999998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31.258499999999998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341.34</v>
      </c>
      <c r="C49" s="44">
        <v>602.82000000000005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944.16000000000008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51.44</v>
      </c>
      <c r="C53" s="44">
        <v>46.3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97.74</v>
      </c>
    </row>
    <row r="54" spans="1:34" x14ac:dyDescent="0.25">
      <c r="A54" s="17" t="s">
        <v>114</v>
      </c>
      <c r="B54" s="44"/>
      <c r="C54" s="44">
        <v>9.8699999999999992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9.8699999999999992</v>
      </c>
    </row>
    <row r="55" spans="1:34" x14ac:dyDescent="0.25">
      <c r="A55" s="17" t="s">
        <v>52</v>
      </c>
      <c r="B55" s="44"/>
      <c r="C55" s="44">
        <v>13.15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13.15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722.23</v>
      </c>
      <c r="C64" s="53">
        <f t="shared" ref="C64:AG64" si="21">+C15+C23+C31+C39+C47+C48+C49+C50+C51+C52+C53+C54+C55+C56+C57+C58+C59+C60+C61+C62+C63</f>
        <v>1018.8885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1741.1185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714.23</v>
      </c>
      <c r="C67" s="57">
        <f t="shared" ref="C67:L67" si="23">C12</f>
        <v>993.86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1708.0900000000001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720.23</v>
      </c>
      <c r="C69" s="59">
        <f t="shared" ref="C69:AG69" si="25">+C67+C68</f>
        <v>1017.86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1738.0900000000001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</v>
      </c>
      <c r="C70" s="57">
        <f t="shared" si="26"/>
        <v>1.0285000000000082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3.0285000000000082</v>
      </c>
    </row>
    <row r="71" spans="1:34" ht="102.75" customHeight="1" x14ac:dyDescent="0.25">
      <c r="A71" s="77" t="s">
        <v>96</v>
      </c>
      <c r="B71" s="14"/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>
        <v>4.72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366.52</v>
      </c>
      <c r="C12" s="26">
        <v>1705.51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2072.0299999999997</v>
      </c>
      <c r="AI12" s="26">
        <v>2072.0300000000002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</v>
      </c>
      <c r="C15" s="23">
        <v>155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170</v>
      </c>
    </row>
    <row r="16" spans="1:36" s="32" customFormat="1" x14ac:dyDescent="0.25">
      <c r="A16" s="30" t="s">
        <v>20</v>
      </c>
      <c r="B16" s="31">
        <v>14</v>
      </c>
      <c r="C16" s="31">
        <v>85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99</v>
      </c>
      <c r="AJ16" s="70"/>
    </row>
    <row r="17" spans="1:36" s="47" customFormat="1" x14ac:dyDescent="0.25">
      <c r="A17" s="46" t="s">
        <v>27</v>
      </c>
      <c r="B17" s="22">
        <f>B16*$B$8</f>
        <v>62.86</v>
      </c>
      <c r="C17" s="22">
        <f>C16*$B$8</f>
        <v>381.65000000000003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444.51000000000005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</v>
      </c>
      <c r="C22" s="20">
        <f t="shared" ref="C22:AG23" si="5">+C16+C18+C20</f>
        <v>85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99</v>
      </c>
    </row>
    <row r="23" spans="1:36" s="47" customFormat="1" x14ac:dyDescent="0.25">
      <c r="A23" s="48" t="s">
        <v>26</v>
      </c>
      <c r="B23" s="19">
        <f>+B17+B19+B21</f>
        <v>62.86</v>
      </c>
      <c r="C23" s="19">
        <f t="shared" si="5"/>
        <v>381.65000000000003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444.51000000000005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29.23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29.23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131.24270000000001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131.24270000000001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29.23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29.23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131.24270000000001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131.24270000000001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276.02999999999997</v>
      </c>
      <c r="C49" s="44">
        <v>991.65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1267.6799999999998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13.57</v>
      </c>
      <c r="C53" s="44">
        <v>45.61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59.18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367.46</v>
      </c>
      <c r="C64" s="53">
        <f t="shared" ref="C64:AG64" si="21">+C15+C23+C31+C39+C47+C48+C49+C50+C51+C52+C53+C54+C55+C56+C57+C58+C59+C60+C61+C62+C63</f>
        <v>1705.1526999999999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2072.6126999999997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366.52</v>
      </c>
      <c r="C67" s="57">
        <f t="shared" ref="C67:L67" si="23">C12</f>
        <v>1705.51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2072.0299999999997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366.52</v>
      </c>
      <c r="C69" s="59">
        <f t="shared" ref="C69:AG69" si="25">+C67+C68</f>
        <v>1705.51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2072.0299999999997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0.93999999999999773</v>
      </c>
      <c r="C70" s="57">
        <f t="shared" si="26"/>
        <v>-0.35730000000012296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0.58269999999987476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H16" sqref="AH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1722.45</v>
      </c>
      <c r="C12" s="26">
        <v>633.59</v>
      </c>
      <c r="D12" s="26">
        <v>833.35</v>
      </c>
      <c r="E12" s="26">
        <v>2864.51</v>
      </c>
      <c r="F12" s="26">
        <v>2947.77</v>
      </c>
      <c r="G12" s="26">
        <v>1556.18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10557.85</v>
      </c>
      <c r="AI12" s="26">
        <v>10457.68</v>
      </c>
      <c r="AJ12" s="69">
        <f>+AI12-AH12</f>
        <v>-100.17000000000007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63</v>
      </c>
      <c r="C15" s="23">
        <v>57.5</v>
      </c>
      <c r="D15" s="23">
        <v>49.5</v>
      </c>
      <c r="E15" s="23">
        <v>177.2</v>
      </c>
      <c r="F15" s="23">
        <v>170</v>
      </c>
      <c r="G15" s="23">
        <v>340.5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857.7</v>
      </c>
    </row>
    <row r="16" spans="1:36" s="32" customFormat="1" x14ac:dyDescent="0.25">
      <c r="A16" s="30" t="s">
        <v>20</v>
      </c>
      <c r="B16" s="31">
        <v>123</v>
      </c>
      <c r="C16" s="31">
        <v>20</v>
      </c>
      <c r="D16" s="31">
        <v>55</v>
      </c>
      <c r="E16" s="31">
        <v>294</v>
      </c>
      <c r="F16" s="31">
        <v>315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807</v>
      </c>
      <c r="AJ16" s="70"/>
    </row>
    <row r="17" spans="1:36" s="47" customFormat="1" x14ac:dyDescent="0.25">
      <c r="A17" s="46" t="s">
        <v>27</v>
      </c>
      <c r="B17" s="22">
        <f>B16*$B$8</f>
        <v>559.65</v>
      </c>
      <c r="C17" s="22">
        <f>C16*$B$8</f>
        <v>91</v>
      </c>
      <c r="D17" s="22">
        <f t="shared" ref="D17:AG17" si="2">D16*$B$8</f>
        <v>250.25</v>
      </c>
      <c r="E17" s="22">
        <f t="shared" si="2"/>
        <v>1337.7</v>
      </c>
      <c r="F17" s="22">
        <f t="shared" si="2"/>
        <v>1433.25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3671.85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123</v>
      </c>
      <c r="C22" s="20">
        <f t="shared" ref="C22:AG23" si="5">+C16+C18+C20</f>
        <v>20</v>
      </c>
      <c r="D22" s="20">
        <f t="shared" si="5"/>
        <v>55</v>
      </c>
      <c r="E22" s="20">
        <f t="shared" si="5"/>
        <v>294</v>
      </c>
      <c r="F22" s="20">
        <f t="shared" si="5"/>
        <v>315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807</v>
      </c>
    </row>
    <row r="23" spans="1:36" s="47" customFormat="1" x14ac:dyDescent="0.25">
      <c r="A23" s="48" t="s">
        <v>26</v>
      </c>
      <c r="B23" s="19">
        <f>+B17+B19+B21</f>
        <v>559.65</v>
      </c>
      <c r="C23" s="19">
        <f t="shared" si="5"/>
        <v>91</v>
      </c>
      <c r="D23" s="19">
        <f t="shared" si="5"/>
        <v>250.25</v>
      </c>
      <c r="E23" s="19">
        <f t="shared" si="5"/>
        <v>1337.7</v>
      </c>
      <c r="F23" s="19">
        <f t="shared" si="5"/>
        <v>1433.25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3671.85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848.77</v>
      </c>
      <c r="C49" s="44"/>
      <c r="D49" s="44"/>
      <c r="E49" s="44">
        <v>879.91</v>
      </c>
      <c r="F49" s="44"/>
      <c r="G49" s="44">
        <v>1195.5899999999999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2924.2699999999995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372.3</v>
      </c>
      <c r="D52" s="44">
        <v>395.46</v>
      </c>
      <c r="E52" s="44"/>
      <c r="F52" s="44">
        <v>1024.6300000000001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1792.39</v>
      </c>
    </row>
    <row r="53" spans="1:34" x14ac:dyDescent="0.25">
      <c r="A53" s="17" t="s">
        <v>18</v>
      </c>
      <c r="B53" s="44">
        <v>255.42</v>
      </c>
      <c r="C53" s="44">
        <v>113.5</v>
      </c>
      <c r="D53" s="44">
        <v>135.16999999999999</v>
      </c>
      <c r="E53" s="44">
        <v>471.15</v>
      </c>
      <c r="F53" s="44">
        <v>325.58999999999997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1300.83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>
        <v>20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1726.8400000000001</v>
      </c>
      <c r="C64" s="53">
        <f t="shared" ref="C64:AG64" si="21">+C15+C23+C31+C39+C47+C48+C49+C50+C51+C52+C53+C54+C55+C56+C57+C58+C59+C60+C61+C62+C63</f>
        <v>634.29999999999995</v>
      </c>
      <c r="D64" s="53">
        <f t="shared" si="21"/>
        <v>830.38</v>
      </c>
      <c r="E64" s="53">
        <f t="shared" si="21"/>
        <v>2865.96</v>
      </c>
      <c r="F64" s="53">
        <f t="shared" si="21"/>
        <v>2953.4700000000003</v>
      </c>
      <c r="G64" s="53">
        <f t="shared" si="21"/>
        <v>1556.09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10567.04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1722.45</v>
      </c>
      <c r="C67" s="57">
        <f t="shared" ref="C67:L67" si="23">C12</f>
        <v>633.59</v>
      </c>
      <c r="D67" s="57">
        <f t="shared" si="23"/>
        <v>833.35</v>
      </c>
      <c r="E67" s="57">
        <f t="shared" si="23"/>
        <v>2864.51</v>
      </c>
      <c r="F67" s="57">
        <f t="shared" si="23"/>
        <v>2947.77</v>
      </c>
      <c r="G67" s="57">
        <f t="shared" si="23"/>
        <v>1556.18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10557.85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1722.45</v>
      </c>
      <c r="C69" s="59">
        <f t="shared" ref="C69:AG69" si="25">+C67+C68</f>
        <v>633.59</v>
      </c>
      <c r="D69" s="59">
        <f t="shared" si="25"/>
        <v>833.35</v>
      </c>
      <c r="E69" s="59">
        <f t="shared" si="25"/>
        <v>2864.51</v>
      </c>
      <c r="F69" s="59">
        <f t="shared" si="25"/>
        <v>2947.77</v>
      </c>
      <c r="G69" s="59">
        <f t="shared" si="25"/>
        <v>1556.18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10557.85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4.3900000000001</v>
      </c>
      <c r="C70" s="57">
        <f t="shared" si="26"/>
        <v>0.70999999999992269</v>
      </c>
      <c r="D70" s="57">
        <f t="shared" si="26"/>
        <v>-2.9700000000000273</v>
      </c>
      <c r="E70" s="57">
        <f t="shared" si="26"/>
        <v>1.4499999999998181</v>
      </c>
      <c r="F70" s="57">
        <f t="shared" si="26"/>
        <v>5.7000000000002728</v>
      </c>
      <c r="G70" s="57">
        <f t="shared" si="26"/>
        <v>-9.0000000000145519E-2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9.1899999999999409</v>
      </c>
    </row>
    <row r="71" spans="1:34" ht="94.5" customHeight="1" x14ac:dyDescent="0.25">
      <c r="A71" s="77" t="s">
        <v>96</v>
      </c>
      <c r="B71" s="14"/>
      <c r="C71" s="14"/>
      <c r="D71" s="14" t="s">
        <v>131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2022-05-09T18:58:49Z</dcterms:modified>
</cp:coreProperties>
</file>