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5525" windowHeight="1150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Y64" i="150"/>
  <c r="Y70" i="150" s="1"/>
  <c r="I64" i="150"/>
  <c r="I70" i="150" s="1"/>
  <c r="AH23" i="149"/>
  <c r="F11" i="145" s="1"/>
  <c r="AC64" i="149"/>
  <c r="AC70" i="149" s="1"/>
  <c r="M64" i="149"/>
  <c r="M70" i="149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W39" i="40" s="1"/>
  <c r="X35" i="40"/>
  <c r="X39" i="40" s="1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A47" i="40" s="1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64" i="40" l="1"/>
  <c r="Z70" i="40" s="1"/>
  <c r="T64" i="40"/>
  <c r="AE64" i="40"/>
  <c r="AE70" i="40" s="1"/>
  <c r="Q39" i="40"/>
  <c r="M39" i="40"/>
  <c r="AG64" i="40"/>
  <c r="AG70" i="40" s="1"/>
  <c r="AF64" i="40"/>
  <c r="AF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AH69" i="40" l="1"/>
  <c r="M64" i="40"/>
  <c r="M70" i="40" s="1"/>
  <c r="R64" i="40"/>
  <c r="R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23" i="40" l="1"/>
  <c r="L39" i="40"/>
  <c r="D39" i="40"/>
  <c r="I47" i="40"/>
  <c r="I64" i="40" s="1"/>
  <c r="I70" i="40" s="1"/>
  <c r="E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G64" i="40"/>
  <c r="G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<sst xmlns="http://schemas.openxmlformats.org/spreadsheetml/2006/main" count="749" uniqueCount="134">
  <si>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</si>
  <si>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</si>
  <si>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</si>
  <si>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</si>
  <si>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</si>
  <si>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</si>
  <si>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</si>
  <si>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</si>
  <si>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</si>
  <si>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</si>
  <si>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</si>
  <si>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</si>
  <si>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</si>
  <si>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</si>
  <si>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</si>
  <si>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</si>
  <si>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</si>
  <si>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</si>
  <si>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</si>
  <si>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</si>
  <si>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</si>
  <si>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</si>
  <si>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</si>
  <si>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</si>
  <si>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</si>
  <si>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</si>
  <si>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</si>
  <si>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</si>
  <si>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</si>
  <si>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</si>
  <si>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</si>
  <si>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</si>
  <si>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</si>
  <si>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</si>
  <si>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</si>
  <si>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</si>
  <si>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</si>
  <si>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</si>
  <si>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</si>
  <si>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</si>
  <si>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</si>
  <si>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</si>
  <si>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</si>
  <si>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</si>
  <si>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</si>
  <si>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</si>
  <si>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</si>
  <si>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</si>
  <si>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</si>
  <si>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</si>
  <si>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</si>
  <si>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</si>
  <si>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</si>
  <si>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</si>
  <si>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</si>
  <si>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</si>
  <si>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</si>
  <si>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</si>
  <si>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</si>
  <si>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</si>
  <si>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</si>
  <si>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</si>
  <si>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</si>
  <si>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</si>
  <si>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</si>
  <si>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</si>
  <si>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</si>
  <si>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</si>
  <si>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</si>
  <si>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</si>
  <si>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</si>
  <si>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</si>
  <si>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</si>
  <si>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</si>
  <si>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</si>
  <si>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</si>
  <si>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</si>
  <si>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</si>
  <si>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</si>
  <si>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</si>
  <si>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</si>
  <si>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</si>
  <si>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</si>
  <si>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</si>
  <si>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</si>
  <si>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</si>
  <si>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</si>
  <si>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</si>
  <si>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</si>
  <si>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</si>
  <si>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</si>
  <si>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</si>
  <si>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</si>
  <si>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</si>
  <si>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</si>
  <si>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</si>
  <si>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</si>
  <si>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</si>
  <si>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</si>
  <si>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</si>
  <si>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</si>
  <si>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</si>
  <si>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</si>
  <si>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</si>
  <si>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</si>
  <si>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</si>
  <si>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</si>
  <si>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</si>
  <si>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</si>
  <si>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</si>
  <si>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</si>
  <si>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</si>
  <si>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</si>
  <si>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</si>
  <si>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</si>
  <si>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</si>
  <si>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</si>
  <si>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</si>
  <si>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</si>
  <si>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</si>
  <si>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</si>
  <si>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</si>
  <si>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</si>
  <si>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53.50</t>
  </si>
  <si>
    <t>fondo 23.50 sobrante por devolucion 222.96 faltante de 10bs sobrara en la caja de la noche</t>
  </si>
  <si>
    <t>fondo 17..50 nota a credito por zelle ,al registro del paypal</t>
  </si>
  <si>
    <t>fondo 4.00</t>
  </si>
  <si>
    <t>sobrante de 1$</t>
  </si>
  <si>
    <t>fondo 41.50</t>
  </si>
  <si>
    <t>fondo 38.50</t>
  </si>
  <si>
    <t xml:space="preserve"> </t>
  </si>
  <si>
    <t>faltante ene efectivo</t>
  </si>
  <si>
    <t>fondo 45.50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</si>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</sst>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43418.339999999989</v>
      </c>
      <c r="C2" s="43">
        <f>MODELO!AH12</f>
        <v>22519.88</v>
      </c>
      <c r="D2" s="43">
        <f>EXQUISITECES!AH12</f>
        <v>7203.42</v>
      </c>
      <c r="E2" s="43">
        <f>HOYADA!AH12</f>
        <v>5950.41</v>
      </c>
      <c r="F2" s="43">
        <f>FARMASTOP!AH12</f>
        <v>2132.8000000000002</v>
      </c>
      <c r="G2" s="43">
        <f>BOCAS!AH12</f>
        <v>1639.8400000000001</v>
      </c>
      <c r="H2" s="43">
        <f>LAGUNETICA!AH12</f>
        <v>11227.13</v>
      </c>
      <c r="I2" s="43">
        <f>SANANTONIO!AH12</f>
        <v>0</v>
      </c>
      <c r="J2" s="43">
        <f>SUM(B2:I2)</f>
        <v>94091.819999999992</v>
      </c>
    </row>
    <row r="3" spans="1:10" x14ac:dyDescent="0.25">
      <c r="A3" s="46" t="s">
        <v>0</v>
      </c>
      <c r="B3" s="43">
        <f>AUTOMERCADO!AH15</f>
        <v>1015</v>
      </c>
      <c r="C3" s="43">
        <f>MODELO!AH15</f>
        <v>812.2</v>
      </c>
      <c r="D3" s="43">
        <f>EXQUISITECES!AH15</f>
        <v>249.5</v>
      </c>
      <c r="E3" s="43">
        <f>HOYADA!AH15</f>
        <v>691.9</v>
      </c>
      <c r="F3" s="43">
        <f>FARMASTOP!AH15</f>
        <v>0</v>
      </c>
      <c r="G3" s="43">
        <f>BOCAS!AH15</f>
        <v>4.5</v>
      </c>
      <c r="H3" s="43">
        <f>LAGUNETICA!AH15</f>
        <v>629.20000000000005</v>
      </c>
      <c r="I3" s="43">
        <f>SANANTONIO!AH15</f>
        <v>0</v>
      </c>
      <c r="J3" s="43">
        <f t="shared" ref="J3:J52" si="0">SUM(B3:I3)</f>
        <v>3402.3</v>
      </c>
    </row>
    <row r="4" spans="1:10" x14ac:dyDescent="0.25">
      <c r="A4" s="73" t="s">
        <v>20</v>
      </c>
      <c r="B4" s="43">
        <f>AUTOMERCADO!AH16</f>
        <v>1554</v>
      </c>
      <c r="C4" s="43">
        <f>MODELO!AH16</f>
        <v>740</v>
      </c>
      <c r="D4" s="43">
        <f>EXQUISITECES!AH16</f>
        <v>298</v>
      </c>
      <c r="E4" s="43">
        <f>HOYADA!AH16</f>
        <v>80</v>
      </c>
      <c r="F4" s="43">
        <f>FARMASTOP!AH16</f>
        <v>47</v>
      </c>
      <c r="G4" s="43">
        <f>BOCAS!AH16</f>
        <v>184</v>
      </c>
      <c r="H4" s="43">
        <f>LAGUNETICA!AH16</f>
        <v>327</v>
      </c>
      <c r="I4" s="43">
        <f>SANANTONIO!AH16</f>
        <v>0</v>
      </c>
      <c r="J4" s="43">
        <f t="shared" si="0"/>
        <v>3230</v>
      </c>
    </row>
    <row r="5" spans="1:10" x14ac:dyDescent="0.25">
      <c r="A5" s="46" t="s">
        <v>27</v>
      </c>
      <c r="B5" s="43">
        <f>AUTOMERCADO!AH17</f>
        <v>7334.8799999999992</v>
      </c>
      <c r="C5" s="43">
        <f>MODELO!AH17</f>
        <v>3492.7999999999997</v>
      </c>
      <c r="D5" s="43">
        <f>EXQUISITECES!AH17</f>
        <v>1406.56</v>
      </c>
      <c r="E5" s="43">
        <f>HOYADA!AH17</f>
        <v>377.59999999999997</v>
      </c>
      <c r="F5" s="43">
        <f>FARMASTOP!AH17</f>
        <v>221.83999999999997</v>
      </c>
      <c r="G5" s="43">
        <f>BOCAS!AH17</f>
        <v>848.24</v>
      </c>
      <c r="H5" s="43">
        <f>LAGUNETICA!AH17</f>
        <v>1517.2799999999997</v>
      </c>
      <c r="I5" s="43">
        <f>SANANTONIO!AH17</f>
        <v>0</v>
      </c>
      <c r="J5" s="43">
        <f t="shared" si="0"/>
        <v>15199.199999999997</v>
      </c>
    </row>
    <row r="6" spans="1:10" x14ac:dyDescent="0.25">
      <c r="A6" s="73" t="s">
        <v>23</v>
      </c>
      <c r="B6" s="43">
        <f>AUTOMERCADO!AH18</f>
        <v>1327</v>
      </c>
      <c r="C6" s="43">
        <f>MODELO!AH18</f>
        <v>723</v>
      </c>
      <c r="D6" s="43">
        <f>EXQUISITECES!AH18</f>
        <v>212</v>
      </c>
      <c r="E6" s="43">
        <f>HOYADA!AH18</f>
        <v>167</v>
      </c>
      <c r="F6" s="43">
        <f>FARMASTOP!AH18</f>
        <v>90</v>
      </c>
      <c r="G6" s="43">
        <f>BOCAS!AH18</f>
        <v>0</v>
      </c>
      <c r="H6" s="43">
        <f>LAGUNETICA!AH18</f>
        <v>385</v>
      </c>
      <c r="I6" s="43">
        <f>SANANTONIO!AH18</f>
        <v>0</v>
      </c>
      <c r="J6" s="43">
        <f t="shared" si="0"/>
        <v>2904</v>
      </c>
    </row>
    <row r="7" spans="1:10" x14ac:dyDescent="0.25">
      <c r="A7" s="46" t="s">
        <v>27</v>
      </c>
      <c r="B7" s="43">
        <f>AUTOMERCADO!AH19</f>
        <v>6157.2799999999979</v>
      </c>
      <c r="C7" s="43">
        <f>MODELO!AH19</f>
        <v>3354.72</v>
      </c>
      <c r="D7" s="43">
        <f>EXQUISITECES!AH19</f>
        <v>983.68</v>
      </c>
      <c r="E7" s="43">
        <f>HOYADA!AH19</f>
        <v>774.87999999999988</v>
      </c>
      <c r="F7" s="43">
        <f>FARMASTOP!AH19</f>
        <v>417.6</v>
      </c>
      <c r="G7" s="43">
        <f>BOCAS!AH19</f>
        <v>0</v>
      </c>
      <c r="H7" s="43">
        <f>LAGUNETICA!AH19</f>
        <v>1817.1999999999998</v>
      </c>
      <c r="I7" s="43">
        <f>SANANTONIO!AH19</f>
        <v>0</v>
      </c>
      <c r="J7" s="43">
        <f t="shared" si="0"/>
        <v>13505.359999999997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2881</v>
      </c>
      <c r="C10" s="43">
        <f>MODELO!AH22</f>
        <v>1463</v>
      </c>
      <c r="D10" s="43">
        <f>EXQUISITECES!AH22</f>
        <v>510</v>
      </c>
      <c r="E10" s="43">
        <f>HOYADA!AH22</f>
        <v>247</v>
      </c>
      <c r="F10" s="43">
        <f>FARMASTOP!AH22</f>
        <v>137</v>
      </c>
      <c r="G10" s="43">
        <f>BOCAS!AH22</f>
        <v>184</v>
      </c>
      <c r="H10" s="43">
        <f>LAGUNETICA!AH22</f>
        <v>712</v>
      </c>
      <c r="I10" s="43">
        <f>SANANTONIO!AH22</f>
        <v>0</v>
      </c>
      <c r="J10" s="43">
        <f t="shared" si="0"/>
        <v>6134</v>
      </c>
    </row>
    <row r="11" spans="1:10" x14ac:dyDescent="0.25">
      <c r="A11" s="48" t="s">
        <v>26</v>
      </c>
      <c r="B11" s="43">
        <f>AUTOMERCADO!AH23</f>
        <v>13492.159999999998</v>
      </c>
      <c r="C11" s="43">
        <f>MODELO!AH23</f>
        <v>6847.52</v>
      </c>
      <c r="D11" s="43">
        <f>EXQUISITECES!AH23</f>
        <v>2390.2399999999998</v>
      </c>
      <c r="E11" s="43">
        <f>HOYADA!AH23</f>
        <v>1152.48</v>
      </c>
      <c r="F11" s="43">
        <f>FARMASTOP!AH23</f>
        <v>639.43999999999994</v>
      </c>
      <c r="G11" s="43">
        <f>BOCAS!AH23</f>
        <v>848.24</v>
      </c>
      <c r="H11" s="43">
        <f>LAGUNETICA!AH23</f>
        <v>3334.4799999999996</v>
      </c>
      <c r="I11" s="43">
        <f>SANANTONIO!AH23</f>
        <v>0</v>
      </c>
      <c r="J11" s="43">
        <f t="shared" si="0"/>
        <v>28704.559999999998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50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50</v>
      </c>
    </row>
    <row r="15" spans="1:10" ht="16.5" customHeight="1" x14ac:dyDescent="0.25">
      <c r="A15" s="46" t="s">
        <v>31</v>
      </c>
      <c r="B15" s="43">
        <f>AUTOMERCADO!AH27</f>
        <v>245.00000000000003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245.00000000000003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245.00000000000003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245.00000000000003</v>
      </c>
    </row>
    <row r="20" spans="1:10" x14ac:dyDescent="0.25">
      <c r="A20" s="46" t="s">
        <v>34</v>
      </c>
      <c r="B20" s="43">
        <f>AUTOMERCADO!AH32</f>
        <v>96.5</v>
      </c>
      <c r="C20" s="43">
        <f>MODELO!AH32</f>
        <v>14.85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111.35</v>
      </c>
    </row>
    <row r="21" spans="1:10" x14ac:dyDescent="0.25">
      <c r="A21" s="46" t="s">
        <v>35</v>
      </c>
      <c r="B21" s="43">
        <f>AUTOMERCADO!AH33</f>
        <v>455.47999999999996</v>
      </c>
      <c r="C21" s="43">
        <f>MODELO!AH33</f>
        <v>70.091999999999999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525.572</v>
      </c>
    </row>
    <row r="22" spans="1:10" x14ac:dyDescent="0.25">
      <c r="A22" s="46" t="s">
        <v>36</v>
      </c>
      <c r="B22" s="43">
        <f>AUTOMERCADO!AH34</f>
        <v>124.75999999999999</v>
      </c>
      <c r="C22" s="43">
        <f>MODELO!AH34</f>
        <v>13.79</v>
      </c>
      <c r="D22" s="43">
        <f>EXQUISITECES!AH34</f>
        <v>30</v>
      </c>
      <c r="E22" s="43">
        <f>HOYADA!AH34</f>
        <v>0</v>
      </c>
      <c r="F22" s="43">
        <f>FARMASTOP!AH34</f>
        <v>11.82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180.36999999999998</v>
      </c>
    </row>
    <row r="23" spans="1:10" x14ac:dyDescent="0.25">
      <c r="A23" s="46" t="s">
        <v>35</v>
      </c>
      <c r="B23" s="43">
        <f>AUTOMERCADO!AH35</f>
        <v>578.88639999999987</v>
      </c>
      <c r="C23" s="43">
        <f>MODELO!AH35</f>
        <v>63.985599999999991</v>
      </c>
      <c r="D23" s="43">
        <f>EXQUISITECES!AH35</f>
        <v>139.19999999999999</v>
      </c>
      <c r="E23" s="43">
        <f>HOYADA!AH35</f>
        <v>0</v>
      </c>
      <c r="F23" s="43">
        <f>FARMASTOP!AH35</f>
        <v>54.844799999999999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836.91679999999985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221.26</v>
      </c>
      <c r="C26" s="43">
        <f>MODELO!AH38</f>
        <v>28.64</v>
      </c>
      <c r="D26" s="43">
        <f>EXQUISITECES!AH38</f>
        <v>30</v>
      </c>
      <c r="E26" s="43">
        <f>HOYADA!AH38</f>
        <v>0</v>
      </c>
      <c r="F26" s="43">
        <f>FARMASTOP!AH38</f>
        <v>11.82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291.71999999999997</v>
      </c>
    </row>
    <row r="27" spans="1:10" x14ac:dyDescent="0.25">
      <c r="A27" s="48" t="s">
        <v>42</v>
      </c>
      <c r="B27" s="43">
        <f>AUTOMERCADO!AH39</f>
        <v>1034.3663999999999</v>
      </c>
      <c r="C27" s="43">
        <f>MODELO!AH39</f>
        <v>134.07759999999999</v>
      </c>
      <c r="D27" s="43">
        <f>EXQUISITECES!AH39</f>
        <v>139.19999999999999</v>
      </c>
      <c r="E27" s="43">
        <f>HOYADA!AH39</f>
        <v>0</v>
      </c>
      <c r="F27" s="43">
        <f>FARMASTOP!AH39</f>
        <v>54.844799999999999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1362.4888000000001</v>
      </c>
    </row>
    <row r="28" spans="1:10" x14ac:dyDescent="0.25">
      <c r="A28" s="46" t="s">
        <v>43</v>
      </c>
      <c r="B28" s="43">
        <f>AUTOMERCADO!AH40</f>
        <v>112.03</v>
      </c>
      <c r="C28" s="43">
        <f>MODELO!AH40</f>
        <v>28.71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140.74</v>
      </c>
    </row>
    <row r="29" spans="1:10" x14ac:dyDescent="0.25">
      <c r="A29" s="46" t="s">
        <v>44</v>
      </c>
      <c r="B29" s="43">
        <f>AUTOMERCADO!AH41</f>
        <v>528.78160000000003</v>
      </c>
      <c r="C29" s="43">
        <f>MODELO!AH41</f>
        <v>135.5112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664.29280000000006</v>
      </c>
    </row>
    <row r="30" spans="1:10" x14ac:dyDescent="0.25">
      <c r="A30" s="46" t="s">
        <v>45</v>
      </c>
      <c r="B30" s="43">
        <f>AUTOMERCADO!AH42</f>
        <v>225.85</v>
      </c>
      <c r="C30" s="43">
        <f>MODELO!AH42</f>
        <v>0</v>
      </c>
      <c r="D30" s="43">
        <f>EXQUISITECES!AH42</f>
        <v>19.21</v>
      </c>
      <c r="E30" s="43">
        <f>HOYADA!AH42</f>
        <v>13.99</v>
      </c>
      <c r="F30" s="43">
        <f>FARMASTOP!AH42</f>
        <v>17.95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277</v>
      </c>
    </row>
    <row r="31" spans="1:10" x14ac:dyDescent="0.25">
      <c r="A31" s="46" t="s">
        <v>44</v>
      </c>
      <c r="B31" s="43">
        <f>AUTOMERCADO!AH43</f>
        <v>1047.944</v>
      </c>
      <c r="C31" s="43">
        <f>MODELO!AH43</f>
        <v>0</v>
      </c>
      <c r="D31" s="43">
        <f>EXQUISITECES!AH43</f>
        <v>89.134399999999999</v>
      </c>
      <c r="E31" s="43">
        <f>HOYADA!AH43</f>
        <v>64.913600000000002</v>
      </c>
      <c r="F31" s="43">
        <f>FARMASTOP!AH43</f>
        <v>83.287999999999997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1285.28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337.88</v>
      </c>
      <c r="C34" s="43">
        <f>MODELO!AH46</f>
        <v>28.71</v>
      </c>
      <c r="D34" s="43">
        <f>EXQUISITECES!AH46</f>
        <v>19.21</v>
      </c>
      <c r="E34" s="43">
        <f>HOYADA!AH46</f>
        <v>13.99</v>
      </c>
      <c r="F34" s="43">
        <f>FARMASTOP!AH46</f>
        <v>17.95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417.73999999999995</v>
      </c>
    </row>
    <row r="35" spans="1:10" x14ac:dyDescent="0.25">
      <c r="A35" s="48" t="s">
        <v>48</v>
      </c>
      <c r="B35" s="43">
        <f>AUTOMERCADO!AH47</f>
        <v>1576.7256</v>
      </c>
      <c r="C35" s="43">
        <f>MODELO!AH47</f>
        <v>135.5112</v>
      </c>
      <c r="D35" s="43">
        <f>EXQUISITECES!AH47</f>
        <v>89.134399999999999</v>
      </c>
      <c r="E35" s="43">
        <f>HOYADA!AH47</f>
        <v>64.913600000000002</v>
      </c>
      <c r="F35" s="43">
        <f>FARMASTOP!AH47</f>
        <v>83.287999999999997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1949.5727999999999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22655.42</v>
      </c>
      <c r="C37" s="43">
        <f>MODELO!AH49</f>
        <v>9438.2200000000012</v>
      </c>
      <c r="D37" s="43">
        <f>EXQUISITECES!AH49</f>
        <v>3266.4</v>
      </c>
      <c r="E37" s="43">
        <f>HOYADA!AH49</f>
        <v>2830.79</v>
      </c>
      <c r="F37" s="43">
        <f>FARMASTOP!AH49</f>
        <v>1480.82</v>
      </c>
      <c r="G37" s="43">
        <f>BOCAS!AH49</f>
        <v>719.12</v>
      </c>
      <c r="H37" s="43">
        <f>LAGUNETICA!AH49</f>
        <v>3101.31</v>
      </c>
      <c r="I37" s="43">
        <f>SANANTONIO!AH49</f>
        <v>0</v>
      </c>
      <c r="J37" s="43">
        <f t="shared" si="0"/>
        <v>43492.08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1863.56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2893.02</v>
      </c>
      <c r="I40" s="43">
        <f>SANANTONIO!AH52</f>
        <v>0</v>
      </c>
      <c r="J40" s="43">
        <f t="shared" si="0"/>
        <v>4756.58</v>
      </c>
    </row>
    <row r="41" spans="1:10" x14ac:dyDescent="0.25">
      <c r="A41" s="74" t="s">
        <v>18</v>
      </c>
      <c r="B41" s="43">
        <f>AUTOMERCADO!AH53</f>
        <v>2332.87</v>
      </c>
      <c r="C41" s="43">
        <f>MODELO!AH53</f>
        <v>2320.13</v>
      </c>
      <c r="D41" s="43">
        <f>EXQUISITECES!AH53</f>
        <v>1110.8300000000002</v>
      </c>
      <c r="E41" s="43">
        <f>HOYADA!AH53</f>
        <v>1182.73</v>
      </c>
      <c r="F41" s="43">
        <f>FARMASTOP!AH53</f>
        <v>77.81</v>
      </c>
      <c r="G41" s="43">
        <f>BOCAS!AH53</f>
        <v>39.18</v>
      </c>
      <c r="H41" s="43">
        <f>LAGUNETICA!AH53</f>
        <v>1232.53</v>
      </c>
      <c r="I41" s="43">
        <f>SANANTONIO!AH53</f>
        <v>0</v>
      </c>
      <c r="J41" s="43">
        <f t="shared" si="0"/>
        <v>8296.08</v>
      </c>
    </row>
    <row r="42" spans="1:10" x14ac:dyDescent="0.25">
      <c r="A42" s="74" t="s">
        <v>114</v>
      </c>
      <c r="B42" s="43">
        <f>AUTOMERCADO!AH54</f>
        <v>51.1</v>
      </c>
      <c r="C42" s="43">
        <f>MODELO!AH54</f>
        <v>633.53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684.63</v>
      </c>
    </row>
    <row r="43" spans="1:10" x14ac:dyDescent="0.25">
      <c r="A43" s="74" t="s">
        <v>52</v>
      </c>
      <c r="B43" s="43">
        <f>AUTOMERCADO!AH55</f>
        <v>1095.99</v>
      </c>
      <c r="C43" s="43">
        <f>MODELO!AH55</f>
        <v>379.92</v>
      </c>
      <c r="D43" s="43">
        <f>EXQUISITECES!AH55</f>
        <v>13</v>
      </c>
      <c r="E43" s="43">
        <f>HOYADA!AH55</f>
        <v>30.43</v>
      </c>
      <c r="F43" s="43">
        <f>FARMASTOP!AH55</f>
        <v>97.81</v>
      </c>
      <c r="G43" s="43">
        <f>BOCAS!AH55</f>
        <v>39.08</v>
      </c>
      <c r="H43" s="43">
        <f>LAGUNETICA!AH55</f>
        <v>46.43</v>
      </c>
      <c r="I43" s="43">
        <f>SANANTONIO!AH55</f>
        <v>0</v>
      </c>
      <c r="J43" s="43">
        <f t="shared" si="0"/>
        <v>1702.66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24.96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24.96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 t="e">
        <f>AUTOMERCADO!AH64</f>
        <v>#VALUE!</v>
      </c>
      <c r="C52" s="75">
        <f>MODELO!AH64</f>
        <v>22589.628799999999</v>
      </c>
      <c r="D52" s="75">
        <f>EXQUISITECES!AH64</f>
        <v>7258.3044</v>
      </c>
      <c r="E52" s="75">
        <f>HOYADA!AH64</f>
        <v>5953.2435999999998</v>
      </c>
      <c r="F52" s="75">
        <f>FARMASTOP!AH64</f>
        <v>2434.0128</v>
      </c>
      <c r="G52" s="75">
        <f>BOCAS!AH64</f>
        <v>1650.1200000000003</v>
      </c>
      <c r="H52" s="75">
        <f>LAGUNETICA!AH64</f>
        <v>11236.969999999998</v>
      </c>
      <c r="I52" s="75">
        <f>SANANTONIO!AH64</f>
        <v>0</v>
      </c>
      <c r="J52" s="75" t="e">
        <f t="shared" si="0"/>
        <v>#VALUE!</v>
      </c>
    </row>
    <row r="53" spans="1:10" x14ac:dyDescent="0.25">
      <c r="A53" s="56" t="s">
        <v>3</v>
      </c>
      <c r="B53" s="43">
        <f>B2</f>
        <v>43418.339999999989</v>
      </c>
      <c r="C53" s="43">
        <f t="shared" ref="C53:I53" si="1">C2</f>
        <v>22519.88</v>
      </c>
      <c r="D53" s="43">
        <f t="shared" si="1"/>
        <v>7203.42</v>
      </c>
      <c r="E53" s="43">
        <f t="shared" si="1"/>
        <v>5950.41</v>
      </c>
      <c r="F53" s="43">
        <f t="shared" si="1"/>
        <v>2132.8000000000002</v>
      </c>
      <c r="G53" s="43">
        <f t="shared" si="1"/>
        <v>1639.8400000000001</v>
      </c>
      <c r="H53" s="43">
        <f t="shared" si="1"/>
        <v>11227.13</v>
      </c>
      <c r="I53" s="43">
        <f t="shared" si="1"/>
        <v>0</v>
      </c>
      <c r="J53" s="43">
        <f>J2</f>
        <v>94091.819999999992</v>
      </c>
    </row>
    <row r="54" spans="1:10" x14ac:dyDescent="0.25">
      <c r="A54" s="58" t="s">
        <v>95</v>
      </c>
      <c r="B54" s="43" t="e">
        <f>+B52-B53</f>
        <v>#VALUE!</v>
      </c>
      <c r="C54" s="43">
        <f t="shared" ref="C54:I54" si="2">+C52-C53</f>
        <v>69.748799999997573</v>
      </c>
      <c r="D54" s="43">
        <f t="shared" si="2"/>
        <v>54.884399999999914</v>
      </c>
      <c r="E54" s="43">
        <f t="shared" si="2"/>
        <v>2.8335999999999331</v>
      </c>
      <c r="F54" s="43">
        <f t="shared" si="2"/>
        <v>301.21279999999979</v>
      </c>
      <c r="G54" s="43">
        <f t="shared" si="2"/>
        <v>10.2800000000002</v>
      </c>
      <c r="H54" s="43">
        <f t="shared" si="2"/>
        <v>9.8399999999983265</v>
      </c>
      <c r="I54" s="43">
        <f t="shared" si="2"/>
        <v>0</v>
      </c>
      <c r="J54" s="43" t="e">
        <f>+J52-J53</f>
        <v>#VALUE!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43" sqref="M4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>
        <v>4.9000000000000004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861.73</v>
      </c>
      <c r="C12" s="26">
        <v>2080.83</v>
      </c>
      <c r="D12" s="26">
        <v>2516.0100000000002</v>
      </c>
      <c r="E12" s="26">
        <v>1529.98</v>
      </c>
      <c r="F12" s="26">
        <v>4474.75</v>
      </c>
      <c r="G12" s="26">
        <v>122.96</v>
      </c>
      <c r="H12" s="26">
        <v>4453.8599999999997</v>
      </c>
      <c r="I12" s="26">
        <v>5521.42</v>
      </c>
      <c r="J12" s="26">
        <v>4330.1000000000004</v>
      </c>
      <c r="K12" s="26">
        <v>3085.22</v>
      </c>
      <c r="L12" s="26">
        <v>4348.8500000000004</v>
      </c>
      <c r="M12" s="26">
        <v>3777.77</v>
      </c>
      <c r="N12" s="26">
        <v>2901.77</v>
      </c>
      <c r="O12" s="26">
        <v>2505.66</v>
      </c>
      <c r="P12" s="26">
        <v>313.87</v>
      </c>
      <c r="Q12" s="26">
        <v>593.55999999999995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43418.339999999989</v>
      </c>
      <c r="AI12" s="26">
        <v>42951.34</v>
      </c>
      <c r="AJ12" s="69">
        <f>+AI12-AH12</f>
        <v>-466.99999999999272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</v>
      </c>
      <c r="C15" s="23">
        <v>13.5</v>
      </c>
      <c r="D15" s="23">
        <v>56</v>
      </c>
      <c r="E15" s="23">
        <v>27</v>
      </c>
      <c r="F15" s="23">
        <v>21</v>
      </c>
      <c r="G15" s="23"/>
      <c r="H15" s="23"/>
      <c r="I15" s="23">
        <v>173</v>
      </c>
      <c r="J15" s="23">
        <v>296</v>
      </c>
      <c r="K15" s="23">
        <v>101.5</v>
      </c>
      <c r="L15" s="23"/>
      <c r="M15" s="23">
        <v>69.5</v>
      </c>
      <c r="N15" s="23">
        <v>170.5</v>
      </c>
      <c r="O15" s="23">
        <v>46</v>
      </c>
      <c r="P15" s="23"/>
      <c r="Q15" s="23">
        <v>35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161</v>
      </c>
      <c r="I16" s="31">
        <v>499</v>
      </c>
      <c r="J16" s="31">
        <v>228</v>
      </c>
      <c r="K16" s="31">
        <v>89</v>
      </c>
      <c r="L16" s="31">
        <v>416</v>
      </c>
      <c r="M16" s="31">
        <v>139</v>
      </c>
      <c r="N16" s="31"/>
      <c r="O16" s="31"/>
      <c r="P16" s="31"/>
      <c r="Q16" s="31">
        <v>22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1554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759.92</v>
      </c>
      <c r="I17" s="22">
        <f t="shared" si="2"/>
        <v>2355.2799999999997</v>
      </c>
      <c r="J17" s="22">
        <f t="shared" si="2"/>
        <v>1076.1599999999999</v>
      </c>
      <c r="K17" s="22">
        <f t="shared" si="2"/>
        <v>420.08</v>
      </c>
      <c r="L17" s="22">
        <f t="shared" si="2"/>
        <v>1963.52</v>
      </c>
      <c r="M17" s="22">
        <f t="shared" ref="M17:R17" si="3">M16*$B$8</f>
        <v>656.07999999999993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103.83999999999999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7334.8799999999992</v>
      </c>
    </row>
    <row r="18" spans="1:36" s="32" customFormat="1" x14ac:dyDescent="0.25">
      <c r="A18" s="30" t="s">
        <v>23</v>
      </c>
      <c r="B18" s="33">
        <v>2</v>
      </c>
      <c r="C18" s="33">
        <v>97</v>
      </c>
      <c r="D18" s="33">
        <v>71</v>
      </c>
      <c r="E18" s="33">
        <v>101</v>
      </c>
      <c r="F18" s="33">
        <v>389</v>
      </c>
      <c r="G18" s="33"/>
      <c r="H18" s="33">
        <v>139</v>
      </c>
      <c r="I18" s="33">
        <v>143</v>
      </c>
      <c r="J18" s="33">
        <v>146</v>
      </c>
      <c r="K18" s="33">
        <v>117</v>
      </c>
      <c r="L18" s="33">
        <v>46</v>
      </c>
      <c r="M18" s="33">
        <v>66</v>
      </c>
      <c r="N18" s="33"/>
      <c r="O18" s="33"/>
      <c r="P18" s="33"/>
      <c r="Q18" s="33">
        <v>10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1327</v>
      </c>
      <c r="AJ18" s="70"/>
    </row>
    <row r="19" spans="1:36" s="47" customFormat="1" x14ac:dyDescent="0.25">
      <c r="A19" s="46" t="s">
        <v>27</v>
      </c>
      <c r="B19" s="22">
        <f>B18*$B$9</f>
        <v>9.2799999999999994</v>
      </c>
      <c r="C19" s="22">
        <f t="shared" ref="C19:L19" si="5">C18*$B$9</f>
        <v>450.08</v>
      </c>
      <c r="D19" s="22">
        <f t="shared" si="5"/>
        <v>329.44</v>
      </c>
      <c r="E19" s="22">
        <f t="shared" si="5"/>
        <v>468.64</v>
      </c>
      <c r="F19" s="22">
        <f t="shared" si="5"/>
        <v>1804.9599999999998</v>
      </c>
      <c r="G19" s="22">
        <f t="shared" si="5"/>
        <v>0</v>
      </c>
      <c r="H19" s="22">
        <f t="shared" si="5"/>
        <v>644.95999999999992</v>
      </c>
      <c r="I19" s="22">
        <f t="shared" si="5"/>
        <v>663.52</v>
      </c>
      <c r="J19" s="22">
        <f t="shared" si="5"/>
        <v>677.43999999999994</v>
      </c>
      <c r="K19" s="22">
        <f t="shared" si="5"/>
        <v>542.88</v>
      </c>
      <c r="L19" s="22">
        <f t="shared" si="5"/>
        <v>213.44</v>
      </c>
      <c r="M19" s="22">
        <f t="shared" ref="M19:R19" si="6">M18*$B$9</f>
        <v>306.23999999999995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46.4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6157.2799999999979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</v>
      </c>
      <c r="C22" s="20">
        <f t="shared" ref="C22:L22" si="11">+C16+C18+C20</f>
        <v>97</v>
      </c>
      <c r="D22" s="20">
        <f t="shared" si="11"/>
        <v>71</v>
      </c>
      <c r="E22" s="20">
        <f t="shared" si="11"/>
        <v>101</v>
      </c>
      <c r="F22" s="20">
        <f t="shared" si="11"/>
        <v>389</v>
      </c>
      <c r="G22" s="20">
        <f t="shared" si="11"/>
        <v>0</v>
      </c>
      <c r="H22" s="20">
        <f t="shared" si="11"/>
        <v>300</v>
      </c>
      <c r="I22" s="20">
        <f t="shared" si="11"/>
        <v>642</v>
      </c>
      <c r="J22" s="20">
        <f t="shared" si="11"/>
        <v>374</v>
      </c>
      <c r="K22" s="20">
        <f t="shared" si="11"/>
        <v>206</v>
      </c>
      <c r="L22" s="20">
        <f t="shared" si="11"/>
        <v>462</v>
      </c>
      <c r="M22" s="20">
        <f t="shared" ref="M22:S22" si="12">+M16+M18+M20</f>
        <v>205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32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2881</v>
      </c>
    </row>
    <row r="23" spans="1:36" s="47" customFormat="1" x14ac:dyDescent="0.25">
      <c r="A23" s="48" t="s">
        <v>26</v>
      </c>
      <c r="B23" s="19">
        <f>+B17+B19+B21</f>
        <v>9.2799999999999994</v>
      </c>
      <c r="C23" s="19">
        <f t="shared" ref="C23:L23" si="14">+C17+C19+C21</f>
        <v>450.08</v>
      </c>
      <c r="D23" s="19">
        <f t="shared" si="14"/>
        <v>329.44</v>
      </c>
      <c r="E23" s="19">
        <f t="shared" si="14"/>
        <v>468.64</v>
      </c>
      <c r="F23" s="19">
        <f t="shared" si="14"/>
        <v>1804.9599999999998</v>
      </c>
      <c r="G23" s="19">
        <f t="shared" si="14"/>
        <v>0</v>
      </c>
      <c r="H23" s="19">
        <f t="shared" si="14"/>
        <v>1404.8799999999999</v>
      </c>
      <c r="I23" s="19">
        <f t="shared" si="14"/>
        <v>3018.7999999999997</v>
      </c>
      <c r="J23" s="19">
        <f t="shared" si="14"/>
        <v>1753.6</v>
      </c>
      <c r="K23" s="19">
        <f t="shared" si="14"/>
        <v>962.96</v>
      </c>
      <c r="L23" s="19">
        <f t="shared" si="14"/>
        <v>2176.96</v>
      </c>
      <c r="M23" s="19">
        <f t="shared" ref="M23:S23" si="15">+M17+M19+M21</f>
        <v>962.31999999999994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150.23999999999998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13492.159999999998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>
        <v>50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50</v>
      </c>
    </row>
    <row r="27" spans="1:36" s="47" customFormat="1" x14ac:dyDescent="0.25">
      <c r="A27" s="46" t="s">
        <v>31</v>
      </c>
      <c r="B27" s="22">
        <f>$D$9*B26</f>
        <v>245.00000000000003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245.00000000000003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245.00000000000003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245.00000000000003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25</v>
      </c>
      <c r="I32" s="36">
        <v>0</v>
      </c>
      <c r="J32" s="36"/>
      <c r="K32" s="36">
        <v>23.84</v>
      </c>
      <c r="L32" s="36">
        <v>47.66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96.5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118</v>
      </c>
      <c r="I33" s="22">
        <f t="shared" si="30"/>
        <v>0</v>
      </c>
      <c r="J33" s="22">
        <f t="shared" si="30"/>
        <v>0</v>
      </c>
      <c r="K33" s="22">
        <f t="shared" si="30"/>
        <v>112.5248</v>
      </c>
      <c r="L33" s="22">
        <f t="shared" si="30"/>
        <v>224.95519999999996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455.47999999999996</v>
      </c>
    </row>
    <row r="34" spans="1:34" x14ac:dyDescent="0.25">
      <c r="A34" s="13" t="s">
        <v>36</v>
      </c>
      <c r="B34" s="38"/>
      <c r="C34" s="38"/>
      <c r="D34" s="38">
        <v>0</v>
      </c>
      <c r="E34" s="38"/>
      <c r="F34" s="38"/>
      <c r="G34" s="38"/>
      <c r="H34" s="38"/>
      <c r="I34" s="38">
        <v>60.18</v>
      </c>
      <c r="J34" s="38"/>
      <c r="K34" s="38"/>
      <c r="L34" s="38"/>
      <c r="M34" s="38">
        <v>64.58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124.75999999999999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279.23519999999996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299.65119999999996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578.88639999999987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25</v>
      </c>
      <c r="I38" s="20">
        <f t="shared" si="39"/>
        <v>60.18</v>
      </c>
      <c r="J38" s="20">
        <f t="shared" si="39"/>
        <v>0</v>
      </c>
      <c r="K38" s="20">
        <f t="shared" si="39"/>
        <v>23.84</v>
      </c>
      <c r="L38" s="20">
        <f t="shared" si="39"/>
        <v>47.66</v>
      </c>
      <c r="M38" s="20">
        <f t="shared" ref="M38:S38" si="40">+M32+M34+M36</f>
        <v>64.58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221.26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118</v>
      </c>
      <c r="I39" s="19">
        <f t="shared" si="42"/>
        <v>279.23519999999996</v>
      </c>
      <c r="J39" s="19">
        <f t="shared" si="42"/>
        <v>0</v>
      </c>
      <c r="K39" s="19">
        <f t="shared" si="42"/>
        <v>112.5248</v>
      </c>
      <c r="L39" s="19">
        <f t="shared" si="42"/>
        <v>224.95519999999996</v>
      </c>
      <c r="M39" s="19">
        <f t="shared" ref="M39:S39" si="43">+M33+M35+M37</f>
        <v>299.65119999999996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1034.3663999999999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51.65</v>
      </c>
      <c r="I40" s="36"/>
      <c r="J40" s="36"/>
      <c r="K40" s="36"/>
      <c r="L40" s="36">
        <v>60.38</v>
      </c>
      <c r="M40" s="36">
        <v>0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112.03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243.78799999999998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284.99360000000001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528.78160000000003</v>
      </c>
    </row>
    <row r="42" spans="1:34" x14ac:dyDescent="0.25">
      <c r="A42" s="13" t="s">
        <v>45</v>
      </c>
      <c r="B42" s="38"/>
      <c r="C42" s="38"/>
      <c r="D42" s="38">
        <v>30</v>
      </c>
      <c r="E42" s="38"/>
      <c r="F42" s="38">
        <v>195.85</v>
      </c>
      <c r="G42" s="38"/>
      <c r="H42" s="38"/>
      <c r="I42" s="38"/>
      <c r="J42" s="38"/>
      <c r="K42" s="38"/>
      <c r="L42" s="38"/>
      <c r="M42" s="38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225.85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139.19999999999999</v>
      </c>
      <c r="E43" s="22">
        <f t="shared" si="48"/>
        <v>0</v>
      </c>
      <c r="F43" s="22">
        <f t="shared" si="48"/>
        <v>908.74399999999991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1047.944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30</v>
      </c>
      <c r="E46" s="20">
        <f t="shared" si="54"/>
        <v>0</v>
      </c>
      <c r="F46" s="20">
        <f t="shared" si="54"/>
        <v>195.85</v>
      </c>
      <c r="G46" s="20">
        <f t="shared" si="54"/>
        <v>0</v>
      </c>
      <c r="H46" s="20">
        <f t="shared" si="54"/>
        <v>51.65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60.38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337.88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139.19999999999999</v>
      </c>
      <c r="E47" s="19">
        <f t="shared" si="57"/>
        <v>0</v>
      </c>
      <c r="F47" s="19">
        <f t="shared" si="57"/>
        <v>908.74399999999991</v>
      </c>
      <c r="G47" s="19">
        <f t="shared" si="57"/>
        <v>0</v>
      </c>
      <c r="H47" s="19">
        <f t="shared" si="57"/>
        <v>243.78799999999998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284.99360000000001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1576.7256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374.33</v>
      </c>
      <c r="C49" s="44">
        <v>1461.25</v>
      </c>
      <c r="D49" s="44">
        <v>1695.64</v>
      </c>
      <c r="E49" s="44">
        <v>840.55</v>
      </c>
      <c r="F49" s="44">
        <v>1541.4</v>
      </c>
      <c r="G49" s="44">
        <v>122.96</v>
      </c>
      <c r="H49" s="44">
        <v>2024.76</v>
      </c>
      <c r="I49" s="44">
        <v>1292.8499999999999</v>
      </c>
      <c r="J49" s="44">
        <v>1960.91</v>
      </c>
      <c r="K49" s="44">
        <v>1497.64</v>
      </c>
      <c r="L49" s="44">
        <v>1645.48</v>
      </c>
      <c r="M49" s="45">
        <v>2408.59</v>
      </c>
      <c r="N49" s="45">
        <v>2720.16</v>
      </c>
      <c r="O49" s="45">
        <v>2460.2600000000002</v>
      </c>
      <c r="P49" s="45">
        <v>240.25</v>
      </c>
      <c r="Q49" s="45">
        <v>368.39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22655.42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227.75</v>
      </c>
      <c r="C53" s="44">
        <v>157.11000000000001</v>
      </c>
      <c r="D53" s="44">
        <v>248.3</v>
      </c>
      <c r="E53" s="44">
        <v>62.82</v>
      </c>
      <c r="F53" s="44"/>
      <c r="G53" s="44"/>
      <c r="H53" s="44">
        <v>456.45</v>
      </c>
      <c r="I53" s="44">
        <v>762.26</v>
      </c>
      <c r="J53" s="44">
        <v>169.28</v>
      </c>
      <c r="K53" s="44">
        <v>215.41</v>
      </c>
      <c r="L53" s="44"/>
      <c r="M53" s="45"/>
      <c r="N53" s="45"/>
      <c r="O53" s="45"/>
      <c r="P53" s="45"/>
      <c r="Q53" s="45">
        <v>33.49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2332.87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51.1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51.1</v>
      </c>
    </row>
    <row r="55" spans="1:34" x14ac:dyDescent="0.25">
      <c r="A55" s="17" t="s">
        <v>52</v>
      </c>
      <c r="B55" s="44"/>
      <c r="C55" s="44"/>
      <c r="D55" s="44">
        <v>47.89</v>
      </c>
      <c r="E55" s="44">
        <v>129.03</v>
      </c>
      <c r="F55" s="44">
        <v>147.72999999999999</v>
      </c>
      <c r="G55" s="44"/>
      <c r="H55" s="44">
        <v>244.55</v>
      </c>
      <c r="I55" s="44"/>
      <c r="J55" s="44">
        <v>131.12</v>
      </c>
      <c r="K55" s="44">
        <v>199.52</v>
      </c>
      <c r="L55" s="44">
        <v>63.56</v>
      </c>
      <c r="M55" s="45">
        <v>40.229999999999997</v>
      </c>
      <c r="N55" s="45">
        <v>12.18</v>
      </c>
      <c r="O55" s="45"/>
      <c r="P55" s="45">
        <v>73.62</v>
      </c>
      <c r="Q55" s="45">
        <v>6.56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1095.99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 t="s">
        <v>133</v>
      </c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862.36</v>
      </c>
      <c r="C64" s="53">
        <f t="shared" ref="C64:AG64" si="61">+C15+C23+C31+C39+C47+C48+C49+C50+C51+C52+C53+C54+C55+C56+C57+C58+C59+C60+C61+C62+C63</f>
        <v>2081.94</v>
      </c>
      <c r="D64" s="53">
        <f t="shared" si="61"/>
        <v>2516.4700000000003</v>
      </c>
      <c r="E64" s="53">
        <f t="shared" si="61"/>
        <v>1528.04</v>
      </c>
      <c r="F64" s="53">
        <f t="shared" si="61"/>
        <v>4474.9339999999993</v>
      </c>
      <c r="G64" s="53">
        <f t="shared" si="61"/>
        <v>122.96</v>
      </c>
      <c r="H64" s="53">
        <f t="shared" si="61"/>
        <v>4492.4279999999999</v>
      </c>
      <c r="I64" s="53">
        <f t="shared" si="61"/>
        <v>5526.1451999999999</v>
      </c>
      <c r="J64" s="53">
        <f t="shared" si="61"/>
        <v>4310.91</v>
      </c>
      <c r="K64" s="53">
        <f t="shared" si="61"/>
        <v>3089.5547999999999</v>
      </c>
      <c r="L64" s="53">
        <f t="shared" si="61"/>
        <v>4395.948800000001</v>
      </c>
      <c r="M64" s="53">
        <f t="shared" si="61"/>
        <v>3780.2912000000001</v>
      </c>
      <c r="N64" s="53">
        <f t="shared" si="61"/>
        <v>2902.8399999999997</v>
      </c>
      <c r="O64" s="53">
        <f t="shared" si="61"/>
        <v>2506.2600000000002</v>
      </c>
      <c r="P64" s="53">
        <f t="shared" si="61"/>
        <v>313.87</v>
      </c>
      <c r="Q64" s="53" t="e">
        <f t="shared" si="61"/>
        <v>#VALUE!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 t="e">
        <f t="shared" si="60"/>
        <v>#VALUE!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12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861.73</v>
      </c>
      <c r="C67" s="57">
        <f t="shared" ref="C67:L67" si="63">C12</f>
        <v>2080.83</v>
      </c>
      <c r="D67" s="57">
        <f t="shared" si="63"/>
        <v>2516.0100000000002</v>
      </c>
      <c r="E67" s="57">
        <f t="shared" si="63"/>
        <v>1529.98</v>
      </c>
      <c r="F67" s="57">
        <f t="shared" si="63"/>
        <v>4474.75</v>
      </c>
      <c r="G67" s="57">
        <f t="shared" si="63"/>
        <v>122.96</v>
      </c>
      <c r="H67" s="57">
        <f t="shared" si="63"/>
        <v>4453.8599999999997</v>
      </c>
      <c r="I67" s="57">
        <f t="shared" si="63"/>
        <v>5521.42</v>
      </c>
      <c r="J67" s="57">
        <f t="shared" si="63"/>
        <v>4330.1000000000004</v>
      </c>
      <c r="K67" s="57">
        <f t="shared" si="63"/>
        <v>3085.22</v>
      </c>
      <c r="L67" s="57">
        <f t="shared" si="63"/>
        <v>4348.8500000000004</v>
      </c>
      <c r="M67" s="57">
        <f t="shared" ref="M67:AG67" si="64">M12</f>
        <v>3777.77</v>
      </c>
      <c r="N67" s="57">
        <f t="shared" si="64"/>
        <v>2901.77</v>
      </c>
      <c r="O67" s="57">
        <f t="shared" si="64"/>
        <v>2505.66</v>
      </c>
      <c r="P67" s="57">
        <f t="shared" si="64"/>
        <v>313.87</v>
      </c>
      <c r="Q67" s="57">
        <f t="shared" si="64"/>
        <v>593.55999999999995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43418.339999999989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861.73</v>
      </c>
      <c r="C69" s="59">
        <f t="shared" ref="C69:L69" si="67">+C67+C68</f>
        <v>2080.83</v>
      </c>
      <c r="D69" s="59">
        <f t="shared" si="67"/>
        <v>2516.0100000000002</v>
      </c>
      <c r="E69" s="59">
        <f t="shared" si="67"/>
        <v>1529.98</v>
      </c>
      <c r="F69" s="59">
        <f t="shared" si="67"/>
        <v>4474.75</v>
      </c>
      <c r="G69" s="59">
        <f t="shared" si="67"/>
        <v>122.96</v>
      </c>
      <c r="H69" s="59">
        <f t="shared" si="67"/>
        <v>4453.8599999999997</v>
      </c>
      <c r="I69" s="59">
        <f t="shared" si="67"/>
        <v>5521.42</v>
      </c>
      <c r="J69" s="59">
        <f t="shared" si="67"/>
        <v>4330.1000000000004</v>
      </c>
      <c r="K69" s="59">
        <f t="shared" si="67"/>
        <v>3085.22</v>
      </c>
      <c r="L69" s="59">
        <f t="shared" si="67"/>
        <v>4348.8500000000004</v>
      </c>
      <c r="M69" s="59">
        <f t="shared" ref="M69:AG69" si="68">+M67+M68</f>
        <v>3777.77</v>
      </c>
      <c r="N69" s="59">
        <f t="shared" si="68"/>
        <v>2901.77</v>
      </c>
      <c r="O69" s="59">
        <f t="shared" si="68"/>
        <v>2505.66</v>
      </c>
      <c r="P69" s="59">
        <f t="shared" si="68"/>
        <v>313.87</v>
      </c>
      <c r="Q69" s="59">
        <f t="shared" si="68"/>
        <v>593.55999999999995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43418.339999999989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0.62999999999999545</v>
      </c>
      <c r="C70" s="57">
        <f t="shared" si="69"/>
        <v>1.1100000000001273</v>
      </c>
      <c r="D70" s="57">
        <f t="shared" si="69"/>
        <v>0.46000000000003638</v>
      </c>
      <c r="E70" s="57">
        <f t="shared" si="69"/>
        <v>-1.9400000000000546</v>
      </c>
      <c r="F70" s="57">
        <f t="shared" si="69"/>
        <v>0.18399999999928696</v>
      </c>
      <c r="G70" s="57">
        <f t="shared" si="69"/>
        <v>0</v>
      </c>
      <c r="H70" s="57">
        <f t="shared" si="69"/>
        <v>38.568000000000211</v>
      </c>
      <c r="I70" s="57">
        <f t="shared" si="69"/>
        <v>4.7251999999998588</v>
      </c>
      <c r="J70" s="57">
        <f t="shared" si="69"/>
        <v>-19.190000000000509</v>
      </c>
      <c r="K70" s="57">
        <f t="shared" si="69"/>
        <v>4.3348000000000866</v>
      </c>
      <c r="L70" s="57">
        <f t="shared" si="69"/>
        <v>47.098800000000665</v>
      </c>
      <c r="M70" s="57">
        <f t="shared" ref="M70:AG70" si="70">+M64-M69</f>
        <v>2.5212000000001353</v>
      </c>
      <c r="N70" s="57">
        <f t="shared" si="70"/>
        <v>1.069999999999709</v>
      </c>
      <c r="O70" s="57">
        <f t="shared" si="70"/>
        <v>0.6000000000003638</v>
      </c>
      <c r="P70" s="57">
        <f t="shared" si="70"/>
        <v>0</v>
      </c>
      <c r="Q70" s="57" t="e">
        <f t="shared" si="70"/>
        <v>#VALUE!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 t="e">
        <f>SUM(B70:AG70)</f>
        <v>#VALUE!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129</v>
      </c>
      <c r="I71" s="14"/>
      <c r="J71" s="14" t="s">
        <v>131</v>
      </c>
      <c r="K71" s="14"/>
      <c r="L71" s="14" t="s">
        <v>132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H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1784.1</v>
      </c>
      <c r="C12" s="26">
        <v>3123.46</v>
      </c>
      <c r="D12" s="26">
        <v>2163.9299999999998</v>
      </c>
      <c r="E12" s="26">
        <v>1052.56</v>
      </c>
      <c r="F12" s="26">
        <v>341.47</v>
      </c>
      <c r="G12" s="26">
        <v>3627.14</v>
      </c>
      <c r="H12" s="26">
        <v>2166.02</v>
      </c>
      <c r="I12" s="26">
        <v>2163</v>
      </c>
      <c r="J12" s="26">
        <v>1345.58</v>
      </c>
      <c r="K12" s="26">
        <v>1624.86</v>
      </c>
      <c r="L12" s="26">
        <v>1025.48</v>
      </c>
      <c r="M12" s="26">
        <v>2102.2800000000002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22519.88</v>
      </c>
      <c r="AI12" s="26">
        <v>22324.799999999999</v>
      </c>
      <c r="AJ12" s="69">
        <f>+AI12-AH12</f>
        <v>-195.08000000000175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</v>
      </c>
      <c r="C15" s="23">
        <v>218.2</v>
      </c>
      <c r="D15" s="23">
        <v>53.5</v>
      </c>
      <c r="E15" s="23">
        <v>10</v>
      </c>
      <c r="F15" s="23">
        <v>9</v>
      </c>
      <c r="G15" s="23">
        <v>148</v>
      </c>
      <c r="H15" s="23">
        <v>37</v>
      </c>
      <c r="I15" s="23">
        <v>221.5</v>
      </c>
      <c r="J15" s="23"/>
      <c r="K15" s="23"/>
      <c r="L15" s="23">
        <v>5.5</v>
      </c>
      <c r="M15" s="23">
        <v>75.5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812.2</v>
      </c>
    </row>
    <row r="16" spans="1:36" s="32" customFormat="1" x14ac:dyDescent="0.25">
      <c r="A16" s="30" t="s">
        <v>20</v>
      </c>
      <c r="B16" s="31">
        <v>0</v>
      </c>
      <c r="C16" s="31">
        <v>208</v>
      </c>
      <c r="D16" s="31"/>
      <c r="E16" s="31">
        <v>15</v>
      </c>
      <c r="F16" s="31">
        <v>0</v>
      </c>
      <c r="G16" s="31">
        <v>167</v>
      </c>
      <c r="H16" s="31">
        <v>95</v>
      </c>
      <c r="I16" s="31"/>
      <c r="J16" s="31">
        <v>0</v>
      </c>
      <c r="K16" s="31">
        <v>115</v>
      </c>
      <c r="L16" s="31">
        <v>51</v>
      </c>
      <c r="M16" s="31">
        <v>89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981.76</v>
      </c>
      <c r="D17" s="22">
        <f t="shared" ref="D17:AG17" si="2">D16*$B$8</f>
        <v>0</v>
      </c>
      <c r="E17" s="22">
        <f t="shared" si="2"/>
        <v>70.8</v>
      </c>
      <c r="F17" s="22">
        <f t="shared" si="2"/>
        <v>0</v>
      </c>
      <c r="G17" s="22">
        <f t="shared" si="2"/>
        <v>788.24</v>
      </c>
      <c r="H17" s="22">
        <f t="shared" si="2"/>
        <v>448.4</v>
      </c>
      <c r="I17" s="22">
        <f t="shared" si="2"/>
        <v>0</v>
      </c>
      <c r="J17" s="22">
        <f t="shared" si="2"/>
        <v>0</v>
      </c>
      <c r="K17" s="22">
        <f t="shared" si="2"/>
        <v>542.79999999999995</v>
      </c>
      <c r="L17" s="22">
        <f t="shared" si="2"/>
        <v>240.72</v>
      </c>
      <c r="M17" s="22">
        <f t="shared" si="2"/>
        <v>420.08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3492.7999999999997</v>
      </c>
    </row>
    <row r="18" spans="1:36" s="32" customFormat="1" x14ac:dyDescent="0.25">
      <c r="A18" s="30" t="s">
        <v>23</v>
      </c>
      <c r="B18" s="33">
        <v>127</v>
      </c>
      <c r="C18" s="33">
        <v>70</v>
      </c>
      <c r="D18" s="33">
        <v>62</v>
      </c>
      <c r="E18" s="33">
        <v>102</v>
      </c>
      <c r="F18" s="33">
        <v>10</v>
      </c>
      <c r="G18" s="33">
        <v>106</v>
      </c>
      <c r="H18" s="33">
        <v>75</v>
      </c>
      <c r="I18" s="33"/>
      <c r="J18" s="33">
        <v>90</v>
      </c>
      <c r="K18" s="33">
        <v>30</v>
      </c>
      <c r="L18" s="33"/>
      <c r="M18" s="33">
        <v>51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723</v>
      </c>
      <c r="AJ18" s="70"/>
    </row>
    <row r="19" spans="1:36" s="47" customFormat="1" x14ac:dyDescent="0.25">
      <c r="A19" s="46" t="s">
        <v>27</v>
      </c>
      <c r="B19" s="22">
        <f>B18*$B$9</f>
        <v>589.28</v>
      </c>
      <c r="C19" s="22">
        <f t="shared" ref="C19:AG19" si="3">C18*$B$9</f>
        <v>324.79999999999995</v>
      </c>
      <c r="D19" s="22">
        <f t="shared" si="3"/>
        <v>287.68</v>
      </c>
      <c r="E19" s="22">
        <f t="shared" si="3"/>
        <v>473.28</v>
      </c>
      <c r="F19" s="22">
        <f t="shared" si="3"/>
        <v>46.4</v>
      </c>
      <c r="G19" s="22">
        <f t="shared" si="3"/>
        <v>491.84</v>
      </c>
      <c r="H19" s="22">
        <f t="shared" si="3"/>
        <v>348</v>
      </c>
      <c r="I19" s="22">
        <f t="shared" si="3"/>
        <v>0</v>
      </c>
      <c r="J19" s="22">
        <f t="shared" si="3"/>
        <v>417.59999999999997</v>
      </c>
      <c r="K19" s="22">
        <f t="shared" si="3"/>
        <v>139.19999999999999</v>
      </c>
      <c r="L19" s="22">
        <f t="shared" si="3"/>
        <v>0</v>
      </c>
      <c r="M19" s="22">
        <f t="shared" si="3"/>
        <v>236.64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3354.72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127</v>
      </c>
      <c r="C22" s="20">
        <f t="shared" ref="C22:AG23" si="5">+C16+C18+C20</f>
        <v>278</v>
      </c>
      <c r="D22" s="20">
        <f t="shared" si="5"/>
        <v>62</v>
      </c>
      <c r="E22" s="20">
        <f t="shared" si="5"/>
        <v>117</v>
      </c>
      <c r="F22" s="20">
        <f t="shared" si="5"/>
        <v>10</v>
      </c>
      <c r="G22" s="20">
        <f t="shared" si="5"/>
        <v>273</v>
      </c>
      <c r="H22" s="20">
        <f t="shared" si="5"/>
        <v>170</v>
      </c>
      <c r="I22" s="20">
        <f t="shared" si="5"/>
        <v>0</v>
      </c>
      <c r="J22" s="20">
        <f t="shared" si="5"/>
        <v>90</v>
      </c>
      <c r="K22" s="20">
        <f t="shared" si="5"/>
        <v>145</v>
      </c>
      <c r="L22" s="20">
        <f t="shared" si="5"/>
        <v>51</v>
      </c>
      <c r="M22" s="20">
        <f t="shared" si="5"/>
        <v>140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1463</v>
      </c>
    </row>
    <row r="23" spans="1:36" s="47" customFormat="1" x14ac:dyDescent="0.25">
      <c r="A23" s="48" t="s">
        <v>26</v>
      </c>
      <c r="B23" s="19">
        <f>+B17+B19+B21</f>
        <v>589.28</v>
      </c>
      <c r="C23" s="19">
        <f t="shared" si="5"/>
        <v>1306.56</v>
      </c>
      <c r="D23" s="19">
        <f t="shared" si="5"/>
        <v>287.68</v>
      </c>
      <c r="E23" s="19">
        <f t="shared" si="5"/>
        <v>544.07999999999993</v>
      </c>
      <c r="F23" s="19">
        <f t="shared" si="5"/>
        <v>46.4</v>
      </c>
      <c r="G23" s="19">
        <f t="shared" si="5"/>
        <v>1280.08</v>
      </c>
      <c r="H23" s="19">
        <f t="shared" si="5"/>
        <v>796.4</v>
      </c>
      <c r="I23" s="19">
        <f t="shared" si="5"/>
        <v>0</v>
      </c>
      <c r="J23" s="19">
        <f t="shared" si="5"/>
        <v>417.59999999999997</v>
      </c>
      <c r="K23" s="19">
        <f t="shared" si="5"/>
        <v>682</v>
      </c>
      <c r="L23" s="19">
        <f t="shared" si="5"/>
        <v>240.72</v>
      </c>
      <c r="M23" s="19">
        <f t="shared" si="5"/>
        <v>656.72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6847.52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14.85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14.85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70.091999999999999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70.091999999999999</v>
      </c>
    </row>
    <row r="34" spans="1:34" x14ac:dyDescent="0.25">
      <c r="A34" s="13" t="s">
        <v>36</v>
      </c>
      <c r="B34" s="38"/>
      <c r="C34" s="38"/>
      <c r="D34" s="38"/>
      <c r="E34" s="38">
        <v>13.79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13.79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63.985599999999991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63.985599999999991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14.85</v>
      </c>
      <c r="D38" s="20">
        <f t="shared" si="15"/>
        <v>0</v>
      </c>
      <c r="E38" s="20">
        <f t="shared" si="15"/>
        <v>13.79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28.64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70.091999999999999</v>
      </c>
      <c r="D39" s="19">
        <f t="shared" si="15"/>
        <v>0</v>
      </c>
      <c r="E39" s="19">
        <f t="shared" si="15"/>
        <v>63.985599999999991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134.07759999999999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16.64</v>
      </c>
      <c r="I40" s="36"/>
      <c r="J40" s="36"/>
      <c r="K40" s="36">
        <v>12.07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28.71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78.540800000000004</v>
      </c>
      <c r="I41" s="22">
        <f t="shared" si="16"/>
        <v>0</v>
      </c>
      <c r="J41" s="22">
        <f t="shared" si="16"/>
        <v>0</v>
      </c>
      <c r="K41" s="22">
        <f t="shared" si="16"/>
        <v>56.970399999999998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135.5112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16.64</v>
      </c>
      <c r="I46" s="20">
        <f t="shared" si="19"/>
        <v>0</v>
      </c>
      <c r="J46" s="20">
        <f t="shared" si="19"/>
        <v>0</v>
      </c>
      <c r="K46" s="20">
        <f t="shared" si="19"/>
        <v>12.07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28.71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78.540800000000004</v>
      </c>
      <c r="I47" s="19">
        <f t="shared" si="19"/>
        <v>0</v>
      </c>
      <c r="J47" s="19">
        <f t="shared" si="19"/>
        <v>0</v>
      </c>
      <c r="K47" s="19">
        <f t="shared" si="19"/>
        <v>56.970399999999998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135.5112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829.54</v>
      </c>
      <c r="C49" s="44">
        <v>128.82</v>
      </c>
      <c r="D49" s="44">
        <v>1478.14</v>
      </c>
      <c r="E49" s="44">
        <v>349.64</v>
      </c>
      <c r="F49" s="44">
        <v>286.26</v>
      </c>
      <c r="G49" s="44">
        <v>1836.53</v>
      </c>
      <c r="H49" s="44">
        <v>0</v>
      </c>
      <c r="I49" s="44">
        <v>1506.59</v>
      </c>
      <c r="J49" s="44">
        <v>887.71</v>
      </c>
      <c r="K49" s="44">
        <v>672.93</v>
      </c>
      <c r="L49" s="44">
        <v>511.04</v>
      </c>
      <c r="M49" s="45">
        <v>951.02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9438.2200000000012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14.12</v>
      </c>
      <c r="C52" s="44">
        <v>912.76</v>
      </c>
      <c r="D52" s="44"/>
      <c r="E52" s="44"/>
      <c r="F52" s="44"/>
      <c r="G52" s="44"/>
      <c r="H52" s="44">
        <v>936.68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1863.56</v>
      </c>
    </row>
    <row r="53" spans="1:34" x14ac:dyDescent="0.25">
      <c r="A53" s="17" t="s">
        <v>18</v>
      </c>
      <c r="B53" s="44">
        <v>208.43</v>
      </c>
      <c r="C53" s="44">
        <v>398.43</v>
      </c>
      <c r="D53" s="44">
        <v>267.62</v>
      </c>
      <c r="E53" s="44">
        <v>67.16</v>
      </c>
      <c r="F53" s="44">
        <v>0</v>
      </c>
      <c r="G53" s="44">
        <v>367.97</v>
      </c>
      <c r="H53" s="44">
        <v>317.82</v>
      </c>
      <c r="I53" s="44"/>
      <c r="J53" s="44"/>
      <c r="K53" s="44"/>
      <c r="L53" s="44">
        <v>275.32</v>
      </c>
      <c r="M53" s="45">
        <v>417.38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2320.13</v>
      </c>
    </row>
    <row r="54" spans="1:34" x14ac:dyDescent="0.25">
      <c r="A54" s="17" t="s">
        <v>114</v>
      </c>
      <c r="B54" s="44">
        <v>59.6</v>
      </c>
      <c r="C54" s="44">
        <v>68.59</v>
      </c>
      <c r="D54" s="44"/>
      <c r="E54" s="44"/>
      <c r="F54" s="44"/>
      <c r="G54" s="44"/>
      <c r="H54" s="44"/>
      <c r="I54" s="44">
        <v>353.07</v>
      </c>
      <c r="J54" s="44"/>
      <c r="K54" s="44">
        <v>145.75</v>
      </c>
      <c r="L54" s="44"/>
      <c r="M54" s="45">
        <v>6.52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633.53</v>
      </c>
    </row>
    <row r="55" spans="1:34" x14ac:dyDescent="0.25">
      <c r="A55" s="17" t="s">
        <v>52</v>
      </c>
      <c r="B55" s="44">
        <v>50.1</v>
      </c>
      <c r="C55" s="44"/>
      <c r="D55" s="44">
        <v>76.92</v>
      </c>
      <c r="E55" s="44">
        <v>18.09</v>
      </c>
      <c r="F55" s="44"/>
      <c r="G55" s="44"/>
      <c r="H55" s="44"/>
      <c r="I55" s="44">
        <v>82.22</v>
      </c>
      <c r="J55" s="44">
        <v>41.2</v>
      </c>
      <c r="K55" s="44">
        <v>111.39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379.92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24.96</v>
      </c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24.96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1785.0699999999997</v>
      </c>
      <c r="C64" s="53">
        <f t="shared" ref="C64:AG64" si="21">+C15+C23+C31+C39+C47+C48+C49+C50+C51+C52+C53+C54+C55+C56+C57+C58+C59+C60+C61+C62+C63</f>
        <v>3128.4119999999998</v>
      </c>
      <c r="D64" s="53">
        <f t="shared" si="21"/>
        <v>2163.86</v>
      </c>
      <c r="E64" s="53">
        <f t="shared" si="21"/>
        <v>1052.9555999999998</v>
      </c>
      <c r="F64" s="53">
        <f t="shared" si="21"/>
        <v>341.65999999999997</v>
      </c>
      <c r="G64" s="53">
        <f t="shared" si="21"/>
        <v>3632.58</v>
      </c>
      <c r="H64" s="53">
        <f t="shared" si="21"/>
        <v>2166.4407999999999</v>
      </c>
      <c r="I64" s="53">
        <f t="shared" si="21"/>
        <v>2163.3799999999997</v>
      </c>
      <c r="J64" s="53">
        <f t="shared" si="21"/>
        <v>1346.51</v>
      </c>
      <c r="K64" s="53">
        <f t="shared" si="21"/>
        <v>1669.0404000000001</v>
      </c>
      <c r="L64" s="53">
        <f t="shared" si="21"/>
        <v>1032.58</v>
      </c>
      <c r="M64" s="53">
        <f t="shared" si="21"/>
        <v>2107.14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22589.628799999999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1784.1</v>
      </c>
      <c r="C67" s="57">
        <f t="shared" ref="C67:L67" si="23">C12</f>
        <v>3123.46</v>
      </c>
      <c r="D67" s="57">
        <f t="shared" si="23"/>
        <v>2163.9299999999998</v>
      </c>
      <c r="E67" s="57">
        <f t="shared" si="23"/>
        <v>1052.56</v>
      </c>
      <c r="F67" s="57">
        <f t="shared" si="23"/>
        <v>341.47</v>
      </c>
      <c r="G67" s="57">
        <f t="shared" si="23"/>
        <v>3627.14</v>
      </c>
      <c r="H67" s="57">
        <f t="shared" si="23"/>
        <v>2166.02</v>
      </c>
      <c r="I67" s="57">
        <f t="shared" si="23"/>
        <v>2163</v>
      </c>
      <c r="J67" s="57">
        <f t="shared" si="23"/>
        <v>1345.58</v>
      </c>
      <c r="K67" s="57">
        <f t="shared" si="23"/>
        <v>1624.86</v>
      </c>
      <c r="L67" s="57">
        <f t="shared" si="23"/>
        <v>1025.48</v>
      </c>
      <c r="M67" s="57">
        <f t="shared" si="22"/>
        <v>2102.2800000000002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22519.88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1784.1</v>
      </c>
      <c r="C69" s="59">
        <f t="shared" ref="C69:AG69" si="25">+C67+C68</f>
        <v>3123.46</v>
      </c>
      <c r="D69" s="59">
        <f t="shared" si="25"/>
        <v>2163.9299999999998</v>
      </c>
      <c r="E69" s="59">
        <f t="shared" si="25"/>
        <v>1052.56</v>
      </c>
      <c r="F69" s="59">
        <f t="shared" si="25"/>
        <v>341.47</v>
      </c>
      <c r="G69" s="59">
        <f t="shared" si="25"/>
        <v>3627.14</v>
      </c>
      <c r="H69" s="59">
        <f t="shared" si="25"/>
        <v>2166.02</v>
      </c>
      <c r="I69" s="59">
        <f t="shared" si="25"/>
        <v>2163</v>
      </c>
      <c r="J69" s="59">
        <f t="shared" si="25"/>
        <v>1345.58</v>
      </c>
      <c r="K69" s="59">
        <f t="shared" si="25"/>
        <v>1624.86</v>
      </c>
      <c r="L69" s="59">
        <f t="shared" si="25"/>
        <v>1025.48</v>
      </c>
      <c r="M69" s="59">
        <f t="shared" si="25"/>
        <v>2102.2800000000002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22519.88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0.96999999999979991</v>
      </c>
      <c r="C70" s="57">
        <f t="shared" si="26"/>
        <v>4.9519999999997708</v>
      </c>
      <c r="D70" s="57">
        <f t="shared" si="26"/>
        <v>-6.9999999999708962E-2</v>
      </c>
      <c r="E70" s="57">
        <f t="shared" si="26"/>
        <v>0.3955999999998312</v>
      </c>
      <c r="F70" s="57">
        <f t="shared" si="26"/>
        <v>0.18999999999994088</v>
      </c>
      <c r="G70" s="57">
        <f t="shared" si="26"/>
        <v>5.4400000000000546</v>
      </c>
      <c r="H70" s="57">
        <f t="shared" si="26"/>
        <v>0.42079999999987194</v>
      </c>
      <c r="I70" s="57">
        <f t="shared" si="26"/>
        <v>0.37999999999965439</v>
      </c>
      <c r="J70" s="57">
        <f t="shared" si="26"/>
        <v>0.93000000000006366</v>
      </c>
      <c r="K70" s="57">
        <f t="shared" si="26"/>
        <v>44.180400000000191</v>
      </c>
      <c r="L70" s="57">
        <f t="shared" si="26"/>
        <v>7.0999999999999091</v>
      </c>
      <c r="M70" s="57">
        <f t="shared" si="26"/>
        <v>4.8599999999996726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69.748799999999051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127</v>
      </c>
      <c r="H71" s="14"/>
      <c r="I71" s="14"/>
      <c r="J71" s="14"/>
      <c r="K71" s="14" t="s">
        <v>128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954.49</v>
      </c>
      <c r="C12" s="26">
        <v>3068.32</v>
      </c>
      <c r="D12" s="26">
        <v>2248.9899999999998</v>
      </c>
      <c r="E12" s="26">
        <v>528.07000000000005</v>
      </c>
      <c r="F12" s="26">
        <v>403.55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7203.42</v>
      </c>
      <c r="AI12" s="26">
        <v>7130.54</v>
      </c>
      <c r="AJ12" s="69">
        <f>+AI12-AH12</f>
        <v>-72.880000000000109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116.5</v>
      </c>
      <c r="D15" s="23">
        <v>46.5</v>
      </c>
      <c r="E15" s="23">
        <v>85</v>
      </c>
      <c r="F15" s="23">
        <v>1.5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249.5</v>
      </c>
    </row>
    <row r="16" spans="1:36" s="32" customFormat="1" x14ac:dyDescent="0.25">
      <c r="A16" s="30" t="s">
        <v>20</v>
      </c>
      <c r="B16" s="31">
        <v>0</v>
      </c>
      <c r="C16" s="31">
        <v>212</v>
      </c>
      <c r="D16" s="31">
        <v>86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1000.64</v>
      </c>
      <c r="D17" s="22">
        <f t="shared" ref="D17:AG17" si="2">D16*$B$8</f>
        <v>405.91999999999996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1406.56</v>
      </c>
    </row>
    <row r="18" spans="1:36" s="32" customFormat="1" x14ac:dyDescent="0.25">
      <c r="A18" s="30" t="s">
        <v>23</v>
      </c>
      <c r="B18" s="33">
        <v>75</v>
      </c>
      <c r="C18" s="33">
        <v>44</v>
      </c>
      <c r="D18" s="33">
        <v>93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212</v>
      </c>
      <c r="AJ18" s="70"/>
    </row>
    <row r="19" spans="1:36" s="47" customFormat="1" x14ac:dyDescent="0.25">
      <c r="A19" s="46" t="s">
        <v>27</v>
      </c>
      <c r="B19" s="22">
        <f>B18*$B$9</f>
        <v>348</v>
      </c>
      <c r="C19" s="22">
        <f t="shared" ref="C19:AG19" si="3">C18*$B$9</f>
        <v>204.16</v>
      </c>
      <c r="D19" s="22">
        <f t="shared" si="3"/>
        <v>431.52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983.68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256</v>
      </c>
      <c r="D22" s="20">
        <f t="shared" si="5"/>
        <v>179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510</v>
      </c>
    </row>
    <row r="23" spans="1:36" s="47" customFormat="1" x14ac:dyDescent="0.25">
      <c r="A23" s="48" t="s">
        <v>26</v>
      </c>
      <c r="B23" s="19">
        <f>+B17+B19+B21</f>
        <v>348</v>
      </c>
      <c r="C23" s="19">
        <f t="shared" si="5"/>
        <v>1204.8</v>
      </c>
      <c r="D23" s="19">
        <f t="shared" si="5"/>
        <v>837.43999999999994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2390.2399999999998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30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30</v>
      </c>
    </row>
    <row r="35" spans="1:34" s="47" customFormat="1" x14ac:dyDescent="0.25">
      <c r="A35" s="46" t="s">
        <v>35</v>
      </c>
      <c r="B35" s="22">
        <f>B34*$B$9</f>
        <v>139.19999999999999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139.19999999999999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139.19999999999999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139.19999999999999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19.21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19.21</v>
      </c>
    </row>
    <row r="43" spans="1:34" s="47" customFormat="1" x14ac:dyDescent="0.25">
      <c r="A43" s="46" t="s">
        <v>44</v>
      </c>
      <c r="B43" s="22">
        <f>B42*$B$9</f>
        <v>89.134399999999999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89.134399999999999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19.21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19.21</v>
      </c>
    </row>
    <row r="47" spans="1:34" s="47" customFormat="1" x14ac:dyDescent="0.25">
      <c r="A47" s="48" t="s">
        <v>48</v>
      </c>
      <c r="B47" s="19">
        <f>+B41+B43+B45</f>
        <v>89.134399999999999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89.134399999999999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309.02</v>
      </c>
      <c r="C49" s="44">
        <v>1441.97</v>
      </c>
      <c r="D49" s="44">
        <v>1118.31</v>
      </c>
      <c r="E49" s="44">
        <v>386.65</v>
      </c>
      <c r="F49" s="44">
        <v>10.45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3266.4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126.12</v>
      </c>
      <c r="C53" s="44">
        <v>291.60000000000002</v>
      </c>
      <c r="D53" s="44">
        <v>244.21</v>
      </c>
      <c r="E53" s="44">
        <v>57.32</v>
      </c>
      <c r="F53" s="44">
        <v>391.58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1110.8300000000002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1011.4743999999999</v>
      </c>
      <c r="C64" s="53">
        <f t="shared" ref="C64:AG64" si="21">+C15+C23+C31+C39+C47+C48+C49+C50+C51+C52+C53+C54+C55+C56+C57+C58+C59+C60+C61+C62+C63</f>
        <v>3067.87</v>
      </c>
      <c r="D64" s="53">
        <f t="shared" si="21"/>
        <v>2246.46</v>
      </c>
      <c r="E64" s="53">
        <f t="shared" si="21"/>
        <v>528.97</v>
      </c>
      <c r="F64" s="53">
        <f t="shared" si="21"/>
        <v>403.53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7258.3044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954.49</v>
      </c>
      <c r="C67" s="57">
        <f t="shared" ref="C67:L67" si="23">C12</f>
        <v>3068.32</v>
      </c>
      <c r="D67" s="57">
        <f t="shared" si="23"/>
        <v>2248.9899999999998</v>
      </c>
      <c r="E67" s="57">
        <f t="shared" si="23"/>
        <v>528.07000000000005</v>
      </c>
      <c r="F67" s="57">
        <f t="shared" si="23"/>
        <v>403.55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7203.42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954.49</v>
      </c>
      <c r="C69" s="59">
        <f t="shared" ref="C69:AG69" si="25">+C67+C68</f>
        <v>3068.32</v>
      </c>
      <c r="D69" s="59">
        <f t="shared" si="25"/>
        <v>2248.9899999999998</v>
      </c>
      <c r="E69" s="59">
        <f t="shared" si="25"/>
        <v>528.07000000000005</v>
      </c>
      <c r="F69" s="59">
        <f t="shared" si="25"/>
        <v>403.55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7203.42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56.984399999999937</v>
      </c>
      <c r="C70" s="57">
        <f t="shared" si="26"/>
        <v>-0.45000000000027285</v>
      </c>
      <c r="D70" s="57">
        <f t="shared" si="26"/>
        <v>-2.5299999999997453</v>
      </c>
      <c r="E70" s="57">
        <f t="shared" si="26"/>
        <v>0.89999999999997726</v>
      </c>
      <c r="F70" s="57">
        <f t="shared" si="26"/>
        <v>-2.0000000000038654E-2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54.884399999999857</v>
      </c>
    </row>
    <row r="71" spans="1:34" ht="95.2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1367.86</v>
      </c>
      <c r="C12" s="26">
        <v>2671.27</v>
      </c>
      <c r="D12" s="26">
        <v>892.8</v>
      </c>
      <c r="E12" s="26">
        <v>1018.48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5950.41</v>
      </c>
      <c r="AI12" s="26">
        <v>5918.6</v>
      </c>
      <c r="AJ12" s="69">
        <f>+AI12-AH12</f>
        <v>-31.809999999999491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68.5</v>
      </c>
      <c r="C15" s="23">
        <v>317</v>
      </c>
      <c r="D15" s="23">
        <v>114.9</v>
      </c>
      <c r="E15" s="23">
        <v>191.5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691.9</v>
      </c>
    </row>
    <row r="16" spans="1:36" s="32" customFormat="1" x14ac:dyDescent="0.25">
      <c r="A16" s="30" t="s">
        <v>20</v>
      </c>
      <c r="B16" s="31">
        <v>80</v>
      </c>
      <c r="C16" s="31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</v>
      </c>
      <c r="AJ16" s="70"/>
    </row>
    <row r="17" spans="1:36" s="47" customFormat="1" x14ac:dyDescent="0.25">
      <c r="A17" s="46" t="s">
        <v>27</v>
      </c>
      <c r="B17" s="22">
        <f>B16*$B$8</f>
        <v>377.59999999999997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377.59999999999997</v>
      </c>
    </row>
    <row r="18" spans="1:36" s="32" customFormat="1" x14ac:dyDescent="0.25">
      <c r="A18" s="30" t="s">
        <v>23</v>
      </c>
      <c r="B18" s="33">
        <v>37</v>
      </c>
      <c r="C18" s="33">
        <v>130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167</v>
      </c>
      <c r="AJ18" s="70"/>
    </row>
    <row r="19" spans="1:36" s="47" customFormat="1" x14ac:dyDescent="0.25">
      <c r="A19" s="46" t="s">
        <v>27</v>
      </c>
      <c r="B19" s="22">
        <f>B18*$B$9</f>
        <v>171.67999999999998</v>
      </c>
      <c r="C19" s="22">
        <f t="shared" ref="C19:AG19" si="3">C18*$B$9</f>
        <v>603.19999999999993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774.87999999999988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117</v>
      </c>
      <c r="C22" s="20">
        <f t="shared" ref="C22:AG23" si="5">+C16+C18+C20</f>
        <v>130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</v>
      </c>
    </row>
    <row r="23" spans="1:36" s="47" customFormat="1" x14ac:dyDescent="0.25">
      <c r="A23" s="48" t="s">
        <v>26</v>
      </c>
      <c r="B23" s="19">
        <f>+B17+B19+B21</f>
        <v>549.28</v>
      </c>
      <c r="C23" s="19">
        <f t="shared" si="5"/>
        <v>603.19999999999993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1152.48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13.99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13.99</v>
      </c>
    </row>
    <row r="43" spans="1:34" s="47" customFormat="1" x14ac:dyDescent="0.25">
      <c r="A43" s="46" t="s">
        <v>44</v>
      </c>
      <c r="B43" s="22">
        <f>B42*$B$9</f>
        <v>64.913600000000002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64.913600000000002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13.99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13.99</v>
      </c>
    </row>
    <row r="47" spans="1:34" s="47" customFormat="1" x14ac:dyDescent="0.25">
      <c r="A47" s="48" t="s">
        <v>48</v>
      </c>
      <c r="B47" s="19">
        <f>+B41+B43+B45</f>
        <v>64.913600000000002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64.913600000000002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394.78</v>
      </c>
      <c r="C49" s="44">
        <v>1286.98</v>
      </c>
      <c r="D49" s="44">
        <v>572.80999999999995</v>
      </c>
      <c r="E49" s="44">
        <v>576.22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2830.79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289.70999999999998</v>
      </c>
      <c r="C53" s="44">
        <v>440.5</v>
      </c>
      <c r="D53" s="44">
        <v>200.74</v>
      </c>
      <c r="E53" s="44">
        <v>251.78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1182.73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25.42</v>
      </c>
      <c r="D55" s="44">
        <v>5.01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1367.1835999999998</v>
      </c>
      <c r="C64" s="53">
        <f t="shared" ref="C64:AG64" si="21">+C15+C23+C31+C39+C47+C48+C49+C50+C51+C52+C53+C54+C55+C56+C57+C58+C59+C60+C61+C62+C63</f>
        <v>2673.1</v>
      </c>
      <c r="D64" s="53">
        <f t="shared" si="21"/>
        <v>893.45999999999992</v>
      </c>
      <c r="E64" s="53">
        <f t="shared" si="21"/>
        <v>1019.5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5953.2435999999998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1367.86</v>
      </c>
      <c r="C67" s="57">
        <f t="shared" ref="C67:L67" si="23">C12</f>
        <v>2671.27</v>
      </c>
      <c r="D67" s="57">
        <f t="shared" si="23"/>
        <v>892.8</v>
      </c>
      <c r="E67" s="57">
        <f t="shared" si="23"/>
        <v>1018.48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5950.41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1367.86</v>
      </c>
      <c r="C69" s="59">
        <f t="shared" ref="C69:AG69" si="25">+C67+C68</f>
        <v>2671.27</v>
      </c>
      <c r="D69" s="59">
        <f t="shared" si="25"/>
        <v>892.8</v>
      </c>
      <c r="E69" s="59">
        <f t="shared" si="25"/>
        <v>1018.48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5950.41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-0.67640000000005784</v>
      </c>
      <c r="C70" s="57">
        <f t="shared" si="26"/>
        <v>1.8299999999999272</v>
      </c>
      <c r="D70" s="57">
        <f t="shared" si="26"/>
        <v>0.65999999999996817</v>
      </c>
      <c r="E70" s="57">
        <f t="shared" si="26"/>
        <v>1.0199999999999818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2.8335999999998194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479.53</v>
      </c>
      <c r="C12" s="26">
        <v>1653.27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2132.8000000000002</v>
      </c>
      <c r="AI12" s="26">
        <v>2112.56</v>
      </c>
      <c r="AJ12" s="69">
        <f>+AI12-AH12</f>
        <v>-20.240000000000236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>
        <v>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221.83999999999997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221.83999999999997</v>
      </c>
    </row>
    <row r="18" spans="1:36" s="32" customFormat="1" x14ac:dyDescent="0.25">
      <c r="A18" s="30" t="s">
        <v>23</v>
      </c>
      <c r="B18" s="33">
        <v>28</v>
      </c>
      <c r="C18" s="33">
        <v>62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90</v>
      </c>
      <c r="AJ18" s="70"/>
    </row>
    <row r="19" spans="1:36" s="47" customFormat="1" x14ac:dyDescent="0.25">
      <c r="A19" s="46" t="s">
        <v>27</v>
      </c>
      <c r="B19" s="22">
        <f>B18*$B$9</f>
        <v>129.91999999999999</v>
      </c>
      <c r="C19" s="22">
        <f t="shared" ref="C19:AG19" si="3">C18*$B$9</f>
        <v>287.68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417.6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109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</v>
      </c>
    </row>
    <row r="23" spans="1:36" s="47" customFormat="1" x14ac:dyDescent="0.25">
      <c r="A23" s="48" t="s">
        <v>26</v>
      </c>
      <c r="B23" s="19">
        <f>+B17+B19+B21</f>
        <v>129.91999999999999</v>
      </c>
      <c r="C23" s="19">
        <f t="shared" si="5"/>
        <v>509.52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639.43999999999994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11.82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11.82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54.844799999999999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54.844799999999999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11.82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11.82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54.844799999999999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54.844799999999999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17.95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17.95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83.287999999999997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83.287999999999997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17.95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83.287999999999997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83.287999999999997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491.34</v>
      </c>
      <c r="C49" s="44">
        <v>989.48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1480.82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25.91</v>
      </c>
      <c r="C53" s="44">
        <v>51.9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77.81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75.63</v>
      </c>
      <c r="C55" s="44">
        <v>22.18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97.81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722.8</v>
      </c>
      <c r="C64" s="53">
        <f t="shared" ref="C64:AG64" si="21">+C15+C23+C31+C39+C47+C48+C49+C50+C51+C52+C53+C54+C55+C56+C57+C58+C59+C60+C61+C62+C63</f>
        <v>1711.2128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2434.0128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479.53</v>
      </c>
      <c r="C67" s="57">
        <f t="shared" ref="C67:L67" si="23">C12</f>
        <v>1653.27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2132.8000000000002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485.53</v>
      </c>
      <c r="C69" s="59">
        <f t="shared" ref="C69:AG69" si="25">+C67+C68</f>
        <v>1671.27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2156.8000000000002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237.26999999999998</v>
      </c>
      <c r="C70" s="57">
        <f t="shared" si="26"/>
        <v>39.942800000000034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277.21280000000002</v>
      </c>
    </row>
    <row r="71" spans="1:34" ht="102.75" customHeight="1" x14ac:dyDescent="0.25">
      <c r="A71" s="77" t="s">
        <v>96</v>
      </c>
      <c r="B71" s="14" t="s">
        <v>124</v>
      </c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>
        <v>0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1111.7</v>
      </c>
      <c r="C12" s="26">
        <v>528.14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1639.8400000000001</v>
      </c>
      <c r="AI12" s="26">
        <v>1639.84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4.5</v>
      </c>
    </row>
    <row r="16" spans="1:36" s="32" customFormat="1" x14ac:dyDescent="0.25">
      <c r="A16" s="30" t="s">
        <v>20</v>
      </c>
      <c r="B16" s="31">
        <v>101</v>
      </c>
      <c r="C16" s="31">
        <v>83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184</v>
      </c>
      <c r="AJ16" s="70"/>
    </row>
    <row r="17" spans="1:36" s="47" customFormat="1" x14ac:dyDescent="0.25">
      <c r="A17" s="46" t="s">
        <v>27</v>
      </c>
      <c r="B17" s="22">
        <f>B16*$B$8</f>
        <v>465.61</v>
      </c>
      <c r="C17" s="22">
        <f>C16*$B$8</f>
        <v>382.63000000000005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848.24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83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</v>
      </c>
    </row>
    <row r="23" spans="1:36" s="47" customFormat="1" x14ac:dyDescent="0.25">
      <c r="A23" s="48" t="s">
        <v>26</v>
      </c>
      <c r="B23" s="19">
        <f>+B17+B19+B21</f>
        <v>465.61</v>
      </c>
      <c r="C23" s="19">
        <f t="shared" si="5"/>
        <v>382.63000000000005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848.24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611.96</v>
      </c>
      <c r="C49" s="44">
        <v>107.16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719.12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39.18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39.18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39.08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1116.7500000000002</v>
      </c>
      <c r="C64" s="53">
        <f t="shared" ref="C64:AG64" si="21">+C15+C23+C31+C39+C47+C48+C49+C50+C51+C52+C53+C54+C55+C56+C57+C58+C59+C60+C61+C62+C63</f>
        <v>533.37000000000012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1650.1200000000003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1111.7</v>
      </c>
      <c r="C67" s="57">
        <f t="shared" ref="C67:L67" si="23">C12</f>
        <v>528.14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1639.8400000000001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1111.7</v>
      </c>
      <c r="C69" s="59">
        <f t="shared" ref="C69:AG69" si="25">+C67+C68</f>
        <v>528.14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1639.8400000000001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5.0500000000001819</v>
      </c>
      <c r="C70" s="57">
        <f t="shared" si="26"/>
        <v>5.2300000000001319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10.280000000000314</v>
      </c>
    </row>
    <row r="71" spans="1:34" ht="96" customHeight="1" x14ac:dyDescent="0.25">
      <c r="A71" s="77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I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4.72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1278.45</v>
      </c>
      <c r="C12" s="26">
        <v>1388.86</v>
      </c>
      <c r="D12" s="26">
        <v>1295.0999999999999</v>
      </c>
      <c r="E12" s="26">
        <v>2318.04</v>
      </c>
      <c r="F12" s="26">
        <v>3300.36</v>
      </c>
      <c r="G12" s="26">
        <v>1646.32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11227.13</v>
      </c>
      <c r="AI12" s="26">
        <v>11136.3</v>
      </c>
      <c r="AJ12" s="69">
        <f>+AI12-AH12</f>
        <v>-90.829999999999927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108</v>
      </c>
      <c r="C15" s="23">
        <v>48.7</v>
      </c>
      <c r="D15" s="23">
        <v>76.5</v>
      </c>
      <c r="E15" s="23">
        <v>161.5</v>
      </c>
      <c r="F15" s="23">
        <v>136.5</v>
      </c>
      <c r="G15" s="23">
        <v>98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629.20000000000005</v>
      </c>
    </row>
    <row r="16" spans="1:36" s="32" customFormat="1" x14ac:dyDescent="0.25">
      <c r="A16" s="30" t="s">
        <v>20</v>
      </c>
      <c r="B16" s="31">
        <v>50</v>
      </c>
      <c r="C16" s="31">
        <v>108</v>
      </c>
      <c r="D16" s="31">
        <v>72</v>
      </c>
      <c r="E16" s="31">
        <v>40</v>
      </c>
      <c r="F16" s="31">
        <v>57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327</v>
      </c>
      <c r="AJ16" s="70"/>
    </row>
    <row r="17" spans="1:36" s="47" customFormat="1" x14ac:dyDescent="0.25">
      <c r="A17" s="46" t="s">
        <v>27</v>
      </c>
      <c r="B17" s="22">
        <f>B16*$B$8</f>
        <v>231.99999999999997</v>
      </c>
      <c r="C17" s="22">
        <f>C16*$B$8</f>
        <v>501.11999999999995</v>
      </c>
      <c r="D17" s="22">
        <f t="shared" ref="D17:AG17" si="2">D16*$B$8</f>
        <v>334.08</v>
      </c>
      <c r="E17" s="22">
        <f t="shared" si="2"/>
        <v>185.6</v>
      </c>
      <c r="F17" s="22">
        <f t="shared" si="2"/>
        <v>264.47999999999996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1517.2799999999997</v>
      </c>
    </row>
    <row r="18" spans="1:36" s="32" customFormat="1" x14ac:dyDescent="0.25">
      <c r="A18" s="30" t="s">
        <v>23</v>
      </c>
      <c r="B18" s="33"/>
      <c r="C18" s="33"/>
      <c r="D18" s="33"/>
      <c r="E18" s="33">
        <v>200</v>
      </c>
      <c r="F18" s="33">
        <v>185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944</v>
      </c>
      <c r="F19" s="22">
        <f t="shared" si="3"/>
        <v>873.19999999999993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1817.1999999999998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108</v>
      </c>
      <c r="D22" s="20">
        <f t="shared" si="5"/>
        <v>72</v>
      </c>
      <c r="E22" s="20">
        <f t="shared" si="5"/>
        <v>240</v>
      </c>
      <c r="F22" s="20">
        <f t="shared" si="5"/>
        <v>242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712</v>
      </c>
    </row>
    <row r="23" spans="1:36" s="47" customFormat="1" x14ac:dyDescent="0.25">
      <c r="A23" s="48" t="s">
        <v>26</v>
      </c>
      <c r="B23" s="19">
        <f>+B17+B19+B21</f>
        <v>231.99999999999997</v>
      </c>
      <c r="C23" s="19">
        <f t="shared" si="5"/>
        <v>501.11999999999995</v>
      </c>
      <c r="D23" s="19">
        <f t="shared" si="5"/>
        <v>334.08</v>
      </c>
      <c r="E23" s="19">
        <f t="shared" si="5"/>
        <v>1129.5999999999999</v>
      </c>
      <c r="F23" s="19">
        <f t="shared" si="5"/>
        <v>1137.6799999999998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3334.4799999999996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784.54</v>
      </c>
      <c r="C49" s="44"/>
      <c r="D49" s="44"/>
      <c r="E49" s="44">
        <v>766.4</v>
      </c>
      <c r="F49" s="44"/>
      <c r="G49" s="44">
        <v>1550.37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3101.31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680.59</v>
      </c>
      <c r="D52" s="44">
        <v>850.4</v>
      </c>
      <c r="E52" s="44"/>
      <c r="F52" s="44">
        <v>1362.03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2893.02</v>
      </c>
    </row>
    <row r="53" spans="1:34" x14ac:dyDescent="0.25">
      <c r="A53" s="17" t="s">
        <v>18</v>
      </c>
      <c r="B53" s="44">
        <v>144.13999999999999</v>
      </c>
      <c r="C53" s="44">
        <v>159.88999999999999</v>
      </c>
      <c r="D53" s="44">
        <v>34.54</v>
      </c>
      <c r="E53" s="44">
        <v>226.78</v>
      </c>
      <c r="F53" s="44">
        <v>667.18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1232.53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11.58</v>
      </c>
      <c r="C55" s="44"/>
      <c r="D55" s="44"/>
      <c r="E55" s="44">
        <v>34.85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1280.2599999999998</v>
      </c>
      <c r="C64" s="53">
        <f t="shared" ref="C64:AG64" si="21">+C15+C23+C31+C39+C47+C48+C49+C50+C51+C52+C53+C54+C55+C56+C57+C58+C59+C60+C61+C62+C63</f>
        <v>1390.2999999999997</v>
      </c>
      <c r="D64" s="53">
        <f t="shared" si="21"/>
        <v>1295.52</v>
      </c>
      <c r="E64" s="53">
        <f t="shared" si="21"/>
        <v>2319.13</v>
      </c>
      <c r="F64" s="53">
        <f t="shared" si="21"/>
        <v>3303.39</v>
      </c>
      <c r="G64" s="53">
        <f t="shared" si="21"/>
        <v>1648.37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11236.969999999998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1278.45</v>
      </c>
      <c r="C67" s="57">
        <f t="shared" ref="C67:L67" si="23">C12</f>
        <v>1388.86</v>
      </c>
      <c r="D67" s="57">
        <f t="shared" si="23"/>
        <v>1295.0999999999999</v>
      </c>
      <c r="E67" s="57">
        <f t="shared" si="23"/>
        <v>2318.04</v>
      </c>
      <c r="F67" s="57">
        <f t="shared" si="23"/>
        <v>3300.36</v>
      </c>
      <c r="G67" s="57">
        <f t="shared" si="23"/>
        <v>1646.32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11227.13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1278.45</v>
      </c>
      <c r="C69" s="59">
        <f t="shared" ref="C69:AG69" si="25">+C67+C68</f>
        <v>1388.86</v>
      </c>
      <c r="D69" s="59">
        <f t="shared" si="25"/>
        <v>1295.0999999999999</v>
      </c>
      <c r="E69" s="59">
        <f t="shared" si="25"/>
        <v>2318.04</v>
      </c>
      <c r="F69" s="59">
        <f t="shared" si="25"/>
        <v>3300.36</v>
      </c>
      <c r="G69" s="59">
        <f t="shared" si="25"/>
        <v>1646.32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11227.13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1.8099999999997181</v>
      </c>
      <c r="C70" s="57">
        <f t="shared" si="26"/>
        <v>1.4399999999998272</v>
      </c>
      <c r="D70" s="57">
        <f t="shared" si="26"/>
        <v>0.42000000000007276</v>
      </c>
      <c r="E70" s="57">
        <f t="shared" si="26"/>
        <v>1.0900000000001455</v>
      </c>
      <c r="F70" s="57">
        <f t="shared" si="26"/>
        <v>3.0299999999997453</v>
      </c>
      <c r="G70" s="57">
        <f t="shared" si="26"/>
        <v>2.0499999999999545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9.8399999999994634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2022-05-16T13:55:28Z</dcterms:modified>
</cp:coreProperties>
</file>