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DRE GENERAL MAYO 2022\"/>
    </mc:Choice>
  </mc:AlternateContent>
  <bookViews>
    <workbookView xWindow="0" yWindow="0" windowWidth="19200" windowHeight="108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Q64" i="149" l="1"/>
  <c r="Q70" i="149" s="1"/>
  <c r="AH23" i="149"/>
  <c r="F11" i="145" s="1"/>
  <c r="AG64" i="149"/>
  <c r="AG70" i="149" s="1"/>
  <c r="U64" i="150"/>
  <c r="U70" i="150" s="1"/>
  <c r="E64" i="150"/>
  <c r="E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23" i="147" l="1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39" i="40" l="1"/>
  <c r="AG23" i="40"/>
  <c r="Y23" i="40"/>
  <c r="U23" i="40"/>
  <c r="T47" i="40"/>
  <c r="AE39" i="40"/>
  <c r="AA39" i="40"/>
  <c r="W39" i="40"/>
  <c r="AE47" i="40"/>
  <c r="W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Z64" i="40"/>
  <c r="Z70" i="40" s="1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H69" i="40" l="1"/>
  <c r="C69" i="40"/>
  <c r="Y64" i="40"/>
  <c r="Y70" i="40" s="1"/>
  <c r="AB64" i="40"/>
  <c r="AB70" i="40" s="1"/>
  <c r="V64" i="40"/>
  <c r="V70" i="40" s="1"/>
  <c r="T64" i="40"/>
  <c r="T70" i="40" s="1"/>
  <c r="AC64" i="40"/>
  <c r="AC70" i="40" s="1"/>
  <c r="AD64" i="40"/>
  <c r="AD70" i="40" s="1"/>
  <c r="AG64" i="40"/>
  <c r="AG70" i="40" s="1"/>
  <c r="AE64" i="40"/>
  <c r="AE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AH69" i="40" l="1"/>
  <c r="R64" i="40"/>
  <c r="R70" i="40" s="1"/>
  <c r="O64" i="40"/>
  <c r="O70" i="40" s="1"/>
  <c r="P64" i="40"/>
  <c r="P70" i="40" s="1"/>
  <c r="S64" i="40"/>
  <c r="S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I47" i="40" s="1"/>
  <c r="J41" i="40"/>
  <c r="K41" i="40"/>
  <c r="L41" i="40"/>
  <c r="C43" i="40"/>
  <c r="C47" i="40" s="1"/>
  <c r="D43" i="40"/>
  <c r="E43" i="40"/>
  <c r="F43" i="40"/>
  <c r="G43" i="40"/>
  <c r="G47" i="40" s="1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F39" i="40"/>
  <c r="I39" i="40"/>
  <c r="L39" i="40"/>
  <c r="C46" i="40"/>
  <c r="D46" i="40"/>
  <c r="E46" i="40"/>
  <c r="F46" i="40"/>
  <c r="G46" i="40"/>
  <c r="H46" i="40"/>
  <c r="I46" i="40"/>
  <c r="J46" i="40"/>
  <c r="K46" i="40"/>
  <c r="L46" i="40"/>
  <c r="E47" i="40"/>
  <c r="B38" i="40"/>
  <c r="K23" i="40" l="1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<sst xmlns="http://schemas.openxmlformats.org/spreadsheetml/2006/main" count="750" uniqueCount="132">
  <si>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</si>
  <si>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</si>
  <si>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</si>
  <si>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</si>
  <si>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</si>
  <si>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</si>
  <si>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</si>
  <si>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</si>
  <si>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</si>
  <si>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</si>
  <si>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</si>
  <si>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</si>
  <si>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</si>
  <si>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</si>
  <si>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</si>
  <si>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</si>
  <si>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</si>
  <si>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</si>
  <si>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</si>
  <si>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</si>
  <si>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</si>
  <si>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</si>
  <si>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</si>
  <si>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</si>
  <si>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</si>
  <si>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</si>
  <si>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</si>
  <si>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</si>
  <si>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</si>
  <si>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</si>
  <si>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</si>
  <si>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</si>
  <si>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</si>
  <si>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</si>
  <si>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</si>
  <si>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</si>
  <si>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</si>
  <si>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</si>
  <si>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</si>
  <si>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</si>
  <si>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</si>
  <si>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</si>
  <si>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</si>
  <si>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</si>
  <si>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</si>
  <si>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</si>
  <si>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</si>
  <si>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</si>
  <si>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</si>
  <si>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</si>
  <si>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</si>
  <si>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</si>
  <si>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</si>
  <si>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</si>
  <si>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</si>
  <si>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</si>
  <si>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</si>
  <si>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</si>
  <si>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</si>
  <si>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</si>
  <si>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</si>
  <si>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</si>
  <si>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</si>
  <si>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</si>
  <si>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</si>
  <si>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</si>
  <si>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</si>
  <si>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</si>
  <si>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</si>
  <si>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</si>
  <si>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</si>
  <si>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</si>
  <si>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</si>
  <si>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</si>
  <si>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</si>
  <si>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</si>
  <si>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</si>
  <si>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</si>
  <si>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</si>
  <si>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</si>
  <si>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</si>
  <si>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</si>
  <si>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</si>
  <si>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</si>
  <si>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</si>
  <si>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</si>
  <si>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</si>
  <si>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</si>
  <si>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</si>
  <si>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</si>
  <si>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</si>
  <si>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</si>
  <si>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</si>
  <si>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</si>
  <si>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</si>
  <si>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</si>
  <si>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</si>
  <si>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</si>
  <si>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</si>
  <si>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</si>
  <si>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</si>
  <si>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</si>
  <si>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</si>
  <si>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</si>
  <si>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</si>
  <si>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</si>
  <si>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</si>
  <si>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</si>
  <si>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</si>
  <si>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</si>
  <si>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</si>
  <si>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</si>
  <si>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</si>
  <si>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</si>
  <si>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</si>
  <si>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</si>
  <si>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</si>
  <si>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</si>
  <si>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</si>
  <si>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</si>
  <si>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</si>
  <si>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</si>
  <si>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</si>
  <si>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83F/C</t>
  </si>
  <si>
    <t>53F/C</t>
  </si>
  <si>
    <t>FALTANTE EN EFECTIVO</t>
  </si>
  <si>
    <t>FALTANTE EN EFECTIVO 3PERIODICO</t>
  </si>
  <si>
    <t>70F/C</t>
  </si>
  <si>
    <t>36.50F/C</t>
  </si>
  <si>
    <t>32F/C</t>
  </si>
  <si>
    <t>100F/C</t>
  </si>
  <si>
    <t>faltante de 30$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</si>
</sst>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51296.78</v>
      </c>
      <c r="C2" s="43">
        <f>MODELO!AH12</f>
        <v>29596.67</v>
      </c>
      <c r="D2" s="43">
        <f>EXQUISITECES!AH12</f>
        <v>9992.5</v>
      </c>
      <c r="E2" s="43">
        <f>HOYADA!AH12</f>
        <v>8609.36</v>
      </c>
      <c r="F2" s="43">
        <f>FARMASTOP!AH12</f>
        <v>2228.9699999999998</v>
      </c>
      <c r="G2" s="43">
        <f>BOCAS!AH12</f>
        <v>5562.9100000000008</v>
      </c>
      <c r="H2" s="43">
        <f>LAGUNETICA!AH12</f>
        <v>0</v>
      </c>
      <c r="I2" s="43">
        <f>SANANTONIO!AH12</f>
        <v>0</v>
      </c>
      <c r="J2" s="43">
        <f>SUM(B2:I2)</f>
        <v>107287.19</v>
      </c>
    </row>
    <row r="3" spans="1:10" x14ac:dyDescent="0.25">
      <c r="A3" s="46" t="s">
        <v>0</v>
      </c>
      <c r="B3" s="43">
        <f>AUTOMERCADO!AH15</f>
        <v>1838.9</v>
      </c>
      <c r="C3" s="43">
        <f>MODELO!AH15</f>
        <v>1904.5</v>
      </c>
      <c r="D3" s="43">
        <f>EXQUISITECES!AH15</f>
        <v>496.1</v>
      </c>
      <c r="E3" s="43">
        <f>HOYADA!AH15</f>
        <v>1062.05</v>
      </c>
      <c r="F3" s="43">
        <f>FARMASTOP!AH15</f>
        <v>12.4</v>
      </c>
      <c r="G3" s="43">
        <f>BOCAS!AH15</f>
        <v>35</v>
      </c>
      <c r="H3" s="43">
        <f>LAGUNETICA!AH15</f>
        <v>0</v>
      </c>
      <c r="I3" s="43">
        <f>SANANTONIO!AH15</f>
        <v>0</v>
      </c>
      <c r="J3" s="43">
        <f t="shared" ref="J3:J52" si="0">SUM(B3:I3)</f>
        <v>5348.95</v>
      </c>
    </row>
    <row r="4" spans="1:10" x14ac:dyDescent="0.25">
      <c r="A4" s="73" t="s">
        <v>20</v>
      </c>
      <c r="B4" s="43">
        <f>AUTOMERCADO!AH16</f>
        <v>1858</v>
      </c>
      <c r="C4" s="43">
        <f>MODELO!AH16</f>
        <v>1384</v>
      </c>
      <c r="D4" s="43">
        <f>EXQUISITECES!AH16</f>
        <v>414</v>
      </c>
      <c r="E4" s="43">
        <f>HOYADA!AH16</f>
        <v>96</v>
      </c>
      <c r="F4" s="43">
        <f>FARMASTOP!AH16</f>
        <v>75</v>
      </c>
      <c r="G4" s="43">
        <f>BOCAS!AH16</f>
        <v>687</v>
      </c>
      <c r="H4" s="43">
        <f>LAGUNETICA!AH16</f>
        <v>0</v>
      </c>
      <c r="I4" s="43">
        <f>SANANTONIO!AH16</f>
        <v>0</v>
      </c>
      <c r="J4" s="43">
        <f t="shared" si="0"/>
        <v>4514</v>
      </c>
    </row>
    <row r="5" spans="1:10" x14ac:dyDescent="0.25">
      <c r="A5" s="46" t="s">
        <v>27</v>
      </c>
      <c r="B5" s="43">
        <f>AUTOMERCADO!AH17</f>
        <v>8862.659999999998</v>
      </c>
      <c r="C5" s="43">
        <f>MODELO!AH17</f>
        <v>6601.6799999999994</v>
      </c>
      <c r="D5" s="43">
        <f>EXQUISITECES!AH17</f>
        <v>1974.7799999999997</v>
      </c>
      <c r="E5" s="43">
        <f>HOYADA!AH17</f>
        <v>457.91999999999996</v>
      </c>
      <c r="F5" s="43">
        <f>FARMASTOP!AH17</f>
        <v>357.74999999999994</v>
      </c>
      <c r="G5" s="43">
        <f>BOCAS!AH17</f>
        <v>3167.07</v>
      </c>
      <c r="H5" s="43">
        <f>LAGUNETICA!AH17</f>
        <v>0</v>
      </c>
      <c r="I5" s="43">
        <f>SANANTONIO!AH17</f>
        <v>0</v>
      </c>
      <c r="J5" s="43">
        <f t="shared" si="0"/>
        <v>21421.859999999993</v>
      </c>
    </row>
    <row r="6" spans="1:10" x14ac:dyDescent="0.25">
      <c r="A6" s="73" t="s">
        <v>23</v>
      </c>
      <c r="B6" s="43">
        <f>AUTOMERCADO!AH18</f>
        <v>1942</v>
      </c>
      <c r="C6" s="43">
        <f>MODELO!AH18</f>
        <v>510</v>
      </c>
      <c r="D6" s="43">
        <f>EXQUISITECES!AH18</f>
        <v>206</v>
      </c>
      <c r="E6" s="43">
        <f>HOYADA!AH18</f>
        <v>328</v>
      </c>
      <c r="F6" s="43">
        <f>FARMASTOP!AH18</f>
        <v>89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3075</v>
      </c>
    </row>
    <row r="7" spans="1:10" x14ac:dyDescent="0.25">
      <c r="A7" s="46" t="s">
        <v>27</v>
      </c>
      <c r="B7" s="43">
        <f>AUTOMERCADO!AH19</f>
        <v>9166.24</v>
      </c>
      <c r="C7" s="43">
        <f>MODELO!AH19</f>
        <v>2407.1999999999994</v>
      </c>
      <c r="D7" s="43">
        <f>EXQUISITECES!AH19</f>
        <v>972.32</v>
      </c>
      <c r="E7" s="43">
        <f>HOYADA!AH19</f>
        <v>1548.1599999999999</v>
      </c>
      <c r="F7" s="43">
        <f>FARMASTOP!AH19</f>
        <v>420.07999999999993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14513.999999999998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3800</v>
      </c>
      <c r="C10" s="43">
        <f>MODELO!AH22</f>
        <v>1894</v>
      </c>
      <c r="D10" s="43">
        <f>EXQUISITECES!AH22</f>
        <v>620</v>
      </c>
      <c r="E10" s="43">
        <f>HOYADA!AH22</f>
        <v>424</v>
      </c>
      <c r="F10" s="43">
        <f>FARMASTOP!AH22</f>
        <v>164</v>
      </c>
      <c r="G10" s="43">
        <f>BOCAS!AH22</f>
        <v>687</v>
      </c>
      <c r="H10" s="43">
        <f>LAGUNETICA!AH22</f>
        <v>0</v>
      </c>
      <c r="I10" s="43">
        <f>SANANTONIO!AH22</f>
        <v>0</v>
      </c>
      <c r="J10" s="43">
        <f t="shared" si="0"/>
        <v>7589</v>
      </c>
    </row>
    <row r="11" spans="1:10" x14ac:dyDescent="0.25">
      <c r="A11" s="48" t="s">
        <v>26</v>
      </c>
      <c r="B11" s="43">
        <f>AUTOMERCADO!AH23</f>
        <v>18028.900000000005</v>
      </c>
      <c r="C11" s="43">
        <f>MODELO!AH23</f>
        <v>9008.880000000001</v>
      </c>
      <c r="D11" s="43">
        <f>EXQUISITECES!AH23</f>
        <v>2947.1</v>
      </c>
      <c r="E11" s="43">
        <f>HOYADA!AH23</f>
        <v>2006.08</v>
      </c>
      <c r="F11" s="43">
        <f>FARMASTOP!AH23</f>
        <v>777.82999999999993</v>
      </c>
      <c r="G11" s="43">
        <f>BOCAS!AH23</f>
        <v>3167.07</v>
      </c>
      <c r="H11" s="43">
        <f>LAGUNETICA!AH23</f>
        <v>0</v>
      </c>
      <c r="I11" s="43">
        <f>SANANTONIO!AH23</f>
        <v>0</v>
      </c>
      <c r="J11" s="43">
        <f t="shared" si="0"/>
        <v>35935.860000000008</v>
      </c>
    </row>
    <row r="12" spans="1:10" x14ac:dyDescent="0.25">
      <c r="A12" s="46" t="s">
        <v>28</v>
      </c>
      <c r="B12" s="43">
        <f>AUTOMERCADO!AH24</f>
        <v>45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45</v>
      </c>
    </row>
    <row r="13" spans="1:10" x14ac:dyDescent="0.25">
      <c r="A13" s="46" t="s">
        <v>31</v>
      </c>
      <c r="B13" s="43">
        <f>AUTOMERCADO!AH25</f>
        <v>223.2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223.2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45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45</v>
      </c>
    </row>
    <row r="19" spans="1:10" x14ac:dyDescent="0.25">
      <c r="A19" s="48" t="s">
        <v>33</v>
      </c>
      <c r="B19" s="43">
        <f>AUTOMERCADO!AH31</f>
        <v>223.2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223.2</v>
      </c>
    </row>
    <row r="20" spans="1:10" x14ac:dyDescent="0.25">
      <c r="A20" s="46" t="s">
        <v>34</v>
      </c>
      <c r="B20" s="43">
        <f>AUTOMERCADO!AH32</f>
        <v>273.64999999999998</v>
      </c>
      <c r="C20" s="43">
        <f>MODELO!AH32</f>
        <v>15.63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289.27999999999997</v>
      </c>
    </row>
    <row r="21" spans="1:10" x14ac:dyDescent="0.25">
      <c r="A21" s="46" t="s">
        <v>35</v>
      </c>
      <c r="B21" s="43">
        <f>AUTOMERCADO!AH33</f>
        <v>1305.3104999999998</v>
      </c>
      <c r="C21" s="43">
        <f>MODELO!AH33</f>
        <v>74.555099999999996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1379.8655999999999</v>
      </c>
    </row>
    <row r="22" spans="1:10" x14ac:dyDescent="0.25">
      <c r="A22" s="46" t="s">
        <v>36</v>
      </c>
      <c r="B22" s="43">
        <f>AUTOMERCADO!AH34</f>
        <v>202.14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202.14</v>
      </c>
    </row>
    <row r="23" spans="1:10" x14ac:dyDescent="0.25">
      <c r="A23" s="46" t="s">
        <v>35</v>
      </c>
      <c r="B23" s="43">
        <f>AUTOMERCADO!AH35</f>
        <v>954.10079999999994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954.10079999999994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475.78999999999996</v>
      </c>
      <c r="C26" s="43">
        <f>MODELO!AH38</f>
        <v>15.63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491.41999999999996</v>
      </c>
    </row>
    <row r="27" spans="1:10" x14ac:dyDescent="0.25">
      <c r="A27" s="48" t="s">
        <v>42</v>
      </c>
      <c r="B27" s="43">
        <f>AUTOMERCADO!AH39</f>
        <v>2259.4112999999998</v>
      </c>
      <c r="C27" s="43">
        <f>MODELO!AH39</f>
        <v>74.555099999999996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2333.9663999999998</v>
      </c>
    </row>
    <row r="28" spans="1:10" x14ac:dyDescent="0.25">
      <c r="A28" s="46" t="s">
        <v>43</v>
      </c>
      <c r="B28" s="43">
        <f>AUTOMERCADO!AH40</f>
        <v>136.06</v>
      </c>
      <c r="C28" s="43">
        <f>MODELO!AH40</f>
        <v>29.669999999999998</v>
      </c>
      <c r="D28" s="43">
        <f>EXQUISITECES!AH40</f>
        <v>0</v>
      </c>
      <c r="E28" s="43">
        <f>HOYADA!AH40</f>
        <v>4.29</v>
      </c>
      <c r="F28" s="43">
        <f>FARMASTOP!AH40</f>
        <v>0</v>
      </c>
      <c r="G28" s="43">
        <f>BOCAS!AH40</f>
        <v>65.900000000000006</v>
      </c>
      <c r="H28" s="43">
        <f>LAGUNETICA!AH40</f>
        <v>0</v>
      </c>
      <c r="I28" s="43">
        <f>SANANTONIO!AH40</f>
        <v>0</v>
      </c>
      <c r="J28" s="43">
        <f t="shared" si="0"/>
        <v>235.92</v>
      </c>
    </row>
    <row r="29" spans="1:10" x14ac:dyDescent="0.25">
      <c r="A29" s="46" t="s">
        <v>44</v>
      </c>
      <c r="B29" s="43">
        <f>AUTOMERCADO!AH41</f>
        <v>649.00619999999992</v>
      </c>
      <c r="C29" s="43">
        <f>MODELO!AH41</f>
        <v>141.52589999999998</v>
      </c>
      <c r="D29" s="43">
        <f>EXQUISITECES!AH41</f>
        <v>0</v>
      </c>
      <c r="E29" s="43">
        <f>HOYADA!AH41</f>
        <v>20.463299999999997</v>
      </c>
      <c r="F29" s="43">
        <f>FARMASTOP!AH41</f>
        <v>0</v>
      </c>
      <c r="G29" s="43">
        <f>BOCAS!AH41</f>
        <v>303.79900000000004</v>
      </c>
      <c r="H29" s="43">
        <f>LAGUNETICA!AH41</f>
        <v>0</v>
      </c>
      <c r="I29" s="43">
        <f>SANANTONIO!AH41</f>
        <v>0</v>
      </c>
      <c r="J29" s="43">
        <f t="shared" si="0"/>
        <v>1114.7944</v>
      </c>
    </row>
    <row r="30" spans="1:10" x14ac:dyDescent="0.25">
      <c r="A30" s="46" t="s">
        <v>45</v>
      </c>
      <c r="B30" s="43">
        <f>AUTOMERCADO!AH42</f>
        <v>95.8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95.8</v>
      </c>
    </row>
    <row r="31" spans="1:10" x14ac:dyDescent="0.25">
      <c r="A31" s="46" t="s">
        <v>44</v>
      </c>
      <c r="B31" s="43">
        <f>AUTOMERCADO!AH43</f>
        <v>452.17599999999999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452.17599999999999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231.85999999999999</v>
      </c>
      <c r="C34" s="43">
        <f>MODELO!AH46</f>
        <v>29.669999999999998</v>
      </c>
      <c r="D34" s="43">
        <f>EXQUISITECES!AH46</f>
        <v>0</v>
      </c>
      <c r="E34" s="43">
        <f>HOYADA!AH46</f>
        <v>4.29</v>
      </c>
      <c r="F34" s="43">
        <f>FARMASTOP!AH46</f>
        <v>0</v>
      </c>
      <c r="G34" s="43">
        <f>BOCAS!AH46</f>
        <v>65.900000000000006</v>
      </c>
      <c r="H34" s="43">
        <f>LAGUNETICA!AH46</f>
        <v>0</v>
      </c>
      <c r="I34" s="43">
        <f>SANANTONIO!AH46</f>
        <v>0</v>
      </c>
      <c r="J34" s="43">
        <f t="shared" si="0"/>
        <v>331.72</v>
      </c>
    </row>
    <row r="35" spans="1:10" x14ac:dyDescent="0.25">
      <c r="A35" s="48" t="s">
        <v>48</v>
      </c>
      <c r="B35" s="43">
        <f>AUTOMERCADO!AH47</f>
        <v>1101.1822</v>
      </c>
      <c r="C35" s="43">
        <f>MODELO!AH47</f>
        <v>141.52589999999998</v>
      </c>
      <c r="D35" s="43">
        <f>EXQUISITECES!AH47</f>
        <v>0</v>
      </c>
      <c r="E35" s="43">
        <f>HOYADA!AH47</f>
        <v>20.463299999999997</v>
      </c>
      <c r="F35" s="43">
        <f>FARMASTOP!AH47</f>
        <v>0</v>
      </c>
      <c r="G35" s="43">
        <f>BOCAS!AH47</f>
        <v>303.79900000000004</v>
      </c>
      <c r="H35" s="43">
        <f>LAGUNETICA!AH47</f>
        <v>0</v>
      </c>
      <c r="I35" s="43">
        <f>SANANTONIO!AH47</f>
        <v>0</v>
      </c>
      <c r="J35" s="43">
        <f t="shared" si="0"/>
        <v>1566.9703999999997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23837.249999999996</v>
      </c>
      <c r="C37" s="43">
        <f>MODELO!AH49</f>
        <v>12978.73</v>
      </c>
      <c r="D37" s="43">
        <f>EXQUISITECES!AH49</f>
        <v>5736.3099999999995</v>
      </c>
      <c r="E37" s="43">
        <f>HOYADA!AH49</f>
        <v>4026.97</v>
      </c>
      <c r="F37" s="43">
        <f>FARMASTOP!AH49</f>
        <v>1388.11</v>
      </c>
      <c r="G37" s="43">
        <f>BOCAS!AH49</f>
        <v>2160.35</v>
      </c>
      <c r="H37" s="43">
        <f>LAGUNETICA!AH49</f>
        <v>0</v>
      </c>
      <c r="I37" s="43">
        <f>SANANTONIO!AH49</f>
        <v>0</v>
      </c>
      <c r="J37" s="43">
        <f t="shared" si="0"/>
        <v>50127.719999999994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2468.65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2468.65</v>
      </c>
    </row>
    <row r="41" spans="1:10" x14ac:dyDescent="0.25">
      <c r="A41" s="74" t="s">
        <v>18</v>
      </c>
      <c r="B41" s="43">
        <f>AUTOMERCADO!AH53</f>
        <v>2681.57</v>
      </c>
      <c r="C41" s="43">
        <f>MODELO!AH53</f>
        <v>2445.3000000000002</v>
      </c>
      <c r="D41" s="43">
        <f>EXQUISITECES!AH53</f>
        <v>733.25</v>
      </c>
      <c r="E41" s="43">
        <f>HOYADA!AH53</f>
        <v>1452.08</v>
      </c>
      <c r="F41" s="43">
        <f>FARMASTOP!AH53</f>
        <v>108.7</v>
      </c>
      <c r="G41" s="43">
        <f>BOCAS!AH53</f>
        <v>148.87</v>
      </c>
      <c r="H41" s="43">
        <f>LAGUNETICA!AH53</f>
        <v>0</v>
      </c>
      <c r="I41" s="43">
        <f>SANANTONIO!AH53</f>
        <v>0</v>
      </c>
      <c r="J41" s="43">
        <f t="shared" si="0"/>
        <v>7569.77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192.01000000000002</v>
      </c>
      <c r="D42" s="43">
        <f>EXQUISITECES!AH54</f>
        <v>0</v>
      </c>
      <c r="E42" s="43">
        <f>HOYADA!AH54</f>
        <v>0</v>
      </c>
      <c r="F42" s="43">
        <f>FARMASTOP!AH54</f>
        <v>24.54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216.55</v>
      </c>
    </row>
    <row r="43" spans="1:10" x14ac:dyDescent="0.25">
      <c r="A43" s="74" t="s">
        <v>52</v>
      </c>
      <c r="B43" s="43">
        <f>AUTOMERCADO!AH55</f>
        <v>1458.13</v>
      </c>
      <c r="C43" s="43">
        <f>MODELO!AH55</f>
        <v>354.55</v>
      </c>
      <c r="D43" s="43">
        <f>EXQUISITECES!AH55</f>
        <v>87.54</v>
      </c>
      <c r="E43" s="43">
        <f>HOYADA!AH55</f>
        <v>45.73</v>
      </c>
      <c r="F43" s="43">
        <f>FARMASTOP!AH55</f>
        <v>0</v>
      </c>
      <c r="G43" s="43">
        <f>BOCAS!AH55</f>
        <v>31.62</v>
      </c>
      <c r="H43" s="43">
        <f>LAGUNETICA!AH55</f>
        <v>0</v>
      </c>
      <c r="I43" s="43">
        <f>SANANTONIO!AH55</f>
        <v>0</v>
      </c>
      <c r="J43" s="43">
        <f t="shared" si="0"/>
        <v>1977.57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148.44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148.44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5.89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5.89</v>
      </c>
    </row>
    <row r="52" spans="1:10" x14ac:dyDescent="0.25">
      <c r="A52" s="51" t="s">
        <v>92</v>
      </c>
      <c r="B52" s="75">
        <f>AUTOMERCADO!AH64</f>
        <v>51434.433499999999</v>
      </c>
      <c r="C52" s="75">
        <f>MODELO!AH64</f>
        <v>29717.141000000003</v>
      </c>
      <c r="D52" s="75">
        <f>EXQUISITECES!AH64</f>
        <v>10000.300000000001</v>
      </c>
      <c r="E52" s="75">
        <f>HOYADA!AH64</f>
        <v>8613.3732999999993</v>
      </c>
      <c r="F52" s="75">
        <f>FARMASTOP!AH64</f>
        <v>2311.58</v>
      </c>
      <c r="G52" s="75">
        <f>BOCAS!AH64</f>
        <v>5846.7090000000017</v>
      </c>
      <c r="H52" s="75">
        <f>LAGUNETICA!AH64</f>
        <v>0</v>
      </c>
      <c r="I52" s="75">
        <f>SANANTONIO!AH64</f>
        <v>0</v>
      </c>
      <c r="J52" s="75">
        <f t="shared" si="0"/>
        <v>107923.53680000002</v>
      </c>
    </row>
    <row r="53" spans="1:10" x14ac:dyDescent="0.25">
      <c r="A53" s="56" t="s">
        <v>3</v>
      </c>
      <c r="B53" s="43">
        <f>B2</f>
        <v>51296.78</v>
      </c>
      <c r="C53" s="43">
        <f t="shared" ref="C53:I53" si="1">C2</f>
        <v>29596.67</v>
      </c>
      <c r="D53" s="43">
        <f t="shared" si="1"/>
        <v>9992.5</v>
      </c>
      <c r="E53" s="43">
        <f t="shared" si="1"/>
        <v>8609.36</v>
      </c>
      <c r="F53" s="43">
        <f t="shared" si="1"/>
        <v>2228.9699999999998</v>
      </c>
      <c r="G53" s="43">
        <f t="shared" si="1"/>
        <v>5562.9100000000008</v>
      </c>
      <c r="H53" s="43">
        <f t="shared" si="1"/>
        <v>0</v>
      </c>
      <c r="I53" s="43">
        <f t="shared" si="1"/>
        <v>0</v>
      </c>
      <c r="J53" s="43">
        <f>J2</f>
        <v>107287.19</v>
      </c>
    </row>
    <row r="54" spans="1:10" x14ac:dyDescent="0.25">
      <c r="A54" s="58" t="s">
        <v>95</v>
      </c>
      <c r="B54" s="43">
        <f>+B52-B53</f>
        <v>137.65350000000035</v>
      </c>
      <c r="C54" s="43">
        <f t="shared" ref="C54:I54" si="2">+C52-C53</f>
        <v>120.47100000000501</v>
      </c>
      <c r="D54" s="43">
        <f t="shared" si="2"/>
        <v>7.8000000000010914</v>
      </c>
      <c r="E54" s="43">
        <f t="shared" si="2"/>
        <v>4.0132999999987078</v>
      </c>
      <c r="F54" s="43">
        <f t="shared" si="2"/>
        <v>82.610000000000127</v>
      </c>
      <c r="G54" s="43">
        <f t="shared" si="2"/>
        <v>283.79900000000089</v>
      </c>
      <c r="H54" s="43">
        <f t="shared" si="2"/>
        <v>0</v>
      </c>
      <c r="I54" s="43">
        <f t="shared" si="2"/>
        <v>0</v>
      </c>
      <c r="J54" s="43">
        <f>+J52-J53</f>
        <v>636.3468000000139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D48" activePane="bottomRight" state="frozen"/>
      <selection pane="topRight" activeCell="B1" sqref="B1"/>
      <selection pane="bottomLeft" activeCell="A5" sqref="A5"/>
      <selection pane="bottomRight" activeCell="AJ51" sqref="AJ5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>
        <v>4.96</v>
      </c>
    </row>
    <row r="9" spans="1:36" x14ac:dyDescent="0.25">
      <c r="A9" s="1" t="s">
        <v>22</v>
      </c>
      <c r="B9" s="24">
        <v>4.72</v>
      </c>
      <c r="C9" s="1" t="s">
        <v>39</v>
      </c>
      <c r="D9" s="24">
        <v>4.91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57</v>
      </c>
      <c r="C11" s="5" t="s">
        <v>55</v>
      </c>
      <c r="D11" s="5" t="s">
        <v>53</v>
      </c>
      <c r="E11" s="5" t="s">
        <v>59</v>
      </c>
      <c r="F11" s="5" t="s">
        <v>61</v>
      </c>
      <c r="G11" s="5" t="s">
        <v>75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72</v>
      </c>
      <c r="R11" s="5" t="s">
        <v>76</v>
      </c>
      <c r="S11" s="5" t="s">
        <v>80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2309.91</v>
      </c>
      <c r="C12" s="26">
        <v>2547.35</v>
      </c>
      <c r="D12" s="26">
        <v>5761.81</v>
      </c>
      <c r="E12" s="26">
        <v>2269.0700000000002</v>
      </c>
      <c r="F12" s="26">
        <v>3898.71</v>
      </c>
      <c r="G12" s="26">
        <v>51.74</v>
      </c>
      <c r="H12" s="26">
        <v>3854.32</v>
      </c>
      <c r="I12" s="26">
        <v>4865.0600000000004</v>
      </c>
      <c r="J12" s="26">
        <v>4949.47</v>
      </c>
      <c r="K12" s="26">
        <v>4317.24</v>
      </c>
      <c r="L12" s="26">
        <v>5066.05</v>
      </c>
      <c r="M12" s="26">
        <v>6023.92</v>
      </c>
      <c r="N12" s="26">
        <v>1605.68</v>
      </c>
      <c r="O12" s="26">
        <v>591.30999999999995</v>
      </c>
      <c r="P12" s="26">
        <v>1113.96</v>
      </c>
      <c r="Q12" s="26">
        <v>800.5</v>
      </c>
      <c r="R12" s="26">
        <v>347.18</v>
      </c>
      <c r="S12" s="26">
        <v>923.5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51296.78</v>
      </c>
      <c r="AI12" s="26">
        <v>51296.79</v>
      </c>
      <c r="AJ12" s="69">
        <f>+AI12-AH12</f>
        <v>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161.5</v>
      </c>
      <c r="C15" s="23">
        <v>114.5</v>
      </c>
      <c r="D15" s="23"/>
      <c r="E15" s="23">
        <v>169.5</v>
      </c>
      <c r="F15" s="23">
        <v>10.5</v>
      </c>
      <c r="G15" s="23">
        <v>3.5</v>
      </c>
      <c r="H15" s="23">
        <v>33</v>
      </c>
      <c r="I15" s="23">
        <v>314</v>
      </c>
      <c r="J15" s="23">
        <v>303.5</v>
      </c>
      <c r="K15" s="23"/>
      <c r="L15" s="23">
        <v>14.9</v>
      </c>
      <c r="M15" s="23">
        <v>260.5</v>
      </c>
      <c r="N15" s="23">
        <v>26.5</v>
      </c>
      <c r="O15" s="23">
        <v>53</v>
      </c>
      <c r="P15" s="23">
        <v>111.5</v>
      </c>
      <c r="Q15" s="23">
        <v>28.5</v>
      </c>
      <c r="R15" s="23">
        <v>79.5</v>
      </c>
      <c r="S15" s="23">
        <v>154.5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1838.9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>
        <v>277</v>
      </c>
      <c r="I16" s="31">
        <v>425</v>
      </c>
      <c r="J16" s="31">
        <v>399</v>
      </c>
      <c r="K16" s="31">
        <v>210</v>
      </c>
      <c r="L16" s="31">
        <v>279</v>
      </c>
      <c r="M16" s="31">
        <v>256</v>
      </c>
      <c r="N16" s="31"/>
      <c r="O16" s="31"/>
      <c r="P16" s="31"/>
      <c r="Q16" s="31"/>
      <c r="R16" s="31"/>
      <c r="S16" s="31">
        <v>12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1858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1321.29</v>
      </c>
      <c r="I17" s="22">
        <f t="shared" si="2"/>
        <v>2027.2499999999998</v>
      </c>
      <c r="J17" s="22">
        <f t="shared" si="2"/>
        <v>1903.2299999999998</v>
      </c>
      <c r="K17" s="22">
        <f t="shared" si="2"/>
        <v>1001.6999999999999</v>
      </c>
      <c r="L17" s="22">
        <f t="shared" si="2"/>
        <v>1330.83</v>
      </c>
      <c r="M17" s="22">
        <f t="shared" ref="M17:R17" si="3">M16*$B$8</f>
        <v>1221.1199999999999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57.239999999999995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8862.659999999998</v>
      </c>
    </row>
    <row r="18" spans="1:36" s="32" customFormat="1" x14ac:dyDescent="0.25">
      <c r="A18" s="30" t="s">
        <v>23</v>
      </c>
      <c r="B18" s="33">
        <v>79</v>
      </c>
      <c r="C18" s="33">
        <v>97</v>
      </c>
      <c r="D18" s="33">
        <v>868</v>
      </c>
      <c r="E18" s="33">
        <v>175</v>
      </c>
      <c r="F18" s="33">
        <v>189</v>
      </c>
      <c r="G18" s="33"/>
      <c r="H18" s="33">
        <v>70</v>
      </c>
      <c r="I18" s="33">
        <v>72</v>
      </c>
      <c r="J18" s="33">
        <v>51</v>
      </c>
      <c r="K18" s="33">
        <v>70</v>
      </c>
      <c r="L18" s="33">
        <v>85</v>
      </c>
      <c r="M18" s="33">
        <v>177</v>
      </c>
      <c r="N18" s="33"/>
      <c r="O18" s="33"/>
      <c r="P18" s="33"/>
      <c r="Q18" s="33"/>
      <c r="R18" s="33"/>
      <c r="S18" s="33">
        <v>9</v>
      </c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1942</v>
      </c>
      <c r="AJ18" s="70"/>
    </row>
    <row r="19" spans="1:36" s="47" customFormat="1" x14ac:dyDescent="0.25">
      <c r="A19" s="46" t="s">
        <v>27</v>
      </c>
      <c r="B19" s="22">
        <f>B18*$B$9</f>
        <v>372.88</v>
      </c>
      <c r="C19" s="22">
        <f t="shared" ref="C19:L19" si="5">C18*$B$9</f>
        <v>457.84</v>
      </c>
      <c r="D19" s="22">
        <f t="shared" si="5"/>
        <v>4096.96</v>
      </c>
      <c r="E19" s="22">
        <f t="shared" si="5"/>
        <v>826</v>
      </c>
      <c r="F19" s="22">
        <f t="shared" si="5"/>
        <v>892.07999999999993</v>
      </c>
      <c r="G19" s="22">
        <f t="shared" si="5"/>
        <v>0</v>
      </c>
      <c r="H19" s="22">
        <f t="shared" si="5"/>
        <v>330.4</v>
      </c>
      <c r="I19" s="22">
        <f t="shared" si="5"/>
        <v>339.84</v>
      </c>
      <c r="J19" s="22">
        <f t="shared" si="5"/>
        <v>240.72</v>
      </c>
      <c r="K19" s="22">
        <f t="shared" si="5"/>
        <v>330.4</v>
      </c>
      <c r="L19" s="22">
        <f t="shared" si="5"/>
        <v>401.2</v>
      </c>
      <c r="M19" s="22">
        <f t="shared" ref="M19:R19" si="6">M18*$B$9</f>
        <v>835.43999999999994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42.48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9166.24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79</v>
      </c>
      <c r="C22" s="20">
        <f t="shared" ref="C22:L22" si="11">+C16+C18+C20</f>
        <v>97</v>
      </c>
      <c r="D22" s="20">
        <f t="shared" si="11"/>
        <v>868</v>
      </c>
      <c r="E22" s="20">
        <f t="shared" si="11"/>
        <v>175</v>
      </c>
      <c r="F22" s="20">
        <f t="shared" si="11"/>
        <v>189</v>
      </c>
      <c r="G22" s="20">
        <f t="shared" si="11"/>
        <v>0</v>
      </c>
      <c r="H22" s="20">
        <f t="shared" si="11"/>
        <v>347</v>
      </c>
      <c r="I22" s="20">
        <f t="shared" si="11"/>
        <v>497</v>
      </c>
      <c r="J22" s="20">
        <f t="shared" si="11"/>
        <v>450</v>
      </c>
      <c r="K22" s="20">
        <f t="shared" si="11"/>
        <v>280</v>
      </c>
      <c r="L22" s="20">
        <f t="shared" si="11"/>
        <v>364</v>
      </c>
      <c r="M22" s="20">
        <f t="shared" ref="M22:S22" si="12">+M16+M18+M20</f>
        <v>433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21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3800</v>
      </c>
    </row>
    <row r="23" spans="1:36" s="47" customFormat="1" x14ac:dyDescent="0.25">
      <c r="A23" s="48" t="s">
        <v>26</v>
      </c>
      <c r="B23" s="19">
        <f>+B17+B19+B21</f>
        <v>372.88</v>
      </c>
      <c r="C23" s="19">
        <f t="shared" ref="C23:L23" si="14">+C17+C19+C21</f>
        <v>457.84</v>
      </c>
      <c r="D23" s="19">
        <f t="shared" si="14"/>
        <v>4096.96</v>
      </c>
      <c r="E23" s="19">
        <f t="shared" si="14"/>
        <v>826</v>
      </c>
      <c r="F23" s="19">
        <f t="shared" si="14"/>
        <v>892.07999999999993</v>
      </c>
      <c r="G23" s="19">
        <f t="shared" si="14"/>
        <v>0</v>
      </c>
      <c r="H23" s="19">
        <f t="shared" si="14"/>
        <v>1651.69</v>
      </c>
      <c r="I23" s="19">
        <f t="shared" si="14"/>
        <v>2367.0899999999997</v>
      </c>
      <c r="J23" s="19">
        <f t="shared" si="14"/>
        <v>2143.9499999999998</v>
      </c>
      <c r="K23" s="19">
        <f t="shared" si="14"/>
        <v>1332.1</v>
      </c>
      <c r="L23" s="19">
        <f t="shared" si="14"/>
        <v>1732.03</v>
      </c>
      <c r="M23" s="19">
        <f t="shared" ref="M23:S23" si="15">+M17+M19+M21</f>
        <v>2056.56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99.72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18028.900000000005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>
        <v>42</v>
      </c>
      <c r="N24" s="34"/>
      <c r="O24" s="34"/>
      <c r="P24" s="34"/>
      <c r="Q24" s="34"/>
      <c r="R24" s="34"/>
      <c r="S24" s="34">
        <v>3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208.32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14.879999999999999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223.2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42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3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208.32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14.879999999999999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223.2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>
        <v>273.64999999999998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273.64999999999998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1305.3104999999998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1305.3104999999998</v>
      </c>
    </row>
    <row r="34" spans="1:34" x14ac:dyDescent="0.25">
      <c r="A34" s="13" t="s">
        <v>36</v>
      </c>
      <c r="B34" s="38">
        <v>112.74</v>
      </c>
      <c r="C34" s="38">
        <v>18.93</v>
      </c>
      <c r="D34" s="38"/>
      <c r="E34" s="38"/>
      <c r="F34" s="38">
        <v>70.47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202.14</v>
      </c>
    </row>
    <row r="35" spans="1:34" s="47" customFormat="1" x14ac:dyDescent="0.25">
      <c r="A35" s="46" t="s">
        <v>35</v>
      </c>
      <c r="B35" s="22">
        <f>B34*$B$9</f>
        <v>532.13279999999997</v>
      </c>
      <c r="C35" s="22">
        <f t="shared" ref="C35:L35" si="33">C34*$B$9</f>
        <v>89.349599999999995</v>
      </c>
      <c r="D35" s="22">
        <f t="shared" si="33"/>
        <v>0</v>
      </c>
      <c r="E35" s="22">
        <f t="shared" si="33"/>
        <v>0</v>
      </c>
      <c r="F35" s="22">
        <f t="shared" si="33"/>
        <v>332.61839999999995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954.10079999999994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112.74</v>
      </c>
      <c r="C38" s="20">
        <f t="shared" ref="C38:L38" si="39">+C32+C34+C36</f>
        <v>18.93</v>
      </c>
      <c r="D38" s="20">
        <f t="shared" si="39"/>
        <v>0</v>
      </c>
      <c r="E38" s="20">
        <f t="shared" si="39"/>
        <v>0</v>
      </c>
      <c r="F38" s="20">
        <f t="shared" si="39"/>
        <v>70.47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273.64999999999998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475.78999999999996</v>
      </c>
    </row>
    <row r="39" spans="1:34" s="47" customFormat="1" x14ac:dyDescent="0.25">
      <c r="A39" s="48" t="s">
        <v>42</v>
      </c>
      <c r="B39" s="19">
        <f>+B33+B35+B37</f>
        <v>532.13279999999997</v>
      </c>
      <c r="C39" s="19">
        <f t="shared" ref="C39:L39" si="42">+C33+C35+C37</f>
        <v>89.349599999999995</v>
      </c>
      <c r="D39" s="19">
        <f t="shared" si="42"/>
        <v>0</v>
      </c>
      <c r="E39" s="19">
        <f t="shared" si="42"/>
        <v>0</v>
      </c>
      <c r="F39" s="19">
        <f t="shared" si="42"/>
        <v>332.61839999999995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1305.3104999999998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2259.4112999999998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68.64</v>
      </c>
      <c r="I40" s="36">
        <v>52.66</v>
      </c>
      <c r="J40" s="36"/>
      <c r="K40" s="36">
        <v>14.76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136.06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327.41279999999995</v>
      </c>
      <c r="I41" s="22">
        <f t="shared" si="45"/>
        <v>251.18819999999997</v>
      </c>
      <c r="J41" s="22">
        <f t="shared" si="45"/>
        <v>0</v>
      </c>
      <c r="K41" s="22">
        <f t="shared" si="45"/>
        <v>70.405199999999994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649.00619999999992</v>
      </c>
    </row>
    <row r="42" spans="1:34" x14ac:dyDescent="0.25">
      <c r="A42" s="13" t="s">
        <v>45</v>
      </c>
      <c r="B42" s="38"/>
      <c r="C42" s="38"/>
      <c r="D42" s="38"/>
      <c r="E42" s="38">
        <v>95.8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95.8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452.17599999999999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452.17599999999999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95.8</v>
      </c>
      <c r="F46" s="20">
        <f t="shared" si="54"/>
        <v>0</v>
      </c>
      <c r="G46" s="20">
        <f t="shared" si="54"/>
        <v>0</v>
      </c>
      <c r="H46" s="20">
        <f t="shared" si="54"/>
        <v>68.64</v>
      </c>
      <c r="I46" s="20">
        <f t="shared" si="54"/>
        <v>52.66</v>
      </c>
      <c r="J46" s="20">
        <f t="shared" si="54"/>
        <v>0</v>
      </c>
      <c r="K46" s="20">
        <f t="shared" si="54"/>
        <v>14.76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231.85999999999999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452.17599999999999</v>
      </c>
      <c r="F47" s="19">
        <f t="shared" si="57"/>
        <v>0</v>
      </c>
      <c r="G47" s="19">
        <f t="shared" si="57"/>
        <v>0</v>
      </c>
      <c r="H47" s="19">
        <f t="shared" si="57"/>
        <v>327.41279999999995</v>
      </c>
      <c r="I47" s="19">
        <f t="shared" si="57"/>
        <v>251.18819999999997</v>
      </c>
      <c r="J47" s="19">
        <f t="shared" si="57"/>
        <v>0</v>
      </c>
      <c r="K47" s="19">
        <f t="shared" si="57"/>
        <v>70.405199999999994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1101.1822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890.32</v>
      </c>
      <c r="C49" s="44">
        <v>1794.56</v>
      </c>
      <c r="D49" s="44">
        <v>1280.6600000000001</v>
      </c>
      <c r="E49" s="44">
        <v>597.47</v>
      </c>
      <c r="F49" s="44">
        <v>2492.7199999999998</v>
      </c>
      <c r="G49" s="44">
        <v>48.33</v>
      </c>
      <c r="H49" s="44">
        <v>1185.99</v>
      </c>
      <c r="I49" s="44">
        <v>1163.27</v>
      </c>
      <c r="J49" s="44">
        <v>1905.12</v>
      </c>
      <c r="K49" s="44">
        <v>1372.28</v>
      </c>
      <c r="L49" s="44">
        <v>3054.98</v>
      </c>
      <c r="M49" s="45">
        <v>3422.29</v>
      </c>
      <c r="N49" s="45">
        <v>1579.27</v>
      </c>
      <c r="O49" s="45">
        <v>538.30999999999995</v>
      </c>
      <c r="P49" s="45">
        <v>1001.96</v>
      </c>
      <c r="Q49" s="45">
        <v>662.12</v>
      </c>
      <c r="R49" s="45">
        <v>257.67</v>
      </c>
      <c r="S49" s="45">
        <v>589.92999999999995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23837.249999999996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268.44</v>
      </c>
      <c r="C53" s="44">
        <v>94.11</v>
      </c>
      <c r="D53" s="44">
        <v>139.06</v>
      </c>
      <c r="E53" s="44">
        <v>89.44</v>
      </c>
      <c r="F53" s="44"/>
      <c r="G53" s="44"/>
      <c r="H53" s="44">
        <v>658.35</v>
      </c>
      <c r="I53" s="44">
        <v>468.16</v>
      </c>
      <c r="J53" s="44">
        <v>622.07000000000005</v>
      </c>
      <c r="K53" s="44">
        <v>291.01</v>
      </c>
      <c r="L53" s="44"/>
      <c r="M53" s="45"/>
      <c r="N53" s="45"/>
      <c r="O53" s="45"/>
      <c r="P53" s="45"/>
      <c r="Q53" s="45"/>
      <c r="R53" s="45"/>
      <c r="S53" s="45">
        <v>50.93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2681.57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>
        <v>80.849999999999994</v>
      </c>
      <c r="C55" s="44"/>
      <c r="D55" s="44">
        <v>279.58999999999997</v>
      </c>
      <c r="E55" s="44">
        <v>135.13999999999999</v>
      </c>
      <c r="F55" s="44">
        <v>172.42</v>
      </c>
      <c r="G55" s="44"/>
      <c r="H55" s="44"/>
      <c r="I55" s="44">
        <v>162.18</v>
      </c>
      <c r="J55" s="44">
        <v>76.47</v>
      </c>
      <c r="K55" s="44"/>
      <c r="L55" s="44">
        <v>272.76</v>
      </c>
      <c r="M55" s="45">
        <v>137.91</v>
      </c>
      <c r="N55" s="45"/>
      <c r="O55" s="45"/>
      <c r="P55" s="45"/>
      <c r="Q55" s="45">
        <v>110.37</v>
      </c>
      <c r="R55" s="45">
        <v>11.18</v>
      </c>
      <c r="S55" s="45">
        <v>19.260000000000002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1458.13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>
        <v>5.89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5.89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2312.0128</v>
      </c>
      <c r="C64" s="53">
        <f t="shared" ref="C64:AG64" si="61">+C15+C23+C31+C39+C47+C48+C49+C50+C51+C52+C53+C54+C55+C56+C57+C58+C59+C60+C61+C62+C63</f>
        <v>2550.3596000000002</v>
      </c>
      <c r="D64" s="53">
        <f t="shared" si="61"/>
        <v>5796.27</v>
      </c>
      <c r="E64" s="53">
        <f t="shared" si="61"/>
        <v>2269.7259999999997</v>
      </c>
      <c r="F64" s="53">
        <f t="shared" si="61"/>
        <v>3900.3383999999996</v>
      </c>
      <c r="G64" s="53">
        <f t="shared" si="61"/>
        <v>51.83</v>
      </c>
      <c r="H64" s="53">
        <f t="shared" si="61"/>
        <v>3856.4428000000003</v>
      </c>
      <c r="I64" s="53">
        <f t="shared" si="61"/>
        <v>4725.8882000000003</v>
      </c>
      <c r="J64" s="53">
        <f t="shared" si="61"/>
        <v>5051.1099999999997</v>
      </c>
      <c r="K64" s="53">
        <f t="shared" si="61"/>
        <v>4371.1057000000001</v>
      </c>
      <c r="L64" s="53">
        <f t="shared" si="61"/>
        <v>5074.67</v>
      </c>
      <c r="M64" s="53">
        <f t="shared" si="61"/>
        <v>6085.58</v>
      </c>
      <c r="N64" s="53">
        <f t="shared" si="61"/>
        <v>1605.77</v>
      </c>
      <c r="O64" s="53">
        <f t="shared" si="61"/>
        <v>591.30999999999995</v>
      </c>
      <c r="P64" s="53">
        <f t="shared" si="61"/>
        <v>1113.46</v>
      </c>
      <c r="Q64" s="53">
        <f t="shared" si="61"/>
        <v>800.99</v>
      </c>
      <c r="R64" s="53">
        <f t="shared" si="61"/>
        <v>348.35</v>
      </c>
      <c r="S64" s="53">
        <f t="shared" si="61"/>
        <v>929.21999999999991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51434.433499999999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3 D</v>
      </c>
      <c r="C66" s="55" t="str">
        <f>C11</f>
        <v>CAJA 2 D</v>
      </c>
      <c r="D66" s="55" t="str">
        <f t="shared" ref="D66:AG66" si="62">D11</f>
        <v>CAJA 1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12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10 N</v>
      </c>
      <c r="R66" s="55" t="str">
        <f t="shared" si="62"/>
        <v>CAJA 12 N</v>
      </c>
      <c r="S66" s="55" t="str">
        <f t="shared" si="62"/>
        <v>CAJA 14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2309.91</v>
      </c>
      <c r="C67" s="57">
        <f t="shared" ref="C67:L67" si="63">C12</f>
        <v>2547.35</v>
      </c>
      <c r="D67" s="57">
        <f t="shared" si="63"/>
        <v>5761.81</v>
      </c>
      <c r="E67" s="57">
        <f t="shared" si="63"/>
        <v>2269.0700000000002</v>
      </c>
      <c r="F67" s="57">
        <f t="shared" si="63"/>
        <v>3898.71</v>
      </c>
      <c r="G67" s="57">
        <f t="shared" si="63"/>
        <v>51.74</v>
      </c>
      <c r="H67" s="57">
        <f t="shared" si="63"/>
        <v>3854.32</v>
      </c>
      <c r="I67" s="57">
        <f t="shared" si="63"/>
        <v>4865.0600000000004</v>
      </c>
      <c r="J67" s="57">
        <f t="shared" si="63"/>
        <v>4949.47</v>
      </c>
      <c r="K67" s="57">
        <f t="shared" si="63"/>
        <v>4317.24</v>
      </c>
      <c r="L67" s="57">
        <f t="shared" si="63"/>
        <v>5066.05</v>
      </c>
      <c r="M67" s="57">
        <f t="shared" ref="M67:AG67" si="64">M12</f>
        <v>6023.92</v>
      </c>
      <c r="N67" s="57">
        <f t="shared" si="64"/>
        <v>1605.68</v>
      </c>
      <c r="O67" s="57">
        <f t="shared" si="64"/>
        <v>591.30999999999995</v>
      </c>
      <c r="P67" s="57">
        <f t="shared" si="64"/>
        <v>1113.96</v>
      </c>
      <c r="Q67" s="57">
        <f t="shared" si="64"/>
        <v>800.5</v>
      </c>
      <c r="R67" s="57">
        <f t="shared" si="64"/>
        <v>347.18</v>
      </c>
      <c r="S67" s="57">
        <f t="shared" si="64"/>
        <v>923.5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51296.78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2309.91</v>
      </c>
      <c r="C69" s="59">
        <f t="shared" ref="C69:L69" si="67">+C67+C68</f>
        <v>2547.35</v>
      </c>
      <c r="D69" s="59">
        <f t="shared" si="67"/>
        <v>5761.81</v>
      </c>
      <c r="E69" s="59">
        <f t="shared" si="67"/>
        <v>2269.0700000000002</v>
      </c>
      <c r="F69" s="59">
        <f t="shared" si="67"/>
        <v>3898.71</v>
      </c>
      <c r="G69" s="59">
        <f t="shared" si="67"/>
        <v>51.74</v>
      </c>
      <c r="H69" s="59">
        <f t="shared" si="67"/>
        <v>3854.32</v>
      </c>
      <c r="I69" s="59">
        <f t="shared" si="67"/>
        <v>4865.0600000000004</v>
      </c>
      <c r="J69" s="59">
        <f t="shared" si="67"/>
        <v>4949.47</v>
      </c>
      <c r="K69" s="59">
        <f t="shared" si="67"/>
        <v>4317.24</v>
      </c>
      <c r="L69" s="59">
        <f t="shared" si="67"/>
        <v>5066.05</v>
      </c>
      <c r="M69" s="59">
        <f t="shared" ref="M69:AG69" si="68">+M67+M68</f>
        <v>6023.92</v>
      </c>
      <c r="N69" s="59">
        <f t="shared" si="68"/>
        <v>1605.68</v>
      </c>
      <c r="O69" s="59">
        <f t="shared" si="68"/>
        <v>591.30999999999995</v>
      </c>
      <c r="P69" s="59">
        <f t="shared" si="68"/>
        <v>1113.96</v>
      </c>
      <c r="Q69" s="59">
        <f t="shared" si="68"/>
        <v>800.5</v>
      </c>
      <c r="R69" s="59">
        <f t="shared" si="68"/>
        <v>347.18</v>
      </c>
      <c r="S69" s="59">
        <f t="shared" si="68"/>
        <v>923.5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51296.78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2.1028000000001157</v>
      </c>
      <c r="C70" s="57">
        <f t="shared" si="69"/>
        <v>3.0096000000003187</v>
      </c>
      <c r="D70" s="57">
        <f t="shared" si="69"/>
        <v>34.460000000000036</v>
      </c>
      <c r="E70" s="57">
        <f t="shared" si="69"/>
        <v>0.65599999999949432</v>
      </c>
      <c r="F70" s="57">
        <f t="shared" si="69"/>
        <v>1.6283999999996013</v>
      </c>
      <c r="G70" s="57">
        <f t="shared" si="69"/>
        <v>8.9999999999996305E-2</v>
      </c>
      <c r="H70" s="57">
        <f t="shared" si="69"/>
        <v>2.1228000000000975</v>
      </c>
      <c r="I70" s="57">
        <f t="shared" si="69"/>
        <v>-139.17180000000008</v>
      </c>
      <c r="J70" s="57">
        <f t="shared" si="69"/>
        <v>101.63999999999942</v>
      </c>
      <c r="K70" s="57">
        <f t="shared" si="69"/>
        <v>53.865700000000288</v>
      </c>
      <c r="L70" s="57">
        <f t="shared" si="69"/>
        <v>8.6199999999998909</v>
      </c>
      <c r="M70" s="57">
        <f t="shared" ref="M70:AG70" si="70">+M64-M69</f>
        <v>61.659999999999854</v>
      </c>
      <c r="N70" s="57">
        <f t="shared" si="70"/>
        <v>8.9999999999918145E-2</v>
      </c>
      <c r="O70" s="57">
        <f t="shared" si="70"/>
        <v>0</v>
      </c>
      <c r="P70" s="57">
        <f t="shared" si="70"/>
        <v>-0.5</v>
      </c>
      <c r="Q70" s="57">
        <f t="shared" si="70"/>
        <v>0.49000000000000909</v>
      </c>
      <c r="R70" s="57">
        <f t="shared" si="70"/>
        <v>1.1700000000000159</v>
      </c>
      <c r="S70" s="57">
        <f t="shared" si="70"/>
        <v>5.7199999999999136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137.6534999999989</v>
      </c>
    </row>
    <row r="71" spans="1:34" ht="101.25" customHeight="1" x14ac:dyDescent="0.25">
      <c r="A71" s="77" t="s">
        <v>96</v>
      </c>
      <c r="B71" s="14"/>
      <c r="C71" s="14"/>
      <c r="D71" s="14" t="s">
        <v>129</v>
      </c>
      <c r="E71" s="14"/>
      <c r="F71" s="14"/>
      <c r="G71" s="14"/>
      <c r="H71" s="14"/>
      <c r="I71" s="14" t="s">
        <v>131</v>
      </c>
      <c r="J71" s="14" t="s">
        <v>130</v>
      </c>
      <c r="K71" s="14" t="s">
        <v>124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67" sqref="AI66:AI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/>
    </row>
    <row r="9" spans="1:36" x14ac:dyDescent="0.25">
      <c r="A9" s="1" t="s">
        <v>22</v>
      </c>
      <c r="B9" s="24">
        <v>4.72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62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2423.92</v>
      </c>
      <c r="C12" s="26">
        <v>4087.93</v>
      </c>
      <c r="D12" s="26">
        <v>2114.73</v>
      </c>
      <c r="E12" s="26">
        <v>3863.75</v>
      </c>
      <c r="F12" s="26">
        <v>446.99</v>
      </c>
      <c r="G12" s="26">
        <v>2937.91</v>
      </c>
      <c r="H12" s="26">
        <v>521.32000000000005</v>
      </c>
      <c r="I12" s="26">
        <v>3643.95</v>
      </c>
      <c r="J12" s="26">
        <v>2734.41</v>
      </c>
      <c r="K12" s="26">
        <v>1430.55</v>
      </c>
      <c r="L12" s="26">
        <v>2008.62</v>
      </c>
      <c r="M12" s="26">
        <v>988.03</v>
      </c>
      <c r="N12" s="26">
        <v>2394.56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29596.67</v>
      </c>
      <c r="AI12" s="26">
        <v>29348.47</v>
      </c>
      <c r="AJ12" s="69">
        <f>+AI12-AH12</f>
        <v>-248.19999999999709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334</v>
      </c>
      <c r="C15" s="23">
        <v>128.5</v>
      </c>
      <c r="D15" s="23">
        <v>73.5</v>
      </c>
      <c r="E15" s="23">
        <v>196.5</v>
      </c>
      <c r="F15" s="23">
        <v>65</v>
      </c>
      <c r="G15" s="23">
        <v>0</v>
      </c>
      <c r="H15" s="23">
        <v>158.5</v>
      </c>
      <c r="I15" s="23"/>
      <c r="J15" s="23">
        <v>371.5</v>
      </c>
      <c r="K15" s="23">
        <v>272.5</v>
      </c>
      <c r="L15" s="23">
        <v>126</v>
      </c>
      <c r="M15" s="23">
        <v>10.5</v>
      </c>
      <c r="N15" s="23">
        <v>168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1904.5</v>
      </c>
    </row>
    <row r="16" spans="1:36" s="32" customFormat="1" x14ac:dyDescent="0.25">
      <c r="A16" s="30" t="s">
        <v>20</v>
      </c>
      <c r="B16" s="31">
        <v>0</v>
      </c>
      <c r="C16" s="31">
        <v>410</v>
      </c>
      <c r="D16" s="31">
        <v>0</v>
      </c>
      <c r="E16" s="31">
        <v>287</v>
      </c>
      <c r="F16" s="31">
        <v>0</v>
      </c>
      <c r="G16" s="31">
        <v>171</v>
      </c>
      <c r="H16" s="31">
        <v>0</v>
      </c>
      <c r="I16" s="31">
        <v>251</v>
      </c>
      <c r="J16" s="31"/>
      <c r="K16" s="31"/>
      <c r="L16" s="31">
        <v>130</v>
      </c>
      <c r="M16" s="31"/>
      <c r="N16" s="31">
        <v>135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1384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1955.6999999999998</v>
      </c>
      <c r="D17" s="22">
        <f t="shared" ref="D17:AG17" si="2">D16*$B$8</f>
        <v>0</v>
      </c>
      <c r="E17" s="22">
        <f t="shared" si="2"/>
        <v>1368.9899999999998</v>
      </c>
      <c r="F17" s="22">
        <f t="shared" si="2"/>
        <v>0</v>
      </c>
      <c r="G17" s="22">
        <f t="shared" si="2"/>
        <v>815.67</v>
      </c>
      <c r="H17" s="22">
        <f t="shared" si="2"/>
        <v>0</v>
      </c>
      <c r="I17" s="22">
        <f t="shared" si="2"/>
        <v>1197.27</v>
      </c>
      <c r="J17" s="22">
        <f t="shared" si="2"/>
        <v>0</v>
      </c>
      <c r="K17" s="22">
        <f t="shared" si="2"/>
        <v>0</v>
      </c>
      <c r="L17" s="22">
        <f t="shared" si="2"/>
        <v>620.09999999999991</v>
      </c>
      <c r="M17" s="22">
        <f t="shared" si="2"/>
        <v>0</v>
      </c>
      <c r="N17" s="22">
        <f t="shared" si="2"/>
        <v>643.94999999999993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6601.6799999999994</v>
      </c>
    </row>
    <row r="18" spans="1:36" s="32" customFormat="1" x14ac:dyDescent="0.25">
      <c r="A18" s="30" t="s">
        <v>23</v>
      </c>
      <c r="B18" s="33">
        <v>57</v>
      </c>
      <c r="C18" s="33">
        <v>65</v>
      </c>
      <c r="D18" s="33">
        <v>97</v>
      </c>
      <c r="E18" s="33">
        <v>15</v>
      </c>
      <c r="F18" s="33">
        <v>5</v>
      </c>
      <c r="G18" s="33">
        <v>55</v>
      </c>
      <c r="H18" s="33">
        <v>26</v>
      </c>
      <c r="I18" s="33">
        <v>87</v>
      </c>
      <c r="J18" s="33"/>
      <c r="K18" s="33">
        <v>41</v>
      </c>
      <c r="L18" s="33">
        <v>10</v>
      </c>
      <c r="M18" s="33">
        <v>32</v>
      </c>
      <c r="N18" s="33">
        <v>20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510</v>
      </c>
      <c r="AJ18" s="70"/>
    </row>
    <row r="19" spans="1:36" s="47" customFormat="1" x14ac:dyDescent="0.25">
      <c r="A19" s="46" t="s">
        <v>27</v>
      </c>
      <c r="B19" s="22">
        <f>B18*$B$9</f>
        <v>269.03999999999996</v>
      </c>
      <c r="C19" s="22">
        <f t="shared" ref="C19:AG19" si="3">C18*$B$9</f>
        <v>306.8</v>
      </c>
      <c r="D19" s="22">
        <f t="shared" si="3"/>
        <v>457.84</v>
      </c>
      <c r="E19" s="22">
        <f t="shared" si="3"/>
        <v>70.8</v>
      </c>
      <c r="F19" s="22">
        <f t="shared" si="3"/>
        <v>23.599999999999998</v>
      </c>
      <c r="G19" s="22">
        <f t="shared" si="3"/>
        <v>259.59999999999997</v>
      </c>
      <c r="H19" s="22">
        <f t="shared" si="3"/>
        <v>122.72</v>
      </c>
      <c r="I19" s="22">
        <f t="shared" si="3"/>
        <v>410.64</v>
      </c>
      <c r="J19" s="22">
        <f t="shared" si="3"/>
        <v>0</v>
      </c>
      <c r="K19" s="22">
        <f t="shared" si="3"/>
        <v>193.51999999999998</v>
      </c>
      <c r="L19" s="22">
        <f t="shared" si="3"/>
        <v>47.199999999999996</v>
      </c>
      <c r="M19" s="22">
        <f t="shared" si="3"/>
        <v>151.04</v>
      </c>
      <c r="N19" s="22">
        <f t="shared" si="3"/>
        <v>94.399999999999991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2407.1999999999994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57</v>
      </c>
      <c r="C22" s="20">
        <f t="shared" ref="C22:AG23" si="5">+C16+C18+C20</f>
        <v>475</v>
      </c>
      <c r="D22" s="20">
        <f t="shared" si="5"/>
        <v>97</v>
      </c>
      <c r="E22" s="20">
        <f t="shared" si="5"/>
        <v>302</v>
      </c>
      <c r="F22" s="20">
        <f t="shared" si="5"/>
        <v>5</v>
      </c>
      <c r="G22" s="20">
        <f t="shared" si="5"/>
        <v>226</v>
      </c>
      <c r="H22" s="20">
        <f t="shared" si="5"/>
        <v>26</v>
      </c>
      <c r="I22" s="20">
        <f t="shared" si="5"/>
        <v>338</v>
      </c>
      <c r="J22" s="20">
        <f t="shared" si="5"/>
        <v>0</v>
      </c>
      <c r="K22" s="20">
        <f t="shared" si="5"/>
        <v>41</v>
      </c>
      <c r="L22" s="20">
        <f t="shared" si="5"/>
        <v>140</v>
      </c>
      <c r="M22" s="20">
        <f t="shared" si="5"/>
        <v>32</v>
      </c>
      <c r="N22" s="20">
        <f t="shared" si="5"/>
        <v>155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1894</v>
      </c>
    </row>
    <row r="23" spans="1:36" s="47" customFormat="1" x14ac:dyDescent="0.25">
      <c r="A23" s="48" t="s">
        <v>26</v>
      </c>
      <c r="B23" s="19">
        <f>+B17+B19+B21</f>
        <v>269.03999999999996</v>
      </c>
      <c r="C23" s="19">
        <f t="shared" si="5"/>
        <v>2262.5</v>
      </c>
      <c r="D23" s="19">
        <f t="shared" si="5"/>
        <v>457.84</v>
      </c>
      <c r="E23" s="19">
        <f t="shared" si="5"/>
        <v>1439.7899999999997</v>
      </c>
      <c r="F23" s="19">
        <f t="shared" si="5"/>
        <v>23.599999999999998</v>
      </c>
      <c r="G23" s="19">
        <f t="shared" si="5"/>
        <v>1075.27</v>
      </c>
      <c r="H23" s="19">
        <f t="shared" si="5"/>
        <v>122.72</v>
      </c>
      <c r="I23" s="19">
        <f t="shared" si="5"/>
        <v>1607.9099999999999</v>
      </c>
      <c r="J23" s="19">
        <f t="shared" si="5"/>
        <v>0</v>
      </c>
      <c r="K23" s="19">
        <f t="shared" si="5"/>
        <v>193.51999999999998</v>
      </c>
      <c r="L23" s="19">
        <f t="shared" si="5"/>
        <v>667.3</v>
      </c>
      <c r="M23" s="19">
        <f t="shared" si="5"/>
        <v>151.04</v>
      </c>
      <c r="N23" s="19">
        <f t="shared" si="5"/>
        <v>738.34999999999991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9008.880000000001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>
        <v>15.63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15.63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74.555099999999996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74.555099999999996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15.63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15.63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74.555099999999996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74.555099999999996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10.8</v>
      </c>
      <c r="H40" s="36"/>
      <c r="I40" s="36"/>
      <c r="J40" s="36"/>
      <c r="K40" s="36"/>
      <c r="L40" s="36">
        <v>13.1</v>
      </c>
      <c r="M40" s="36"/>
      <c r="N40" s="36">
        <v>5.77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29.669999999999998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51.515999999999998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62.486999999999995</v>
      </c>
      <c r="M41" s="22">
        <f t="shared" si="16"/>
        <v>0</v>
      </c>
      <c r="N41" s="22">
        <f t="shared" si="16"/>
        <v>27.522899999999996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141.52589999999998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10.8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13.1</v>
      </c>
      <c r="M46" s="20">
        <f t="shared" si="19"/>
        <v>0</v>
      </c>
      <c r="N46" s="20">
        <f t="shared" si="19"/>
        <v>5.77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29.669999999999998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51.515999999999998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62.486999999999995</v>
      </c>
      <c r="M47" s="19">
        <f t="shared" si="19"/>
        <v>0</v>
      </c>
      <c r="N47" s="19">
        <f t="shared" si="19"/>
        <v>27.522899999999996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141.52589999999998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1496.99</v>
      </c>
      <c r="C49" s="44">
        <v>946.35</v>
      </c>
      <c r="D49" s="44">
        <v>1373.3</v>
      </c>
      <c r="E49" s="44">
        <v>1555.38</v>
      </c>
      <c r="F49" s="44">
        <v>337.39</v>
      </c>
      <c r="G49" s="44">
        <v>1514.81</v>
      </c>
      <c r="H49" s="44">
        <v>0</v>
      </c>
      <c r="I49" s="44"/>
      <c r="J49" s="44">
        <v>2230.62</v>
      </c>
      <c r="K49" s="44">
        <v>951.29</v>
      </c>
      <c r="L49" s="44">
        <v>1008.63</v>
      </c>
      <c r="M49" s="45">
        <v>675.24</v>
      </c>
      <c r="N49" s="45">
        <v>888.73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12978.73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416.84</v>
      </c>
      <c r="D52" s="44"/>
      <c r="E52" s="44">
        <v>253.11</v>
      </c>
      <c r="F52" s="44"/>
      <c r="G52" s="44"/>
      <c r="H52" s="44">
        <v>193.29</v>
      </c>
      <c r="I52" s="44">
        <v>1605.41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2468.65</v>
      </c>
    </row>
    <row r="53" spans="1:34" x14ac:dyDescent="0.25">
      <c r="A53" s="17" t="s">
        <v>18</v>
      </c>
      <c r="B53" s="44">
        <v>293.47000000000003</v>
      </c>
      <c r="C53" s="44">
        <v>220.18</v>
      </c>
      <c r="D53" s="44">
        <v>172.01</v>
      </c>
      <c r="E53" s="44">
        <v>413.77</v>
      </c>
      <c r="F53" s="44">
        <v>0</v>
      </c>
      <c r="G53" s="44">
        <v>360.35</v>
      </c>
      <c r="H53" s="44">
        <v>46.4</v>
      </c>
      <c r="I53" s="44">
        <v>343.21</v>
      </c>
      <c r="J53" s="44"/>
      <c r="K53" s="44"/>
      <c r="L53" s="44"/>
      <c r="M53" s="45">
        <v>152.79</v>
      </c>
      <c r="N53" s="45">
        <v>443.12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2445.3000000000002</v>
      </c>
    </row>
    <row r="54" spans="1:34" x14ac:dyDescent="0.25">
      <c r="A54" s="17" t="s">
        <v>114</v>
      </c>
      <c r="B54" s="44"/>
      <c r="C54" s="44">
        <v>23.02</v>
      </c>
      <c r="D54" s="44">
        <v>15.76</v>
      </c>
      <c r="E54" s="44"/>
      <c r="F54" s="44"/>
      <c r="G54" s="44">
        <v>20.34</v>
      </c>
      <c r="H54" s="44"/>
      <c r="I54" s="44"/>
      <c r="J54" s="44"/>
      <c r="K54" s="44"/>
      <c r="L54" s="44">
        <v>79.790000000000006</v>
      </c>
      <c r="M54" s="45"/>
      <c r="N54" s="45">
        <v>53.1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192.01000000000002</v>
      </c>
    </row>
    <row r="55" spans="1:34" x14ac:dyDescent="0.25">
      <c r="A55" s="17" t="s">
        <v>52</v>
      </c>
      <c r="B55" s="44">
        <v>32.15</v>
      </c>
      <c r="C55" s="44">
        <v>89.71</v>
      </c>
      <c r="D55" s="44">
        <v>25</v>
      </c>
      <c r="E55" s="44">
        <v>7.09</v>
      </c>
      <c r="F55" s="44">
        <v>20.76</v>
      </c>
      <c r="G55" s="44"/>
      <c r="H55" s="44"/>
      <c r="I55" s="44"/>
      <c r="J55" s="44">
        <v>112.65</v>
      </c>
      <c r="K55" s="44"/>
      <c r="L55" s="44">
        <v>67.19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354.55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148.44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148.44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2425.65</v>
      </c>
      <c r="C64" s="53">
        <f t="shared" ref="C64:AG64" si="21">+C15+C23+C31+C39+C47+C48+C49+C50+C51+C52+C53+C54+C55+C56+C57+C58+C59+C60+C61+C62+C63</f>
        <v>4087.1</v>
      </c>
      <c r="D64" s="53">
        <f t="shared" si="21"/>
        <v>2117.41</v>
      </c>
      <c r="E64" s="53">
        <f t="shared" si="21"/>
        <v>3865.6400000000003</v>
      </c>
      <c r="F64" s="53">
        <f t="shared" si="21"/>
        <v>446.75</v>
      </c>
      <c r="G64" s="53">
        <f t="shared" si="21"/>
        <v>3022.2860000000001</v>
      </c>
      <c r="H64" s="53">
        <f t="shared" si="21"/>
        <v>520.91</v>
      </c>
      <c r="I64" s="53">
        <f t="shared" si="21"/>
        <v>3704.97</v>
      </c>
      <c r="J64" s="53">
        <f t="shared" si="21"/>
        <v>2714.77</v>
      </c>
      <c r="K64" s="53">
        <f t="shared" si="21"/>
        <v>1417.31</v>
      </c>
      <c r="L64" s="53">
        <f t="shared" si="21"/>
        <v>2011.3969999999999</v>
      </c>
      <c r="M64" s="53">
        <f t="shared" si="21"/>
        <v>989.56999999999994</v>
      </c>
      <c r="N64" s="53">
        <f t="shared" si="21"/>
        <v>2393.3779999999997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29717.141000000003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 t="str">
        <f t="shared" si="22"/>
        <v>CAJA 5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2423.92</v>
      </c>
      <c r="C67" s="57">
        <f t="shared" ref="C67:L67" si="23">C12</f>
        <v>4087.93</v>
      </c>
      <c r="D67" s="57">
        <f t="shared" si="23"/>
        <v>2114.73</v>
      </c>
      <c r="E67" s="57">
        <f t="shared" si="23"/>
        <v>3863.75</v>
      </c>
      <c r="F67" s="57">
        <f t="shared" si="23"/>
        <v>446.99</v>
      </c>
      <c r="G67" s="57">
        <f t="shared" si="23"/>
        <v>2937.91</v>
      </c>
      <c r="H67" s="57">
        <f t="shared" si="23"/>
        <v>521.32000000000005</v>
      </c>
      <c r="I67" s="57">
        <f t="shared" si="23"/>
        <v>3643.95</v>
      </c>
      <c r="J67" s="57">
        <f t="shared" si="23"/>
        <v>2734.41</v>
      </c>
      <c r="K67" s="57">
        <f t="shared" si="23"/>
        <v>1430.55</v>
      </c>
      <c r="L67" s="57">
        <f t="shared" si="23"/>
        <v>2008.62</v>
      </c>
      <c r="M67" s="57">
        <f t="shared" si="22"/>
        <v>988.03</v>
      </c>
      <c r="N67" s="57">
        <f t="shared" si="22"/>
        <v>2394.56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29596.67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2423.92</v>
      </c>
      <c r="C69" s="59">
        <f t="shared" ref="C69:AG69" si="25">+C67+C68</f>
        <v>4087.93</v>
      </c>
      <c r="D69" s="59">
        <f t="shared" si="25"/>
        <v>2114.73</v>
      </c>
      <c r="E69" s="59">
        <f t="shared" si="25"/>
        <v>3863.75</v>
      </c>
      <c r="F69" s="59">
        <f t="shared" si="25"/>
        <v>446.99</v>
      </c>
      <c r="G69" s="59">
        <f t="shared" si="25"/>
        <v>2937.91</v>
      </c>
      <c r="H69" s="59">
        <f t="shared" si="25"/>
        <v>521.32000000000005</v>
      </c>
      <c r="I69" s="59">
        <f t="shared" si="25"/>
        <v>3643.95</v>
      </c>
      <c r="J69" s="59">
        <f t="shared" si="25"/>
        <v>2734.41</v>
      </c>
      <c r="K69" s="59">
        <f t="shared" si="25"/>
        <v>1430.55</v>
      </c>
      <c r="L69" s="59">
        <f t="shared" si="25"/>
        <v>2008.62</v>
      </c>
      <c r="M69" s="59">
        <f t="shared" si="25"/>
        <v>988.03</v>
      </c>
      <c r="N69" s="59">
        <f t="shared" si="25"/>
        <v>2394.56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29596.67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1.7300000000000182</v>
      </c>
      <c r="C70" s="57">
        <f t="shared" si="26"/>
        <v>-0.82999999999992724</v>
      </c>
      <c r="D70" s="57">
        <f t="shared" si="26"/>
        <v>2.6799999999998363</v>
      </c>
      <c r="E70" s="57">
        <f t="shared" si="26"/>
        <v>1.8900000000003274</v>
      </c>
      <c r="F70" s="57">
        <f t="shared" si="26"/>
        <v>-0.24000000000000909</v>
      </c>
      <c r="G70" s="57">
        <f t="shared" si="26"/>
        <v>84.376000000000204</v>
      </c>
      <c r="H70" s="57">
        <f t="shared" si="26"/>
        <v>-0.41000000000008185</v>
      </c>
      <c r="I70" s="57">
        <f t="shared" si="26"/>
        <v>61.019999999999982</v>
      </c>
      <c r="J70" s="57">
        <f t="shared" si="26"/>
        <v>-19.639999999999873</v>
      </c>
      <c r="K70" s="57">
        <f t="shared" si="26"/>
        <v>-13.240000000000009</v>
      </c>
      <c r="L70" s="57">
        <f t="shared" si="26"/>
        <v>2.7770000000000437</v>
      </c>
      <c r="M70" s="57">
        <f t="shared" si="26"/>
        <v>1.5399999999999636</v>
      </c>
      <c r="N70" s="57">
        <f t="shared" si="26"/>
        <v>-1.1820000000002437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120.47100000000023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 t="s">
        <v>123</v>
      </c>
      <c r="H71" s="14"/>
      <c r="I71" s="14" t="s">
        <v>124</v>
      </c>
      <c r="J71" s="14" t="s">
        <v>125</v>
      </c>
      <c r="K71" s="14" t="s">
        <v>126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62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/>
    </row>
    <row r="9" spans="1:36" x14ac:dyDescent="0.25">
      <c r="A9" s="1" t="s">
        <v>22</v>
      </c>
      <c r="B9" s="24">
        <v>4.72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2132.02</v>
      </c>
      <c r="C12" s="26">
        <v>2910.54</v>
      </c>
      <c r="D12" s="26">
        <v>1183.67</v>
      </c>
      <c r="E12" s="26">
        <v>1638.48</v>
      </c>
      <c r="F12" s="26">
        <v>188.6</v>
      </c>
      <c r="G12" s="26">
        <v>883.97</v>
      </c>
      <c r="H12" s="26">
        <v>563.61</v>
      </c>
      <c r="I12" s="26">
        <v>491.61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9992.5</v>
      </c>
      <c r="AI12" s="26">
        <v>9913.5400000000009</v>
      </c>
      <c r="AJ12" s="69">
        <f>+AI12-AH12</f>
        <v>-78.959999999999127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125</v>
      </c>
      <c r="C15" s="23">
        <v>67.599999999999994</v>
      </c>
      <c r="D15" s="23">
        <v>20.5</v>
      </c>
      <c r="E15" s="23">
        <v>80</v>
      </c>
      <c r="F15" s="23">
        <v>35.5</v>
      </c>
      <c r="G15" s="23">
        <v>121</v>
      </c>
      <c r="H15" s="23">
        <v>36.5</v>
      </c>
      <c r="I15" s="23">
        <v>10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496.1</v>
      </c>
    </row>
    <row r="16" spans="1:36" s="32" customFormat="1" x14ac:dyDescent="0.25">
      <c r="A16" s="30" t="s">
        <v>20</v>
      </c>
      <c r="B16" s="31"/>
      <c r="C16" s="31">
        <v>210</v>
      </c>
      <c r="D16" s="31"/>
      <c r="E16" s="31">
        <v>204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414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1001.6999999999999</v>
      </c>
      <c r="D17" s="22">
        <f t="shared" ref="D17:AG17" si="2">D16*$B$8</f>
        <v>0</v>
      </c>
      <c r="E17" s="22">
        <f t="shared" si="2"/>
        <v>973.07999999999993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1974.7799999999997</v>
      </c>
    </row>
    <row r="18" spans="1:36" s="32" customFormat="1" x14ac:dyDescent="0.25">
      <c r="A18" s="30" t="s">
        <v>23</v>
      </c>
      <c r="B18" s="33">
        <v>150</v>
      </c>
      <c r="C18" s="33">
        <v>10</v>
      </c>
      <c r="D18" s="33">
        <v>26</v>
      </c>
      <c r="E18" s="33">
        <v>20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206</v>
      </c>
      <c r="AJ18" s="70"/>
    </row>
    <row r="19" spans="1:36" s="47" customFormat="1" x14ac:dyDescent="0.25">
      <c r="A19" s="46" t="s">
        <v>27</v>
      </c>
      <c r="B19" s="22">
        <f>B18*$B$9</f>
        <v>708</v>
      </c>
      <c r="C19" s="22">
        <f t="shared" ref="C19:AG19" si="3">C18*$B$9</f>
        <v>47.199999999999996</v>
      </c>
      <c r="D19" s="22">
        <f t="shared" si="3"/>
        <v>122.72</v>
      </c>
      <c r="E19" s="22">
        <f t="shared" si="3"/>
        <v>94.399999999999991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972.32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150</v>
      </c>
      <c r="C22" s="20">
        <f t="shared" ref="C22:AG23" si="5">+C16+C18+C20</f>
        <v>220</v>
      </c>
      <c r="D22" s="20">
        <f t="shared" si="5"/>
        <v>26</v>
      </c>
      <c r="E22" s="20">
        <f t="shared" si="5"/>
        <v>224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620</v>
      </c>
    </row>
    <row r="23" spans="1:36" s="47" customFormat="1" x14ac:dyDescent="0.25">
      <c r="A23" s="48" t="s">
        <v>26</v>
      </c>
      <c r="B23" s="19">
        <f>+B17+B19+B21</f>
        <v>708</v>
      </c>
      <c r="C23" s="19">
        <f t="shared" si="5"/>
        <v>1048.8999999999999</v>
      </c>
      <c r="D23" s="19">
        <f t="shared" si="5"/>
        <v>122.72</v>
      </c>
      <c r="E23" s="19">
        <f t="shared" si="5"/>
        <v>1067.48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2947.1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1143.9100000000001</v>
      </c>
      <c r="C49" s="44">
        <v>1571.78</v>
      </c>
      <c r="D49" s="44">
        <v>988.84</v>
      </c>
      <c r="E49" s="44">
        <v>376.01</v>
      </c>
      <c r="F49" s="44">
        <v>130.44999999999999</v>
      </c>
      <c r="G49" s="44">
        <v>556.61</v>
      </c>
      <c r="H49" s="44">
        <v>487.1</v>
      </c>
      <c r="I49" s="44">
        <v>481.61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5736.3099999999995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158.72</v>
      </c>
      <c r="C53" s="44">
        <v>160.79</v>
      </c>
      <c r="D53" s="44">
        <v>26.68</v>
      </c>
      <c r="E53" s="44">
        <v>116.47</v>
      </c>
      <c r="F53" s="44">
        <v>23.04</v>
      </c>
      <c r="G53" s="44">
        <v>207.2</v>
      </c>
      <c r="H53" s="44">
        <v>40.35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733.25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62.24</v>
      </c>
      <c r="D55" s="44">
        <v>25.3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87.54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2135.63</v>
      </c>
      <c r="C64" s="53">
        <f t="shared" ref="C64:AG64" si="21">+C15+C23+C31+C39+C47+C48+C49+C50+C51+C52+C53+C54+C55+C56+C57+C58+C59+C60+C61+C62+C63</f>
        <v>2911.3099999999995</v>
      </c>
      <c r="D64" s="53">
        <f t="shared" si="21"/>
        <v>1184.04</v>
      </c>
      <c r="E64" s="53">
        <f t="shared" si="21"/>
        <v>1639.96</v>
      </c>
      <c r="F64" s="53">
        <f t="shared" si="21"/>
        <v>188.98999999999998</v>
      </c>
      <c r="G64" s="53">
        <f t="shared" si="21"/>
        <v>884.81</v>
      </c>
      <c r="H64" s="53">
        <f t="shared" si="21"/>
        <v>563.95000000000005</v>
      </c>
      <c r="I64" s="53">
        <f t="shared" si="21"/>
        <v>491.61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10000.300000000001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2132.02</v>
      </c>
      <c r="C67" s="57">
        <f t="shared" ref="C67:L67" si="23">C12</f>
        <v>2910.54</v>
      </c>
      <c r="D67" s="57">
        <f t="shared" si="23"/>
        <v>1183.67</v>
      </c>
      <c r="E67" s="57">
        <f t="shared" si="23"/>
        <v>1638.48</v>
      </c>
      <c r="F67" s="57">
        <f t="shared" si="23"/>
        <v>188.6</v>
      </c>
      <c r="G67" s="57">
        <f t="shared" si="23"/>
        <v>883.97</v>
      </c>
      <c r="H67" s="57">
        <f t="shared" si="23"/>
        <v>563.61</v>
      </c>
      <c r="I67" s="57">
        <f t="shared" si="23"/>
        <v>491.61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9992.5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2132.02</v>
      </c>
      <c r="C69" s="59">
        <f t="shared" ref="C69:AG69" si="25">+C67+C68</f>
        <v>2910.54</v>
      </c>
      <c r="D69" s="59">
        <f t="shared" si="25"/>
        <v>1183.67</v>
      </c>
      <c r="E69" s="59">
        <f t="shared" si="25"/>
        <v>1638.48</v>
      </c>
      <c r="F69" s="59">
        <f t="shared" si="25"/>
        <v>188.6</v>
      </c>
      <c r="G69" s="59">
        <f t="shared" si="25"/>
        <v>883.97</v>
      </c>
      <c r="H69" s="59">
        <f t="shared" si="25"/>
        <v>563.61</v>
      </c>
      <c r="I69" s="59">
        <f t="shared" si="25"/>
        <v>491.61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9992.5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3.6100000000001273</v>
      </c>
      <c r="C70" s="57">
        <f t="shared" si="26"/>
        <v>0.76999999999952706</v>
      </c>
      <c r="D70" s="57">
        <f t="shared" si="26"/>
        <v>0.36999999999989086</v>
      </c>
      <c r="E70" s="57">
        <f t="shared" si="26"/>
        <v>1.4800000000000182</v>
      </c>
      <c r="F70" s="57">
        <f t="shared" si="26"/>
        <v>0.38999999999998636</v>
      </c>
      <c r="G70" s="57">
        <f t="shared" si="26"/>
        <v>0.83999999999991815</v>
      </c>
      <c r="H70" s="57">
        <f t="shared" si="26"/>
        <v>0.34000000000003183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7.7999999999994998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/>
    </row>
    <row r="9" spans="1:36" x14ac:dyDescent="0.25">
      <c r="A9" s="1" t="s">
        <v>22</v>
      </c>
      <c r="B9" s="24">
        <v>4.72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1728.53</v>
      </c>
      <c r="C12" s="26">
        <v>3824.05</v>
      </c>
      <c r="D12" s="26">
        <v>1086.99</v>
      </c>
      <c r="E12" s="26">
        <v>1969.79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8609.36</v>
      </c>
      <c r="AI12" s="26">
        <v>8564.1</v>
      </c>
      <c r="AJ12" s="69">
        <f>+AI12-AH12</f>
        <v>-45.260000000000218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133.55000000000001</v>
      </c>
      <c r="C15" s="23">
        <v>299.5</v>
      </c>
      <c r="D15" s="23">
        <v>202</v>
      </c>
      <c r="E15" s="23">
        <v>427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1062.05</v>
      </c>
    </row>
    <row r="16" spans="1:36" s="32" customFormat="1" x14ac:dyDescent="0.25">
      <c r="A16" s="30" t="s">
        <v>20</v>
      </c>
      <c r="B16" s="31">
        <v>63</v>
      </c>
      <c r="C16" s="31">
        <v>33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96</v>
      </c>
      <c r="AJ16" s="70"/>
    </row>
    <row r="17" spans="1:36" s="47" customFormat="1" x14ac:dyDescent="0.25">
      <c r="A17" s="46" t="s">
        <v>27</v>
      </c>
      <c r="B17" s="22">
        <f>B16*$B$8</f>
        <v>300.51</v>
      </c>
      <c r="C17" s="22">
        <f>C16*$B$8</f>
        <v>157.41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457.91999999999996</v>
      </c>
    </row>
    <row r="18" spans="1:36" s="32" customFormat="1" x14ac:dyDescent="0.25">
      <c r="A18" s="30" t="s">
        <v>23</v>
      </c>
      <c r="B18" s="33">
        <v>125</v>
      </c>
      <c r="C18" s="33">
        <v>203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328</v>
      </c>
      <c r="AJ18" s="70"/>
    </row>
    <row r="19" spans="1:36" s="47" customFormat="1" x14ac:dyDescent="0.25">
      <c r="A19" s="46" t="s">
        <v>27</v>
      </c>
      <c r="B19" s="22">
        <f>B18*$B$9</f>
        <v>590</v>
      </c>
      <c r="C19" s="22">
        <f t="shared" ref="C19:AG19" si="3">C18*$B$9</f>
        <v>958.16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1548.1599999999999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188</v>
      </c>
      <c r="C22" s="20">
        <f t="shared" ref="C22:AG23" si="5">+C16+C18+C20</f>
        <v>236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424</v>
      </c>
    </row>
    <row r="23" spans="1:36" s="47" customFormat="1" x14ac:dyDescent="0.25">
      <c r="A23" s="48" t="s">
        <v>26</v>
      </c>
      <c r="B23" s="19">
        <f>+B17+B19+B21</f>
        <v>890.51</v>
      </c>
      <c r="C23" s="19">
        <f t="shared" si="5"/>
        <v>1115.57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2006.08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4.29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4.29</v>
      </c>
    </row>
    <row r="41" spans="1:34" s="47" customFormat="1" x14ac:dyDescent="0.25">
      <c r="A41" s="46" t="s">
        <v>44</v>
      </c>
      <c r="B41" s="22">
        <f>B40*$B$8</f>
        <v>20.463299999999997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20.463299999999997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4.29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4.29</v>
      </c>
    </row>
    <row r="47" spans="1:34" s="47" customFormat="1" x14ac:dyDescent="0.25">
      <c r="A47" s="48" t="s">
        <v>48</v>
      </c>
      <c r="B47" s="19">
        <f>+B41+B43+B45</f>
        <v>20.463299999999997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20.463299999999997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590.55999999999995</v>
      </c>
      <c r="C49" s="44">
        <v>1801.92</v>
      </c>
      <c r="D49" s="44">
        <v>558.76</v>
      </c>
      <c r="E49" s="44">
        <v>1075.73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4026.97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97.45</v>
      </c>
      <c r="C53" s="44">
        <v>605.89</v>
      </c>
      <c r="D53" s="44">
        <v>281.38</v>
      </c>
      <c r="E53" s="44">
        <v>467.36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1452.08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45.73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45.73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1732.5332999999998</v>
      </c>
      <c r="C64" s="53">
        <f t="shared" ref="C64:AG64" si="21">+C15+C23+C31+C39+C47+C48+C49+C50+C51+C52+C53+C54+C55+C56+C57+C58+C59+C60+C61+C62+C63</f>
        <v>3822.8799999999997</v>
      </c>
      <c r="D64" s="53">
        <f t="shared" si="21"/>
        <v>1087.8699999999999</v>
      </c>
      <c r="E64" s="53">
        <f t="shared" si="21"/>
        <v>1970.0900000000001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8613.3732999999993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1728.53</v>
      </c>
      <c r="C67" s="57">
        <f t="shared" ref="C67:L67" si="23">C12</f>
        <v>3824.05</v>
      </c>
      <c r="D67" s="57">
        <f t="shared" si="23"/>
        <v>1086.99</v>
      </c>
      <c r="E67" s="57">
        <f t="shared" si="23"/>
        <v>1969.79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8609.36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1728.53</v>
      </c>
      <c r="C69" s="59">
        <f t="shared" ref="C69:AG69" si="25">+C67+C68</f>
        <v>3824.05</v>
      </c>
      <c r="D69" s="59">
        <f t="shared" si="25"/>
        <v>1086.99</v>
      </c>
      <c r="E69" s="59">
        <f t="shared" si="25"/>
        <v>1969.79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8609.36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4.0032999999998538</v>
      </c>
      <c r="C70" s="57">
        <f t="shared" si="26"/>
        <v>-1.1700000000005275</v>
      </c>
      <c r="D70" s="57">
        <f t="shared" si="26"/>
        <v>0.87999999999988177</v>
      </c>
      <c r="E70" s="57">
        <f t="shared" si="26"/>
        <v>0.3000000000001819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4.0132999999993899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/>
    </row>
    <row r="9" spans="1:36" x14ac:dyDescent="0.25">
      <c r="A9" s="1" t="s">
        <v>22</v>
      </c>
      <c r="B9" s="24">
        <v>4.72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56</v>
      </c>
      <c r="C11" s="5" t="s">
        <v>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598.63</v>
      </c>
      <c r="C12" s="26">
        <v>1630.34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2228.9699999999998</v>
      </c>
      <c r="AI12" s="26">
        <v>2208.08</v>
      </c>
      <c r="AJ12" s="69">
        <f>+AI12-AH12</f>
        <v>-20.889999999999873</v>
      </c>
    </row>
    <row r="13" spans="1:36" ht="19.5" customHeight="1" x14ac:dyDescent="0.25">
      <c r="A13" s="25" t="s">
        <v>117</v>
      </c>
      <c r="B13" s="26">
        <v>30</v>
      </c>
      <c r="C13" s="26">
        <v>36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66</v>
      </c>
      <c r="AI13" s="26"/>
      <c r="AJ13" s="69">
        <f>+AI13-AH13</f>
        <v>-66</v>
      </c>
    </row>
    <row r="14" spans="1:36" ht="19.5" customHeight="1" x14ac:dyDescent="0.25">
      <c r="A14" s="25" t="s">
        <v>118</v>
      </c>
      <c r="B14" s="26"/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8.5</v>
      </c>
      <c r="C15" s="23">
        <v>3.9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12.4</v>
      </c>
    </row>
    <row r="16" spans="1:36" s="32" customFormat="1" x14ac:dyDescent="0.25">
      <c r="A16" s="30" t="s">
        <v>20</v>
      </c>
      <c r="B16" s="31"/>
      <c r="C16" s="31">
        <v>75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357.74999999999994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357.74999999999994</v>
      </c>
    </row>
    <row r="18" spans="1:36" s="32" customFormat="1" x14ac:dyDescent="0.25">
      <c r="A18" s="30" t="s">
        <v>23</v>
      </c>
      <c r="B18" s="33">
        <v>59</v>
      </c>
      <c r="C18" s="33">
        <v>30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89</v>
      </c>
      <c r="AJ18" s="70"/>
    </row>
    <row r="19" spans="1:36" s="47" customFormat="1" x14ac:dyDescent="0.25">
      <c r="A19" s="46" t="s">
        <v>27</v>
      </c>
      <c r="B19" s="22">
        <f>B18*$B$9</f>
        <v>278.47999999999996</v>
      </c>
      <c r="C19" s="22">
        <f t="shared" ref="C19:AG19" si="3">C18*$B$9</f>
        <v>141.6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420.07999999999993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59</v>
      </c>
      <c r="C22" s="20">
        <f t="shared" ref="C22:AG23" si="5">+C16+C18+C20</f>
        <v>105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164</v>
      </c>
    </row>
    <row r="23" spans="1:36" s="47" customFormat="1" x14ac:dyDescent="0.25">
      <c r="A23" s="48" t="s">
        <v>26</v>
      </c>
      <c r="B23" s="19">
        <f>+B17+B19+B21</f>
        <v>278.47999999999996</v>
      </c>
      <c r="C23" s="19">
        <f t="shared" si="5"/>
        <v>499.34999999999991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777.82999999999993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305.52</v>
      </c>
      <c r="C49" s="44">
        <v>1082.5899999999999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1388.11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38.06</v>
      </c>
      <c r="C53" s="44">
        <v>70.64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108.7</v>
      </c>
    </row>
    <row r="54" spans="1:34" x14ac:dyDescent="0.25">
      <c r="A54" s="17" t="s">
        <v>114</v>
      </c>
      <c r="B54" s="44"/>
      <c r="C54" s="44">
        <v>24.54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24.54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630.55999999999995</v>
      </c>
      <c r="C64" s="53">
        <f t="shared" ref="C64:AG64" si="21">+C15+C23+C31+C39+C47+C48+C49+C50+C51+C52+C53+C54+C55+C56+C57+C58+C59+C60+C61+C62+C63</f>
        <v>1681.0199999999998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2311.58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N</v>
      </c>
      <c r="C66" s="55" t="str">
        <f>C11</f>
        <v>CAJA 2 D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598.63</v>
      </c>
      <c r="C67" s="57">
        <f t="shared" ref="C67:L67" si="23">C12</f>
        <v>1630.34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2228.9699999999998</v>
      </c>
    </row>
    <row r="68" spans="1:34" s="47" customFormat="1" x14ac:dyDescent="0.25">
      <c r="A68" s="58" t="s">
        <v>93</v>
      </c>
      <c r="B68" s="59">
        <f t="shared" ref="B68:AG68" si="24">+B13+B14</f>
        <v>30</v>
      </c>
      <c r="C68" s="59">
        <f t="shared" si="24"/>
        <v>48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78</v>
      </c>
    </row>
    <row r="69" spans="1:34" s="47" customFormat="1" x14ac:dyDescent="0.25">
      <c r="A69" s="58" t="s">
        <v>94</v>
      </c>
      <c r="B69" s="59">
        <f>+B67+B68</f>
        <v>628.63</v>
      </c>
      <c r="C69" s="59">
        <f t="shared" ref="C69:AG69" si="25">+C67+C68</f>
        <v>1678.34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2306.9699999999998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1.92999999999995</v>
      </c>
      <c r="C70" s="57">
        <f t="shared" si="26"/>
        <v>2.6799999999998363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4.6099999999997863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3" sqref="E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>
        <v>4.8600000000000003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380.58</v>
      </c>
      <c r="C12" s="26">
        <v>5147.5200000000004</v>
      </c>
      <c r="D12" s="26">
        <v>25.64</v>
      </c>
      <c r="E12" s="26">
        <v>9.17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5562.9100000000008</v>
      </c>
      <c r="AI12" s="26">
        <v>5588.55</v>
      </c>
      <c r="AJ12" s="69">
        <f>+AI12-AH12</f>
        <v>25.639999999999418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</v>
      </c>
      <c r="C15" s="23"/>
      <c r="D15" s="23">
        <v>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35</v>
      </c>
    </row>
    <row r="16" spans="1:36" s="32" customFormat="1" x14ac:dyDescent="0.25">
      <c r="A16" s="30" t="s">
        <v>20</v>
      </c>
      <c r="B16" s="31">
        <v>6</v>
      </c>
      <c r="C16" s="31">
        <v>670</v>
      </c>
      <c r="D16" s="31">
        <v>1</v>
      </c>
      <c r="E16" s="31">
        <v>10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687</v>
      </c>
      <c r="AJ16" s="70"/>
    </row>
    <row r="17" spans="1:36" s="47" customFormat="1" x14ac:dyDescent="0.25">
      <c r="A17" s="46" t="s">
        <v>27</v>
      </c>
      <c r="B17" s="22">
        <f>B16*$B$8</f>
        <v>27.660000000000004</v>
      </c>
      <c r="C17" s="22">
        <f>C16*$B$8</f>
        <v>3088.7000000000003</v>
      </c>
      <c r="D17" s="22">
        <f t="shared" ref="D17:AG17" si="2">D16*$B$8</f>
        <v>4.6100000000000003</v>
      </c>
      <c r="E17" s="22">
        <f t="shared" si="2"/>
        <v>46.1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3167.07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</v>
      </c>
      <c r="C22" s="20">
        <f t="shared" ref="C22:AG23" si="5">+C16+C18+C20</f>
        <v>670</v>
      </c>
      <c r="D22" s="20">
        <f t="shared" si="5"/>
        <v>1</v>
      </c>
      <c r="E22" s="20">
        <f t="shared" si="5"/>
        <v>10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687</v>
      </c>
    </row>
    <row r="23" spans="1:36" s="47" customFormat="1" x14ac:dyDescent="0.25">
      <c r="A23" s="48" t="s">
        <v>26</v>
      </c>
      <c r="B23" s="19">
        <f>+B17+B19+B21</f>
        <v>27.660000000000004</v>
      </c>
      <c r="C23" s="19">
        <f t="shared" si="5"/>
        <v>3088.7000000000003</v>
      </c>
      <c r="D23" s="19">
        <f t="shared" si="5"/>
        <v>4.6100000000000003</v>
      </c>
      <c r="E23" s="19">
        <f t="shared" si="5"/>
        <v>46.1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3167.07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65.900000000000006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65.900000000000006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303.79900000000004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303.79900000000004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65.900000000000006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65.900000000000006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303.79900000000004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303.79900000000004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299.45999999999998</v>
      </c>
      <c r="C49" s="44">
        <v>1844.86</v>
      </c>
      <c r="D49" s="44">
        <v>16.03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2160.35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148.87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148.87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24.85</v>
      </c>
      <c r="C55" s="44">
        <v>6.77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31.62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381.97</v>
      </c>
      <c r="C64" s="53">
        <f t="shared" ref="C64:AG64" si="21">+C15+C23+C31+C39+C47+C48+C49+C50+C51+C52+C53+C54+C55+C56+C57+C58+C59+C60+C61+C62+C63</f>
        <v>5392.9990000000007</v>
      </c>
      <c r="D64" s="53">
        <f t="shared" si="21"/>
        <v>25.64</v>
      </c>
      <c r="E64" s="53">
        <f t="shared" si="21"/>
        <v>46.1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5846.7090000000017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380.58</v>
      </c>
      <c r="C67" s="57">
        <f t="shared" ref="C67:L67" si="23">C12</f>
        <v>5147.5200000000004</v>
      </c>
      <c r="D67" s="57">
        <f t="shared" si="23"/>
        <v>25.64</v>
      </c>
      <c r="E67" s="57">
        <f t="shared" si="23"/>
        <v>9.17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5562.9100000000008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380.58</v>
      </c>
      <c r="C69" s="59">
        <f t="shared" ref="C69:AG69" si="25">+C67+C68</f>
        <v>5147.5200000000004</v>
      </c>
      <c r="D69" s="59">
        <f t="shared" si="25"/>
        <v>25.64</v>
      </c>
      <c r="E69" s="59">
        <f t="shared" si="25"/>
        <v>9.17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5562.9100000000008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1.3900000000000432</v>
      </c>
      <c r="C70" s="57">
        <f t="shared" si="26"/>
        <v>245.47900000000027</v>
      </c>
      <c r="D70" s="57">
        <f t="shared" si="26"/>
        <v>0</v>
      </c>
      <c r="E70" s="57">
        <f t="shared" si="26"/>
        <v>36.93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283.79900000000032</v>
      </c>
    </row>
    <row r="71" spans="1:34" ht="96" customHeight="1" x14ac:dyDescent="0.25">
      <c r="A71" s="77" t="s">
        <v>96</v>
      </c>
      <c r="B71" s="14"/>
      <c r="C71" s="14" t="s">
        <v>127</v>
      </c>
      <c r="D71" s="14"/>
      <c r="E71" s="14" t="s">
        <v>128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2022-05-18T18:11:57Z</dcterms:modified>
</cp:coreProperties>
</file>