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Hoja2" sheetId="153" r:id="rId8"/>
    <sheet name="BOCAS" sheetId="150" r:id="rId9"/>
    <sheet name="LAGUNETICA" sheetId="151" r:id="rId10"/>
    <sheet name="SANANTONIO" sheetId="152" r:id="rId11"/>
  </sheets>
  <definedNames>
    <definedName name="_xlnm.Print_Area" localSheetId="2">AUTOMERCADO!$A$1:$H$67</definedName>
    <definedName name="_xlnm.Print_Area" localSheetId="8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9">LAGUNETICA!$A$1:$H$67</definedName>
    <definedName name="_xlnm.Print_Area" localSheetId="3">MODELO!$A$1:$H$67</definedName>
    <definedName name="_xlnm.Print_Area" localSheetId="10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C69" i="146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V70" i="40" l="1"/>
  <c r="D69" i="40"/>
  <c r="C69" i="40"/>
  <c r="AG64" i="40"/>
  <c r="AG70" i="40" s="1"/>
  <c r="M39" i="40"/>
  <c r="Q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l="1"/>
  <c r="M70" i="40" s="1"/>
  <c r="AH69" i="40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F39" i="40" s="1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E47" i="40"/>
  <c r="G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<sst xmlns="http://schemas.openxmlformats.org/spreadsheetml/2006/main" count="770" uniqueCount="144">
  <si>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</si>
  <si>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</si>
  <si>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</si>
  <si>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</si>
  <si>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</si>
  <si>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</si>
  <si>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</si>
  <si>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</si>
  <si>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</si>
  <si>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</si>
  <si>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</si>
  <si>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</si>
  <si>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</si>
  <si>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</si>
  <si>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</si>
  <si>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</si>
  <si>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</si>
  <si>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</si>
  <si>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</si>
  <si>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</si>
  <si>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</si>
  <si>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</si>
  <si>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</si>
  <si>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</si>
  <si>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</si>
  <si>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</si>
  <si>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</si>
  <si>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</si>
  <si>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</si>
  <si>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</si>
  <si>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</si>
  <si>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</si>
  <si>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</si>
  <si>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</si>
  <si>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</si>
  <si>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</si>
  <si>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</si>
  <si>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</si>
  <si>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</si>
  <si>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</si>
  <si>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</si>
  <si>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</si>
  <si>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</si>
  <si>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</si>
  <si>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</si>
  <si>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</si>
  <si>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</si>
  <si>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</si>
  <si>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</si>
  <si>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</si>
  <si>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</si>
  <si>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</si>
  <si>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</si>
  <si>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</si>
  <si>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</si>
  <si>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</si>
  <si>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</si>
  <si>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</si>
  <si>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</si>
  <si>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</si>
  <si>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</si>
  <si>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</si>
  <si>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</si>
  <si>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</si>
  <si>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</si>
  <si>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</si>
  <si>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</si>
  <si>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</si>
  <si>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</si>
  <si>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</si>
  <si>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</si>
  <si>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</si>
  <si>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</si>
  <si>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</si>
  <si>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</si>
  <si>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</si>
  <si>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</si>
  <si>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</si>
  <si>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</si>
  <si>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</si>
  <si>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</si>
  <si>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</si>
  <si>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</si>
  <si>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</si>
  <si>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</si>
  <si>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</si>
  <si>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</si>
  <si>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</si>
  <si>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</si>
  <si>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</si>
  <si>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</si>
  <si>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</si>
  <si>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</si>
  <si>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</si>
  <si>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</si>
  <si>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</si>
  <si>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</si>
  <si>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</si>
  <si>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</si>
  <si>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</si>
  <si>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</si>
  <si>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</si>
  <si>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</si>
  <si>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</si>
  <si>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</si>
  <si>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</si>
  <si>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</si>
  <si>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</si>
  <si>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</si>
  <si>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</si>
  <si>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</si>
  <si>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</si>
  <si>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</si>
  <si>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</si>
  <si>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</si>
  <si>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</si>
  <si>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</si>
  <si>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</si>
  <si>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</si>
  <si>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</si>
  <si>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</si>
  <si>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</si>
  <si>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</si>
  <si>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COMPARTIO PUNTO </t>
  </si>
  <si>
    <t>CON CAJA 2</t>
  </si>
  <si>
    <t>217.50 F/C</t>
  </si>
  <si>
    <t>34F/C</t>
  </si>
  <si>
    <t>F/C  82</t>
  </si>
  <si>
    <t>101.500F/C</t>
  </si>
  <si>
    <t>NOTA A CREDITO 2.67$</t>
  </si>
  <si>
    <t>F/C 95.50</t>
  </si>
  <si>
    <t>SOBRANTE EN EFECTIVO</t>
  </si>
  <si>
    <t>119.00F/C</t>
  </si>
  <si>
    <t>3.50F/C</t>
  </si>
  <si>
    <t>FALTANTE X PROVINCIAL</t>
  </si>
  <si>
    <t>26.33BS #5680</t>
  </si>
  <si>
    <t>MAL REGISTRO DE PAYPAL</t>
  </si>
  <si>
    <t>POR $</t>
  </si>
  <si>
    <t>88.50F/C</t>
  </si>
  <si>
    <t>FALTANTE DE 6.00 POR</t>
  </si>
  <si>
    <t>PUNTO PROVINCIAL</t>
  </si>
  <si>
    <t>#6545</t>
  </si>
  <si>
    <t>FALTANTE EN EFECTIVO</t>
  </si>
  <si>
    <t>INTERCAMBIO DE 20$ X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</si>
</sst>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>
        <v>4.96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2369.34</v>
      </c>
      <c r="C12" s="26">
        <v>3436.46</v>
      </c>
      <c r="D12" s="26">
        <v>2073.64</v>
      </c>
      <c r="E12" s="26">
        <v>2100.31</v>
      </c>
      <c r="F12" s="26">
        <v>3431.51</v>
      </c>
      <c r="G12" s="26">
        <v>3290.04</v>
      </c>
      <c r="H12" s="26">
        <v>3972.97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20674.27</v>
      </c>
      <c r="AI12" s="26">
        <v>20487.14</v>
      </c>
      <c r="AJ12" s="69">
        <f>+AI12-AH12</f>
        <v>-187.13000000000102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132</v>
      </c>
      <c r="C15" s="23">
        <v>4.5</v>
      </c>
      <c r="D15" s="23">
        <v>111</v>
      </c>
      <c r="E15" s="23">
        <v>213.5</v>
      </c>
      <c r="F15" s="23">
        <v>236</v>
      </c>
      <c r="G15" s="23">
        <v>297</v>
      </c>
      <c r="H15" s="23">
        <v>258.5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1252.5</v>
      </c>
    </row>
    <row r="16" spans="1:36" s="32" customFormat="1" x14ac:dyDescent="0.25">
      <c r="A16" s="30" t="s">
        <v>20</v>
      </c>
      <c r="B16" s="31">
        <v>170</v>
      </c>
      <c r="C16" s="31">
        <v>333</v>
      </c>
      <c r="D16" s="31">
        <v>184</v>
      </c>
      <c r="E16" s="31"/>
      <c r="F16" s="31">
        <v>165</v>
      </c>
      <c r="G16" s="31">
        <v>258</v>
      </c>
      <c r="H16" s="31">
        <v>269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1379</v>
      </c>
      <c r="AJ16" s="70"/>
    </row>
    <row r="17" spans="1:36" s="47" customFormat="1" x14ac:dyDescent="0.25">
      <c r="A17" s="46" t="s">
        <v>27</v>
      </c>
      <c r="B17" s="22">
        <f>B16*$B$8</f>
        <v>810.9</v>
      </c>
      <c r="C17" s="22">
        <f>C16*$B$8</f>
        <v>1588.4099999999999</v>
      </c>
      <c r="D17" s="22">
        <f t="shared" ref="D17:AG17" si="2">D16*$B$8</f>
        <v>877.68</v>
      </c>
      <c r="E17" s="22">
        <f t="shared" si="2"/>
        <v>0</v>
      </c>
      <c r="F17" s="22">
        <f t="shared" si="2"/>
        <v>787.05</v>
      </c>
      <c r="G17" s="22">
        <f t="shared" si="2"/>
        <v>1230.6599999999999</v>
      </c>
      <c r="H17" s="22">
        <f t="shared" si="2"/>
        <v>1283.1299999999999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6577.83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170</v>
      </c>
      <c r="C22" s="20">
        <f t="shared" ref="C22:AG23" si="5">+C16+C18+C20</f>
        <v>333</v>
      </c>
      <c r="D22" s="20">
        <f t="shared" si="5"/>
        <v>184</v>
      </c>
      <c r="E22" s="20">
        <f t="shared" si="5"/>
        <v>0</v>
      </c>
      <c r="F22" s="20">
        <f t="shared" si="5"/>
        <v>165</v>
      </c>
      <c r="G22" s="20">
        <f t="shared" si="5"/>
        <v>258</v>
      </c>
      <c r="H22" s="20">
        <f t="shared" si="5"/>
        <v>269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1379</v>
      </c>
    </row>
    <row r="23" spans="1:36" s="47" customFormat="1" x14ac:dyDescent="0.25">
      <c r="A23" s="48" t="s">
        <v>26</v>
      </c>
      <c r="B23" s="19">
        <f>+B17+B19+B21</f>
        <v>810.9</v>
      </c>
      <c r="C23" s="19">
        <f t="shared" si="5"/>
        <v>1588.4099999999999</v>
      </c>
      <c r="D23" s="19">
        <f t="shared" si="5"/>
        <v>877.68</v>
      </c>
      <c r="E23" s="19">
        <f t="shared" si="5"/>
        <v>0</v>
      </c>
      <c r="F23" s="19">
        <f t="shared" si="5"/>
        <v>787.05</v>
      </c>
      <c r="G23" s="19">
        <f t="shared" si="5"/>
        <v>1230.6599999999999</v>
      </c>
      <c r="H23" s="19">
        <f t="shared" si="5"/>
        <v>1283.1299999999999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6577.83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50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248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248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50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248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248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1157.75</v>
      </c>
      <c r="C49" s="44"/>
      <c r="D49" s="44"/>
      <c r="E49" s="44">
        <v>1852.07</v>
      </c>
      <c r="F49" s="44">
        <v>2105.67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5115.49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1599.88</v>
      </c>
      <c r="D52" s="44">
        <v>908.23</v>
      </c>
      <c r="E52" s="44"/>
      <c r="F52" s="44"/>
      <c r="G52" s="44">
        <v>1440.29</v>
      </c>
      <c r="H52" s="44">
        <v>2186.56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6134.96</v>
      </c>
    </row>
    <row r="53" spans="1:34" x14ac:dyDescent="0.25">
      <c r="A53" s="17" t="s">
        <v>18</v>
      </c>
      <c r="B53" s="44">
        <v>200.44</v>
      </c>
      <c r="C53" s="44">
        <v>248.68</v>
      </c>
      <c r="D53" s="44">
        <v>178.22</v>
      </c>
      <c r="E53" s="44"/>
      <c r="F53" s="44">
        <v>64.349999999999994</v>
      </c>
      <c r="G53" s="44">
        <v>326.04000000000002</v>
      </c>
      <c r="H53" s="44">
        <v>254.5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1272.23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70.12</v>
      </c>
      <c r="C55" s="44"/>
      <c r="D55" s="44"/>
      <c r="E55" s="44">
        <v>24.79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94.91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2371.21</v>
      </c>
      <c r="C64" s="53">
        <f t="shared" ref="C64:AG64" si="21">+C15+C23+C31+C39+C47+C48+C49+C50+C51+C52+C53+C54+C55+C56+C57+C58+C59+C60+C61+C62+C63</f>
        <v>3441.47</v>
      </c>
      <c r="D64" s="53">
        <f t="shared" si="21"/>
        <v>2075.1299999999997</v>
      </c>
      <c r="E64" s="53">
        <f t="shared" si="21"/>
        <v>2090.3599999999997</v>
      </c>
      <c r="F64" s="53">
        <f t="shared" si="21"/>
        <v>3441.07</v>
      </c>
      <c r="G64" s="53">
        <f t="shared" si="21"/>
        <v>3293.99</v>
      </c>
      <c r="H64" s="53">
        <f t="shared" si="21"/>
        <v>3982.6899999999996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20695.919999999995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2369.34</v>
      </c>
      <c r="C67" s="57">
        <f t="shared" ref="C67:L67" si="23">C12</f>
        <v>3436.46</v>
      </c>
      <c r="D67" s="57">
        <f t="shared" si="23"/>
        <v>2073.64</v>
      </c>
      <c r="E67" s="57">
        <f t="shared" si="23"/>
        <v>2100.31</v>
      </c>
      <c r="F67" s="57">
        <f t="shared" si="23"/>
        <v>3431.51</v>
      </c>
      <c r="G67" s="57">
        <f t="shared" si="23"/>
        <v>3290.04</v>
      </c>
      <c r="H67" s="57">
        <f t="shared" si="23"/>
        <v>3972.97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20674.27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2369.34</v>
      </c>
      <c r="C69" s="59">
        <f t="shared" ref="C69:AG69" si="25">+C67+C68</f>
        <v>3436.46</v>
      </c>
      <c r="D69" s="59">
        <f t="shared" si="25"/>
        <v>2073.64</v>
      </c>
      <c r="E69" s="59">
        <f t="shared" si="25"/>
        <v>2100.31</v>
      </c>
      <c r="F69" s="59">
        <f t="shared" si="25"/>
        <v>3431.51</v>
      </c>
      <c r="G69" s="59">
        <f t="shared" si="25"/>
        <v>3290.04</v>
      </c>
      <c r="H69" s="59">
        <f t="shared" si="25"/>
        <v>3972.97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20674.27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1.8699999999998909</v>
      </c>
      <c r="C70" s="57">
        <f t="shared" si="26"/>
        <v>5.0099999999997635</v>
      </c>
      <c r="D70" s="57">
        <f t="shared" si="26"/>
        <v>1.4899999999997817</v>
      </c>
      <c r="E70" s="57">
        <f t="shared" si="26"/>
        <v>-9.9500000000002728</v>
      </c>
      <c r="F70" s="57">
        <f t="shared" si="26"/>
        <v>9.5599999999999454</v>
      </c>
      <c r="G70" s="57">
        <f t="shared" si="26"/>
        <v>3.9499999999998181</v>
      </c>
      <c r="H70" s="57">
        <f t="shared" si="26"/>
        <v>9.7199999999997999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21.649999999998727</v>
      </c>
    </row>
    <row r="71" spans="1:34" ht="94.5" customHeight="1" x14ac:dyDescent="0.25">
      <c r="A71" s="77" t="s">
        <v>96</v>
      </c>
      <c r="B71" s="14"/>
      <c r="C71" s="14"/>
      <c r="D71" s="14"/>
      <c r="E71" s="14" t="s">
        <v>142</v>
      </c>
      <c r="F71" s="14" t="s">
        <v>143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84364.040000000023</v>
      </c>
      <c r="C2" s="43">
        <f>MODELO!AH12</f>
        <v>37565.599999999999</v>
      </c>
      <c r="D2" s="43">
        <f>EXQUISITECES!AH12</f>
        <v>13227.63</v>
      </c>
      <c r="E2" s="43">
        <f>HOYADA!AH12</f>
        <v>13044.07</v>
      </c>
      <c r="F2" s="43">
        <f>FARMASTOP!AH12</f>
        <v>2434.33</v>
      </c>
      <c r="G2" s="43">
        <f>BOCAS!AH12</f>
        <v>8951.369999999999</v>
      </c>
      <c r="H2" s="43">
        <f>LAGUNETICA!AH12</f>
        <v>20674.27</v>
      </c>
      <c r="I2" s="43">
        <f>SANANTONIO!AH12</f>
        <v>0</v>
      </c>
      <c r="J2" s="43">
        <f>SUM(B2:I2)</f>
        <v>180261.31</v>
      </c>
    </row>
    <row r="3" spans="1:10" x14ac:dyDescent="0.25">
      <c r="A3" s="46" t="s">
        <v>0</v>
      </c>
      <c r="B3" s="43">
        <f>AUTOMERCADO!AH15</f>
        <v>1038.9000000000001</v>
      </c>
      <c r="C3" s="43">
        <f>MODELO!AH15</f>
        <v>1649.9</v>
      </c>
      <c r="D3" s="43">
        <f>EXQUISITECES!AH15</f>
        <v>564</v>
      </c>
      <c r="E3" s="43">
        <f>HOYADA!AH15</f>
        <v>2429.8000000000002</v>
      </c>
      <c r="F3" s="43">
        <f>FARMASTOP!AH15</f>
        <v>161</v>
      </c>
      <c r="G3" s="43">
        <f>BOCAS!AH15</f>
        <v>145</v>
      </c>
      <c r="H3" s="43">
        <f>LAGUNETICA!AH15</f>
        <v>1252.5</v>
      </c>
      <c r="I3" s="43">
        <f>SANANTONIO!AH15</f>
        <v>0</v>
      </c>
      <c r="J3" s="43">
        <f t="shared" ref="J3:J52" si="0">SUM(B3:I3)</f>
        <v>7241.1</v>
      </c>
    </row>
    <row r="4" spans="1:10" x14ac:dyDescent="0.25">
      <c r="A4" s="73" t="s">
        <v>20</v>
      </c>
      <c r="B4" s="43">
        <f>AUTOMERCADO!AH16</f>
        <v>7308</v>
      </c>
      <c r="C4" s="43">
        <f>MODELO!AH16</f>
        <v>2976</v>
      </c>
      <c r="D4" s="43">
        <f>EXQUISITECES!AH16</f>
        <v>1192</v>
      </c>
      <c r="E4" s="43">
        <f>HOYADA!AH16</f>
        <v>625</v>
      </c>
      <c r="F4" s="43">
        <f>FARMASTOP!AH16</f>
        <v>109</v>
      </c>
      <c r="G4" s="43">
        <f>BOCAS!AH16</f>
        <v>805</v>
      </c>
      <c r="H4" s="43">
        <f>LAGUNETICA!AH16</f>
        <v>1379</v>
      </c>
      <c r="I4" s="43">
        <f>SANANTONIO!AH16</f>
        <v>0</v>
      </c>
      <c r="J4" s="43">
        <f t="shared" si="0"/>
        <v>14394</v>
      </c>
    </row>
    <row r="5" spans="1:10" x14ac:dyDescent="0.25">
      <c r="A5" s="46" t="s">
        <v>27</v>
      </c>
      <c r="B5" s="43">
        <f>AUTOMERCADO!AH17</f>
        <v>34859.160000000003</v>
      </c>
      <c r="C5" s="43">
        <f>MODELO!AH17</f>
        <v>14195.519999999999</v>
      </c>
      <c r="D5" s="43">
        <f>EXQUISITECES!AH17</f>
        <v>5685.84</v>
      </c>
      <c r="E5" s="43">
        <f>HOYADA!AH17</f>
        <v>2981.25</v>
      </c>
      <c r="F5" s="43">
        <f>FARMASTOP!AH17</f>
        <v>519.92999999999995</v>
      </c>
      <c r="G5" s="43">
        <f>BOCAS!AH17</f>
        <v>3711.05</v>
      </c>
      <c r="H5" s="43">
        <f>LAGUNETICA!AH17</f>
        <v>6577.83</v>
      </c>
      <c r="I5" s="43">
        <f>SANANTONIO!AH17</f>
        <v>0</v>
      </c>
      <c r="J5" s="43">
        <f t="shared" si="0"/>
        <v>68530.58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7308</v>
      </c>
      <c r="C10" s="43">
        <f>MODELO!AH22</f>
        <v>2976</v>
      </c>
      <c r="D10" s="43">
        <f>EXQUISITECES!AH22</f>
        <v>1192</v>
      </c>
      <c r="E10" s="43">
        <f>HOYADA!AH22</f>
        <v>625</v>
      </c>
      <c r="F10" s="43">
        <f>FARMASTOP!AH22</f>
        <v>109</v>
      </c>
      <c r="G10" s="43">
        <f>BOCAS!AH22</f>
        <v>805</v>
      </c>
      <c r="H10" s="43">
        <f>LAGUNETICA!AH22</f>
        <v>1379</v>
      </c>
      <c r="I10" s="43">
        <f>SANANTONIO!AH22</f>
        <v>0</v>
      </c>
      <c r="J10" s="43">
        <f t="shared" si="0"/>
        <v>14394</v>
      </c>
    </row>
    <row r="11" spans="1:10" x14ac:dyDescent="0.25">
      <c r="A11" s="48" t="s">
        <v>26</v>
      </c>
      <c r="B11" s="43">
        <f>AUTOMERCADO!AH23</f>
        <v>34859.160000000003</v>
      </c>
      <c r="C11" s="43">
        <f>MODELO!AH23</f>
        <v>14195.519999999999</v>
      </c>
      <c r="D11" s="43">
        <f>EXQUISITECES!AH23</f>
        <v>5685.84</v>
      </c>
      <c r="E11" s="43">
        <f>HOYADA!AH23</f>
        <v>2981.25</v>
      </c>
      <c r="F11" s="43">
        <f>FARMASTOP!AH23</f>
        <v>519.92999999999995</v>
      </c>
      <c r="G11" s="43">
        <f>BOCAS!AH23</f>
        <v>3711.05</v>
      </c>
      <c r="H11" s="43">
        <f>LAGUNETICA!AH23</f>
        <v>6577.83</v>
      </c>
      <c r="I11" s="43">
        <f>SANANTONIO!AH23</f>
        <v>0</v>
      </c>
      <c r="J11" s="43">
        <f t="shared" si="0"/>
        <v>68530.58</v>
      </c>
    </row>
    <row r="12" spans="1:10" x14ac:dyDescent="0.25">
      <c r="A12" s="46" t="s">
        <v>28</v>
      </c>
      <c r="B12" s="43">
        <f>AUTOMERCADO!AH24</f>
        <v>50</v>
      </c>
      <c r="C12" s="43">
        <f>MODELO!AH24</f>
        <v>10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50</v>
      </c>
      <c r="I12" s="43">
        <f>SANANTONIO!AH24</f>
        <v>0</v>
      </c>
      <c r="J12" s="43">
        <f t="shared" si="0"/>
        <v>110</v>
      </c>
    </row>
    <row r="13" spans="1:10" x14ac:dyDescent="0.25">
      <c r="A13" s="46" t="s">
        <v>31</v>
      </c>
      <c r="B13" s="43">
        <f>AUTOMERCADO!AH25</f>
        <v>248</v>
      </c>
      <c r="C13" s="43">
        <f>MODELO!AH25</f>
        <v>47.699999999999996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248</v>
      </c>
      <c r="I13" s="43">
        <f>SANANTONIO!AH25</f>
        <v>0</v>
      </c>
      <c r="J13" s="43">
        <f t="shared" si="0"/>
        <v>543.70000000000005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50</v>
      </c>
      <c r="C18" s="43">
        <f>MODELO!AH30</f>
        <v>10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50</v>
      </c>
      <c r="I18" s="43">
        <f>SANANTONIO!AH30</f>
        <v>0</v>
      </c>
      <c r="J18" s="43">
        <f t="shared" si="0"/>
        <v>110</v>
      </c>
    </row>
    <row r="19" spans="1:10" x14ac:dyDescent="0.25">
      <c r="A19" s="48" t="s">
        <v>33</v>
      </c>
      <c r="B19" s="43">
        <f>AUTOMERCADO!AH31</f>
        <v>248</v>
      </c>
      <c r="C19" s="43">
        <f>MODELO!AH31</f>
        <v>47.699999999999996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248</v>
      </c>
      <c r="I19" s="43">
        <f>SANANTONIO!AH31</f>
        <v>0</v>
      </c>
      <c r="J19" s="43">
        <f t="shared" si="0"/>
        <v>543.70000000000005</v>
      </c>
    </row>
    <row r="20" spans="1:10" x14ac:dyDescent="0.25">
      <c r="A20" s="46" t="s">
        <v>34</v>
      </c>
      <c r="B20" s="43">
        <f>AUTOMERCADO!AH32</f>
        <v>349.15</v>
      </c>
      <c r="C20" s="43">
        <f>MODELO!AH32</f>
        <v>81.22999999999999</v>
      </c>
      <c r="D20" s="43">
        <f>EXQUISITECES!AH32</f>
        <v>43.72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474.1</v>
      </c>
    </row>
    <row r="21" spans="1:10" x14ac:dyDescent="0.25">
      <c r="A21" s="46" t="s">
        <v>35</v>
      </c>
      <c r="B21" s="43">
        <f>AUTOMERCADO!AH33</f>
        <v>1665.4455</v>
      </c>
      <c r="C21" s="43">
        <f>MODELO!AH33</f>
        <v>387.46709999999996</v>
      </c>
      <c r="D21" s="43">
        <f>EXQUISITECES!AH33</f>
        <v>208.54439999999997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2261.4569999999999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349.15</v>
      </c>
      <c r="C26" s="43">
        <f>MODELO!AH38</f>
        <v>81.22999999999999</v>
      </c>
      <c r="D26" s="43">
        <f>EXQUISITECES!AH38</f>
        <v>43.72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474.1</v>
      </c>
    </row>
    <row r="27" spans="1:10" x14ac:dyDescent="0.25">
      <c r="A27" s="48" t="s">
        <v>42</v>
      </c>
      <c r="B27" s="43">
        <f>AUTOMERCADO!AH39</f>
        <v>1665.4455</v>
      </c>
      <c r="C27" s="43">
        <f>MODELO!AH39</f>
        <v>387.46709999999996</v>
      </c>
      <c r="D27" s="43">
        <f>EXQUISITECES!AH39</f>
        <v>208.54439999999997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2261.4569999999999</v>
      </c>
    </row>
    <row r="28" spans="1:10" x14ac:dyDescent="0.25">
      <c r="A28" s="46" t="s">
        <v>43</v>
      </c>
      <c r="B28" s="43">
        <f>AUTOMERCADO!AH40</f>
        <v>454.41999999999996</v>
      </c>
      <c r="C28" s="43">
        <f>MODELO!AH40</f>
        <v>20.119999999999997</v>
      </c>
      <c r="D28" s="43">
        <f>EXQUISITECES!AH40</f>
        <v>0</v>
      </c>
      <c r="E28" s="43">
        <f>HOYADA!AH40</f>
        <v>6.56</v>
      </c>
      <c r="F28" s="43">
        <f>FARMASTOP!AH40</f>
        <v>43.07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524.16999999999996</v>
      </c>
    </row>
    <row r="29" spans="1:10" x14ac:dyDescent="0.25">
      <c r="A29" s="46" t="s">
        <v>44</v>
      </c>
      <c r="B29" s="43">
        <f>AUTOMERCADO!AH41</f>
        <v>2167.5834</v>
      </c>
      <c r="C29" s="43">
        <f>MODELO!AH41</f>
        <v>95.972399999999993</v>
      </c>
      <c r="D29" s="43">
        <f>EXQUISITECES!AH41</f>
        <v>0</v>
      </c>
      <c r="E29" s="43">
        <f>HOYADA!AH41</f>
        <v>31.291199999999996</v>
      </c>
      <c r="F29" s="43">
        <f>FARMASTOP!AH41</f>
        <v>205.44389999999999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2500.2909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454.41999999999996</v>
      </c>
      <c r="C34" s="43">
        <f>MODELO!AH46</f>
        <v>20.119999999999997</v>
      </c>
      <c r="D34" s="43">
        <f>EXQUISITECES!AH46</f>
        <v>0</v>
      </c>
      <c r="E34" s="43">
        <f>HOYADA!AH46</f>
        <v>6.56</v>
      </c>
      <c r="F34" s="43">
        <f>FARMASTOP!AH46</f>
        <v>43.07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524.16999999999996</v>
      </c>
    </row>
    <row r="35" spans="1:10" x14ac:dyDescent="0.25">
      <c r="A35" s="48" t="s">
        <v>48</v>
      </c>
      <c r="B35" s="43">
        <f>AUTOMERCADO!AH47</f>
        <v>2167.5834</v>
      </c>
      <c r="C35" s="43">
        <f>MODELO!AH47</f>
        <v>95.972399999999993</v>
      </c>
      <c r="D35" s="43">
        <f>EXQUISITECES!AH47</f>
        <v>0</v>
      </c>
      <c r="E35" s="43">
        <f>HOYADA!AH47</f>
        <v>31.291199999999996</v>
      </c>
      <c r="F35" s="43">
        <f>FARMASTOP!AH47</f>
        <v>205.44389999999999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2500.2909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37388.249999999993</v>
      </c>
      <c r="C37" s="43">
        <f>MODELO!AH49</f>
        <v>15195.17</v>
      </c>
      <c r="D37" s="43">
        <f>EXQUISITECES!AH49</f>
        <v>5828.43</v>
      </c>
      <c r="E37" s="43">
        <f>HOYADA!AH49</f>
        <v>6153.7300000000005</v>
      </c>
      <c r="F37" s="43">
        <f>FARMASTOP!AH49</f>
        <v>1153.3699999999999</v>
      </c>
      <c r="G37" s="43">
        <f>BOCAS!AH49</f>
        <v>4876.6400000000003</v>
      </c>
      <c r="H37" s="43">
        <f>LAGUNETICA!AH49</f>
        <v>5115.49</v>
      </c>
      <c r="I37" s="43">
        <f>SANANTONIO!AH49</f>
        <v>0</v>
      </c>
      <c r="J37" s="43">
        <f t="shared" si="0"/>
        <v>75711.08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1554.95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6134.96</v>
      </c>
      <c r="I40" s="43">
        <f>SANANTONIO!AH52</f>
        <v>0</v>
      </c>
      <c r="J40" s="43">
        <f t="shared" si="0"/>
        <v>7689.91</v>
      </c>
    </row>
    <row r="41" spans="1:10" x14ac:dyDescent="0.25">
      <c r="A41" s="74" t="s">
        <v>18</v>
      </c>
      <c r="B41" s="43">
        <f>AUTOMERCADO!AH53</f>
        <v>3044.5600000000004</v>
      </c>
      <c r="C41" s="43">
        <f>MODELO!AH53</f>
        <v>3472.1099999999997</v>
      </c>
      <c r="D41" s="43">
        <f>EXQUISITECES!AH53</f>
        <v>667.54</v>
      </c>
      <c r="E41" s="43">
        <f>HOYADA!AH53</f>
        <v>1271.8800000000001</v>
      </c>
      <c r="F41" s="43">
        <f>FARMASTOP!AH53</f>
        <v>45.98</v>
      </c>
      <c r="G41" s="43">
        <f>BOCAS!AH53</f>
        <v>202.89999999999998</v>
      </c>
      <c r="H41" s="43">
        <f>LAGUNETICA!AH53</f>
        <v>1272.23</v>
      </c>
      <c r="I41" s="43">
        <f>SANANTONIO!AH53</f>
        <v>0</v>
      </c>
      <c r="J41" s="43">
        <f t="shared" si="0"/>
        <v>9977.1999999999989</v>
      </c>
    </row>
    <row r="42" spans="1:10" x14ac:dyDescent="0.25">
      <c r="A42" s="74" t="s">
        <v>114</v>
      </c>
      <c r="B42" s="43">
        <f>AUTOMERCADO!AH54</f>
        <v>16.260000000000002</v>
      </c>
      <c r="C42" s="43">
        <f>MODELO!AH54</f>
        <v>136.38</v>
      </c>
      <c r="D42" s="43">
        <f>EXQUISITECES!AH54</f>
        <v>117.77</v>
      </c>
      <c r="E42" s="43">
        <f>HOYADA!AH54</f>
        <v>0</v>
      </c>
      <c r="F42" s="43">
        <f>FARMASTOP!AH54</f>
        <v>290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560.41</v>
      </c>
    </row>
    <row r="43" spans="1:10" x14ac:dyDescent="0.25">
      <c r="A43" s="74" t="s">
        <v>52</v>
      </c>
      <c r="B43" s="43">
        <f>AUTOMERCADO!AH55</f>
        <v>4443.72</v>
      </c>
      <c r="C43" s="43">
        <f>MODELO!AH55</f>
        <v>498.07000000000005</v>
      </c>
      <c r="D43" s="43">
        <f>EXQUISITECES!AH55</f>
        <v>423.10999999999996</v>
      </c>
      <c r="E43" s="43">
        <f>HOYADA!AH55</f>
        <v>187.29000000000002</v>
      </c>
      <c r="F43" s="43">
        <f>FARMASTOP!AH55</f>
        <v>79.78</v>
      </c>
      <c r="G43" s="43">
        <f>BOCAS!AH55</f>
        <v>81.59</v>
      </c>
      <c r="H43" s="43">
        <f>LAGUNETICA!AH55</f>
        <v>94.91</v>
      </c>
      <c r="I43" s="43">
        <f>SANANTONIO!AH55</f>
        <v>0</v>
      </c>
      <c r="J43" s="43">
        <f t="shared" si="0"/>
        <v>5808.4699999999993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362.37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362.37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3.07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3.07</v>
      </c>
    </row>
    <row r="52" spans="1:10" x14ac:dyDescent="0.25">
      <c r="A52" s="51" t="s">
        <v>92</v>
      </c>
      <c r="B52" s="75">
        <f>AUTOMERCADO!AH64</f>
        <v>84874.948900000003</v>
      </c>
      <c r="C52" s="75">
        <f>MODELO!AH64</f>
        <v>37595.609499999999</v>
      </c>
      <c r="D52" s="75">
        <f>EXQUISITECES!AH64</f>
        <v>13495.234399999996</v>
      </c>
      <c r="E52" s="75">
        <f>HOYADA!AH64</f>
        <v>13055.241199999999</v>
      </c>
      <c r="F52" s="75">
        <f>FARMASTOP!AH64</f>
        <v>2455.5039000000002</v>
      </c>
      <c r="G52" s="75">
        <f>BOCAS!AH64</f>
        <v>9017.1800000000021</v>
      </c>
      <c r="H52" s="75">
        <f>LAGUNETICA!AH64</f>
        <v>20695.919999999995</v>
      </c>
      <c r="I52" s="75">
        <f>SANANTONIO!AH64</f>
        <v>0</v>
      </c>
      <c r="J52" s="75">
        <f t="shared" si="0"/>
        <v>181189.63789999997</v>
      </c>
    </row>
    <row r="53" spans="1:10" x14ac:dyDescent="0.25">
      <c r="A53" s="56" t="s">
        <v>3</v>
      </c>
      <c r="B53" s="43">
        <f>B2</f>
        <v>84364.040000000023</v>
      </c>
      <c r="C53" s="43">
        <f t="shared" ref="C53:I53" si="1">C2</f>
        <v>37565.599999999999</v>
      </c>
      <c r="D53" s="43">
        <f t="shared" si="1"/>
        <v>13227.63</v>
      </c>
      <c r="E53" s="43">
        <f t="shared" si="1"/>
        <v>13044.07</v>
      </c>
      <c r="F53" s="43">
        <f t="shared" si="1"/>
        <v>2434.33</v>
      </c>
      <c r="G53" s="43">
        <f t="shared" si="1"/>
        <v>8951.369999999999</v>
      </c>
      <c r="H53" s="43">
        <f t="shared" si="1"/>
        <v>20674.27</v>
      </c>
      <c r="I53" s="43">
        <f t="shared" si="1"/>
        <v>0</v>
      </c>
      <c r="J53" s="43">
        <f>J2</f>
        <v>180261.31</v>
      </c>
    </row>
    <row r="54" spans="1:10" x14ac:dyDescent="0.25">
      <c r="A54" s="58" t="s">
        <v>95</v>
      </c>
      <c r="B54" s="43">
        <f>+B52-B53</f>
        <v>510.90889999998035</v>
      </c>
      <c r="C54" s="43">
        <f t="shared" ref="C54:I54" si="2">+C52-C53</f>
        <v>30.009500000000116</v>
      </c>
      <c r="D54" s="43">
        <f t="shared" si="2"/>
        <v>267.60439999999653</v>
      </c>
      <c r="E54" s="43">
        <f t="shared" si="2"/>
        <v>11.171199999998862</v>
      </c>
      <c r="F54" s="43">
        <f t="shared" si="2"/>
        <v>21.173900000000231</v>
      </c>
      <c r="G54" s="43">
        <f t="shared" si="2"/>
        <v>65.810000000003129</v>
      </c>
      <c r="H54" s="43">
        <f t="shared" si="2"/>
        <v>21.649999999994179</v>
      </c>
      <c r="I54" s="43">
        <f t="shared" si="2"/>
        <v>0</v>
      </c>
      <c r="J54" s="43">
        <f>+J52-J53</f>
        <v>928.32789999997476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40" sqref="AH4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>
        <v>4.96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70</v>
      </c>
      <c r="S11" s="5" t="s">
        <v>72</v>
      </c>
      <c r="T11" s="5" t="s">
        <v>76</v>
      </c>
      <c r="U11" s="5" t="s">
        <v>80</v>
      </c>
      <c r="V11" s="5" t="s">
        <v>82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7892.81</v>
      </c>
      <c r="C12" s="26">
        <v>5922.58</v>
      </c>
      <c r="D12" s="26">
        <v>6868.64</v>
      </c>
      <c r="E12" s="26">
        <v>6213.61</v>
      </c>
      <c r="F12" s="26">
        <v>4813.3</v>
      </c>
      <c r="G12" s="26">
        <v>2927.82</v>
      </c>
      <c r="H12" s="26">
        <v>2808.97</v>
      </c>
      <c r="I12" s="26">
        <v>171.23</v>
      </c>
      <c r="J12" s="26">
        <v>5895.01</v>
      </c>
      <c r="K12" s="26">
        <v>6226.61</v>
      </c>
      <c r="L12" s="26">
        <v>6240.72</v>
      </c>
      <c r="M12" s="26">
        <v>3737.73</v>
      </c>
      <c r="N12" s="26">
        <v>4981.72</v>
      </c>
      <c r="O12" s="26">
        <v>7064.95</v>
      </c>
      <c r="P12" s="26">
        <v>2948.3</v>
      </c>
      <c r="Q12" s="26">
        <v>1967.63</v>
      </c>
      <c r="R12" s="26">
        <v>2822.28</v>
      </c>
      <c r="S12" s="26">
        <v>2572.14</v>
      </c>
      <c r="T12" s="26">
        <v>330.06</v>
      </c>
      <c r="U12" s="26">
        <v>1082.32</v>
      </c>
      <c r="V12" s="26">
        <v>875.61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84364.040000000023</v>
      </c>
      <c r="AI12" s="26">
        <v>84361.41</v>
      </c>
      <c r="AJ12" s="69">
        <f>+AI12-AH12</f>
        <v>-2.6300000000192085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12.5</v>
      </c>
      <c r="D15" s="23">
        <v>77.5</v>
      </c>
      <c r="E15" s="23"/>
      <c r="F15" s="23">
        <v>70</v>
      </c>
      <c r="G15" s="23"/>
      <c r="H15" s="23">
        <v>18.5</v>
      </c>
      <c r="I15" s="23">
        <v>17.5</v>
      </c>
      <c r="J15" s="23">
        <v>48.7</v>
      </c>
      <c r="K15" s="23">
        <v>77.5</v>
      </c>
      <c r="L15" s="23"/>
      <c r="M15" s="23">
        <v>159</v>
      </c>
      <c r="N15" s="23"/>
      <c r="O15" s="23">
        <v>205.5</v>
      </c>
      <c r="P15" s="23">
        <v>1</v>
      </c>
      <c r="Q15" s="23"/>
      <c r="R15" s="23">
        <v>15.2</v>
      </c>
      <c r="S15" s="23">
        <v>47</v>
      </c>
      <c r="T15" s="23">
        <v>18</v>
      </c>
      <c r="U15" s="23">
        <v>138</v>
      </c>
      <c r="V15" s="23">
        <v>133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1038.9000000000001</v>
      </c>
    </row>
    <row r="16" spans="1:36" s="32" customFormat="1" x14ac:dyDescent="0.25">
      <c r="A16" s="30" t="s">
        <v>20</v>
      </c>
      <c r="B16" s="31">
        <v>853</v>
      </c>
      <c r="C16" s="31">
        <v>518</v>
      </c>
      <c r="D16" s="31">
        <v>395</v>
      </c>
      <c r="E16" s="31">
        <v>555</v>
      </c>
      <c r="F16" s="31">
        <v>589</v>
      </c>
      <c r="G16" s="31">
        <v>430</v>
      </c>
      <c r="H16" s="31"/>
      <c r="I16" s="31"/>
      <c r="J16" s="31">
        <v>608</v>
      </c>
      <c r="K16" s="31">
        <v>695</v>
      </c>
      <c r="L16" s="31">
        <v>823</v>
      </c>
      <c r="M16" s="31">
        <v>356</v>
      </c>
      <c r="N16" s="31">
        <v>683</v>
      </c>
      <c r="O16" s="31">
        <v>745</v>
      </c>
      <c r="P16" s="31"/>
      <c r="Q16" s="31"/>
      <c r="R16" s="31"/>
      <c r="S16" s="31"/>
      <c r="T16" s="31"/>
      <c r="U16" s="31">
        <v>58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7308</v>
      </c>
      <c r="AJ16" s="70"/>
    </row>
    <row r="17" spans="1:36" s="47" customFormat="1" x14ac:dyDescent="0.25">
      <c r="A17" s="46" t="s">
        <v>27</v>
      </c>
      <c r="B17" s="22">
        <f>B16*$B$8</f>
        <v>4068.8099999999995</v>
      </c>
      <c r="C17" s="22">
        <f>C16*$B$8</f>
        <v>2470.8599999999997</v>
      </c>
      <c r="D17" s="22">
        <f t="shared" ref="D17:L17" si="2">D16*$B$8</f>
        <v>1884.1499999999999</v>
      </c>
      <c r="E17" s="22">
        <f t="shared" si="2"/>
        <v>2647.35</v>
      </c>
      <c r="F17" s="22">
        <f t="shared" si="2"/>
        <v>2809.5299999999997</v>
      </c>
      <c r="G17" s="22">
        <f t="shared" si="2"/>
        <v>2051.1</v>
      </c>
      <c r="H17" s="22">
        <f t="shared" si="2"/>
        <v>0</v>
      </c>
      <c r="I17" s="22">
        <f t="shared" si="2"/>
        <v>0</v>
      </c>
      <c r="J17" s="22">
        <f t="shared" si="2"/>
        <v>2900.16</v>
      </c>
      <c r="K17" s="22">
        <f t="shared" si="2"/>
        <v>3315.1499999999996</v>
      </c>
      <c r="L17" s="22">
        <f t="shared" si="2"/>
        <v>3925.7099999999996</v>
      </c>
      <c r="M17" s="22">
        <f t="shared" ref="M17:R17" si="3">M16*$B$8</f>
        <v>1698.12</v>
      </c>
      <c r="N17" s="22">
        <f t="shared" si="3"/>
        <v>3257.91</v>
      </c>
      <c r="O17" s="22">
        <f t="shared" si="3"/>
        <v>3553.6499999999996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276.65999999999997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34859.160000000003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853</v>
      </c>
      <c r="C22" s="20">
        <f t="shared" ref="C22:L22" si="11">+C16+C18+C20</f>
        <v>518</v>
      </c>
      <c r="D22" s="20">
        <f t="shared" si="11"/>
        <v>395</v>
      </c>
      <c r="E22" s="20">
        <f t="shared" si="11"/>
        <v>555</v>
      </c>
      <c r="F22" s="20">
        <f t="shared" si="11"/>
        <v>589</v>
      </c>
      <c r="G22" s="20">
        <f t="shared" si="11"/>
        <v>430</v>
      </c>
      <c r="H22" s="20">
        <f t="shared" si="11"/>
        <v>0</v>
      </c>
      <c r="I22" s="20">
        <f t="shared" si="11"/>
        <v>0</v>
      </c>
      <c r="J22" s="20">
        <f t="shared" si="11"/>
        <v>608</v>
      </c>
      <c r="K22" s="20">
        <f t="shared" si="11"/>
        <v>695</v>
      </c>
      <c r="L22" s="20">
        <f t="shared" si="11"/>
        <v>823</v>
      </c>
      <c r="M22" s="20">
        <f t="shared" ref="M22:S22" si="12">+M16+M18+M20</f>
        <v>356</v>
      </c>
      <c r="N22" s="20">
        <f t="shared" si="12"/>
        <v>683</v>
      </c>
      <c r="O22" s="20">
        <f t="shared" si="12"/>
        <v>745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58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7308</v>
      </c>
    </row>
    <row r="23" spans="1:36" s="47" customFormat="1" x14ac:dyDescent="0.25">
      <c r="A23" s="48" t="s">
        <v>26</v>
      </c>
      <c r="B23" s="19">
        <f>+B17+B19+B21</f>
        <v>4068.8099999999995</v>
      </c>
      <c r="C23" s="19">
        <f t="shared" ref="C23:L23" si="14">+C17+C19+C21</f>
        <v>2470.8599999999997</v>
      </c>
      <c r="D23" s="19">
        <f t="shared" si="14"/>
        <v>1884.1499999999999</v>
      </c>
      <c r="E23" s="19">
        <f t="shared" si="14"/>
        <v>2647.35</v>
      </c>
      <c r="F23" s="19">
        <f t="shared" si="14"/>
        <v>2809.5299999999997</v>
      </c>
      <c r="G23" s="19">
        <f t="shared" si="14"/>
        <v>2051.1</v>
      </c>
      <c r="H23" s="19">
        <f t="shared" si="14"/>
        <v>0</v>
      </c>
      <c r="I23" s="19">
        <f t="shared" si="14"/>
        <v>0</v>
      </c>
      <c r="J23" s="19">
        <f t="shared" si="14"/>
        <v>2900.16</v>
      </c>
      <c r="K23" s="19">
        <f t="shared" si="14"/>
        <v>3315.1499999999996</v>
      </c>
      <c r="L23" s="19">
        <f t="shared" si="14"/>
        <v>3925.7099999999996</v>
      </c>
      <c r="M23" s="19">
        <f t="shared" ref="M23:S23" si="15">+M17+M19+M21</f>
        <v>1698.12</v>
      </c>
      <c r="N23" s="19">
        <f t="shared" si="15"/>
        <v>3257.91</v>
      </c>
      <c r="O23" s="19">
        <f t="shared" si="15"/>
        <v>3553.6499999999996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276.65999999999997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34859.160000000003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>
        <v>18</v>
      </c>
      <c r="N24" s="34"/>
      <c r="O24" s="34">
        <v>30</v>
      </c>
      <c r="P24" s="34"/>
      <c r="Q24" s="34"/>
      <c r="R24" s="34"/>
      <c r="S24" s="34"/>
      <c r="T24" s="34"/>
      <c r="U24" s="34">
        <v>2</v>
      </c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89.28</v>
      </c>
      <c r="N25" s="22">
        <f t="shared" si="19"/>
        <v>0</v>
      </c>
      <c r="O25" s="22">
        <f t="shared" si="19"/>
        <v>148.80000000000001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9.92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248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18</v>
      </c>
      <c r="N30" s="21">
        <f t="shared" si="24"/>
        <v>0</v>
      </c>
      <c r="O30" s="21">
        <f t="shared" si="24"/>
        <v>30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2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89.28</v>
      </c>
      <c r="N31" s="19">
        <f t="shared" si="27"/>
        <v>0</v>
      </c>
      <c r="O31" s="19">
        <f t="shared" si="27"/>
        <v>148.80000000000001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9.92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248</v>
      </c>
    </row>
    <row r="32" spans="1:36" x14ac:dyDescent="0.25">
      <c r="A32" s="13" t="s">
        <v>34</v>
      </c>
      <c r="B32" s="36"/>
      <c r="C32" s="36"/>
      <c r="D32" s="36">
        <v>135</v>
      </c>
      <c r="E32" s="36"/>
      <c r="F32" s="36">
        <v>10.25</v>
      </c>
      <c r="G32" s="36"/>
      <c r="H32" s="36"/>
      <c r="I32" s="36"/>
      <c r="J32" s="36"/>
      <c r="K32" s="36"/>
      <c r="L32" s="36">
        <v>157.24</v>
      </c>
      <c r="M32" s="37"/>
      <c r="N32" s="37">
        <v>46.66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349.15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643.94999999999993</v>
      </c>
      <c r="E33" s="22">
        <f t="shared" si="30"/>
        <v>0</v>
      </c>
      <c r="F33" s="22">
        <f t="shared" si="30"/>
        <v>48.892499999999998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750.03480000000002</v>
      </c>
      <c r="M33" s="22">
        <f t="shared" ref="M33:R33" si="31">M32*$B$8</f>
        <v>0</v>
      </c>
      <c r="N33" s="22">
        <f t="shared" si="31"/>
        <v>222.56819999999996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1665.4455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135</v>
      </c>
      <c r="E38" s="20">
        <f t="shared" si="39"/>
        <v>0</v>
      </c>
      <c r="F38" s="20">
        <f t="shared" si="39"/>
        <v>10.25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157.24</v>
      </c>
      <c r="M38" s="20">
        <f t="shared" ref="M38:S38" si="40">+M32+M34+M36</f>
        <v>0</v>
      </c>
      <c r="N38" s="20">
        <f t="shared" si="40"/>
        <v>46.66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349.15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643.94999999999993</v>
      </c>
      <c r="E39" s="19">
        <f t="shared" si="42"/>
        <v>0</v>
      </c>
      <c r="F39" s="19">
        <f t="shared" si="42"/>
        <v>48.892499999999998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750.03480000000002</v>
      </c>
      <c r="M39" s="19">
        <f t="shared" ref="M39:S39" si="43">+M33+M35+M37</f>
        <v>0</v>
      </c>
      <c r="N39" s="19">
        <f t="shared" si="43"/>
        <v>222.56819999999996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1665.4455</v>
      </c>
    </row>
    <row r="40" spans="1:34" x14ac:dyDescent="0.25">
      <c r="A40" s="13" t="s">
        <v>43</v>
      </c>
      <c r="B40" s="36">
        <v>121.99</v>
      </c>
      <c r="C40" s="36">
        <v>30.3</v>
      </c>
      <c r="D40" s="36"/>
      <c r="E40" s="36">
        <v>64.040000000000006</v>
      </c>
      <c r="F40" s="36"/>
      <c r="G40" s="36"/>
      <c r="H40" s="36"/>
      <c r="I40" s="36"/>
      <c r="J40" s="36">
        <v>139.9</v>
      </c>
      <c r="K40" s="36"/>
      <c r="L40" s="36"/>
      <c r="M40" s="36">
        <v>28.84</v>
      </c>
      <c r="N40" s="36">
        <v>69.349999999999994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454.41999999999996</v>
      </c>
    </row>
    <row r="41" spans="1:34" s="47" customFormat="1" x14ac:dyDescent="0.25">
      <c r="A41" s="46" t="s">
        <v>44</v>
      </c>
      <c r="B41" s="22">
        <f>B40*$B$8</f>
        <v>581.89229999999998</v>
      </c>
      <c r="C41" s="22">
        <f t="shared" ref="C41:L41" si="45">C40*$B$8</f>
        <v>144.53099999999998</v>
      </c>
      <c r="D41" s="22">
        <f t="shared" si="45"/>
        <v>0</v>
      </c>
      <c r="E41" s="22">
        <f t="shared" si="45"/>
        <v>305.4708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667.32299999999998</v>
      </c>
      <c r="K41" s="22">
        <f t="shared" si="45"/>
        <v>0</v>
      </c>
      <c r="L41" s="22">
        <f t="shared" si="45"/>
        <v>0</v>
      </c>
      <c r="M41" s="22">
        <f t="shared" ref="M41:R41" si="46">M40*$B$8</f>
        <v>137.5668</v>
      </c>
      <c r="N41" s="22">
        <f t="shared" si="46"/>
        <v>330.79949999999997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2167.5834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121.99</v>
      </c>
      <c r="C46" s="20">
        <f t="shared" ref="C46:L46" si="54">+C40+C42+C44</f>
        <v>30.3</v>
      </c>
      <c r="D46" s="20">
        <f t="shared" si="54"/>
        <v>0</v>
      </c>
      <c r="E46" s="20">
        <f t="shared" si="54"/>
        <v>64.040000000000006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139.9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28.84</v>
      </c>
      <c r="N46" s="20">
        <f t="shared" si="55"/>
        <v>69.349999999999994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454.41999999999996</v>
      </c>
    </row>
    <row r="47" spans="1:34" s="47" customFormat="1" x14ac:dyDescent="0.25">
      <c r="A47" s="48" t="s">
        <v>48</v>
      </c>
      <c r="B47" s="19">
        <f>+B41+B43+B45</f>
        <v>581.89229999999998</v>
      </c>
      <c r="C47" s="19">
        <f t="shared" ref="C47:L47" si="57">+C41+C43+C45</f>
        <v>144.53099999999998</v>
      </c>
      <c r="D47" s="19">
        <f t="shared" si="57"/>
        <v>0</v>
      </c>
      <c r="E47" s="19">
        <f t="shared" si="57"/>
        <v>305.4708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667.32299999999998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137.5668</v>
      </c>
      <c r="N47" s="19">
        <f t="shared" si="58"/>
        <v>330.79949999999997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2167.5834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2127.86</v>
      </c>
      <c r="C49" s="44">
        <v>1982.86</v>
      </c>
      <c r="D49" s="44">
        <v>3666.05</v>
      </c>
      <c r="E49" s="44">
        <v>2161.21</v>
      </c>
      <c r="F49" s="44">
        <v>1982.31</v>
      </c>
      <c r="G49" s="44">
        <v>960.87</v>
      </c>
      <c r="H49" s="44">
        <v>2790.5</v>
      </c>
      <c r="I49" s="44">
        <v>134.06</v>
      </c>
      <c r="J49" s="44">
        <v>1709.6</v>
      </c>
      <c r="K49" s="44">
        <v>2207.7800000000002</v>
      </c>
      <c r="L49" s="44">
        <v>1373.36</v>
      </c>
      <c r="M49" s="45">
        <v>1460.96</v>
      </c>
      <c r="N49" s="45">
        <v>1161.32</v>
      </c>
      <c r="O49" s="45">
        <v>2733.57</v>
      </c>
      <c r="P49" s="45">
        <v>2607.06</v>
      </c>
      <c r="Q49" s="45">
        <v>1901.66</v>
      </c>
      <c r="R49" s="45">
        <v>2277.4299999999998</v>
      </c>
      <c r="S49" s="45">
        <v>2512.86</v>
      </c>
      <c r="T49" s="45">
        <v>306.33999999999997</v>
      </c>
      <c r="U49" s="45">
        <v>615.70000000000005</v>
      </c>
      <c r="V49" s="45">
        <v>714.89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37388.249999999993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278.39999999999998</v>
      </c>
      <c r="C53" s="44">
        <v>554.97</v>
      </c>
      <c r="D53" s="44">
        <v>598.4</v>
      </c>
      <c r="E53" s="44">
        <v>205.91</v>
      </c>
      <c r="F53" s="44"/>
      <c r="G53" s="44"/>
      <c r="H53" s="44"/>
      <c r="I53" s="44"/>
      <c r="J53" s="44">
        <v>571.12</v>
      </c>
      <c r="K53" s="44">
        <v>443.57</v>
      </c>
      <c r="L53" s="44">
        <v>161.69</v>
      </c>
      <c r="M53" s="45">
        <v>183.1</v>
      </c>
      <c r="N53" s="45"/>
      <c r="O53" s="45"/>
      <c r="P53" s="45"/>
      <c r="Q53" s="45"/>
      <c r="R53" s="45"/>
      <c r="S53" s="45"/>
      <c r="T53" s="45"/>
      <c r="U53" s="45">
        <v>47.4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3044.5600000000004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16.260000000000002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16.260000000000002</v>
      </c>
    </row>
    <row r="55" spans="1:34" x14ac:dyDescent="0.25">
      <c r="A55" s="17" t="s">
        <v>52</v>
      </c>
      <c r="B55" s="44">
        <v>938.74</v>
      </c>
      <c r="C55" s="44">
        <v>756.81</v>
      </c>
      <c r="D55" s="44"/>
      <c r="E55" s="44">
        <v>990.61</v>
      </c>
      <c r="F55" s="44"/>
      <c r="G55" s="44">
        <v>36.58</v>
      </c>
      <c r="H55" s="44"/>
      <c r="I55" s="44">
        <v>19.84</v>
      </c>
      <c r="J55" s="44"/>
      <c r="K55" s="44">
        <v>183.87</v>
      </c>
      <c r="L55" s="44">
        <v>9.0399999999999991</v>
      </c>
      <c r="M55" s="45">
        <v>0.34</v>
      </c>
      <c r="N55" s="45">
        <v>105.89</v>
      </c>
      <c r="O55" s="45">
        <v>425.23</v>
      </c>
      <c r="P55" s="45">
        <v>340.68</v>
      </c>
      <c r="Q55" s="45">
        <v>65.959999999999994</v>
      </c>
      <c r="R55" s="45">
        <v>529.58000000000004</v>
      </c>
      <c r="S55" s="45">
        <v>13.16</v>
      </c>
      <c r="T55" s="45"/>
      <c r="U55" s="45"/>
      <c r="V55" s="45">
        <v>27.39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4443.72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>
        <v>3.07</v>
      </c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3.07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7995.702299999999</v>
      </c>
      <c r="C64" s="53">
        <f t="shared" ref="C64:AG64" si="61">+C15+C23+C31+C39+C47+C48+C49+C50+C51+C52+C53+C54+C55+C56+C57+C58+C59+C60+C61+C62+C63</f>
        <v>5922.530999999999</v>
      </c>
      <c r="D64" s="53">
        <f t="shared" si="61"/>
        <v>6870.0499999999993</v>
      </c>
      <c r="E64" s="53">
        <f t="shared" si="61"/>
        <v>6310.5508</v>
      </c>
      <c r="F64" s="53">
        <f t="shared" si="61"/>
        <v>4910.7325000000001</v>
      </c>
      <c r="G64" s="53">
        <f t="shared" si="61"/>
        <v>3048.5499999999997</v>
      </c>
      <c r="H64" s="53">
        <f t="shared" si="61"/>
        <v>2809</v>
      </c>
      <c r="I64" s="53">
        <f t="shared" si="61"/>
        <v>171.4</v>
      </c>
      <c r="J64" s="53">
        <f t="shared" si="61"/>
        <v>5896.9029999999993</v>
      </c>
      <c r="K64" s="53">
        <f t="shared" si="61"/>
        <v>6227.87</v>
      </c>
      <c r="L64" s="53">
        <f t="shared" si="61"/>
        <v>6219.8347999999987</v>
      </c>
      <c r="M64" s="53">
        <f t="shared" si="61"/>
        <v>3744.6268</v>
      </c>
      <c r="N64" s="53">
        <f t="shared" si="61"/>
        <v>5078.4877000000006</v>
      </c>
      <c r="O64" s="53">
        <f t="shared" si="61"/>
        <v>7069.82</v>
      </c>
      <c r="P64" s="53">
        <f t="shared" si="61"/>
        <v>2948.74</v>
      </c>
      <c r="Q64" s="53">
        <f t="shared" si="61"/>
        <v>1967.6200000000001</v>
      </c>
      <c r="R64" s="53">
        <f t="shared" si="61"/>
        <v>2822.2099999999996</v>
      </c>
      <c r="S64" s="53">
        <f t="shared" si="61"/>
        <v>2573.02</v>
      </c>
      <c r="T64" s="53">
        <f t="shared" si="61"/>
        <v>324.33999999999997</v>
      </c>
      <c r="U64" s="53">
        <f t="shared" si="61"/>
        <v>1087.68</v>
      </c>
      <c r="V64" s="53">
        <f t="shared" si="61"/>
        <v>875.28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84874.948900000003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 t="str">
        <f t="shared" si="62"/>
        <v>CAJA 15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7892.81</v>
      </c>
      <c r="C67" s="57">
        <f t="shared" ref="C67:L67" si="63">C12</f>
        <v>5922.58</v>
      </c>
      <c r="D67" s="57">
        <f t="shared" si="63"/>
        <v>6868.64</v>
      </c>
      <c r="E67" s="57">
        <f t="shared" si="63"/>
        <v>6213.61</v>
      </c>
      <c r="F67" s="57">
        <f t="shared" si="63"/>
        <v>4813.3</v>
      </c>
      <c r="G67" s="57">
        <f t="shared" si="63"/>
        <v>2927.82</v>
      </c>
      <c r="H67" s="57">
        <f t="shared" si="63"/>
        <v>2808.97</v>
      </c>
      <c r="I67" s="57">
        <f t="shared" si="63"/>
        <v>171.23</v>
      </c>
      <c r="J67" s="57">
        <f t="shared" si="63"/>
        <v>5895.01</v>
      </c>
      <c r="K67" s="57">
        <f t="shared" si="63"/>
        <v>6226.61</v>
      </c>
      <c r="L67" s="57">
        <f t="shared" si="63"/>
        <v>6240.72</v>
      </c>
      <c r="M67" s="57">
        <f t="shared" ref="M67:AG67" si="64">M12</f>
        <v>3737.73</v>
      </c>
      <c r="N67" s="57">
        <f t="shared" si="64"/>
        <v>4981.72</v>
      </c>
      <c r="O67" s="57">
        <f t="shared" si="64"/>
        <v>7064.95</v>
      </c>
      <c r="P67" s="57">
        <f t="shared" si="64"/>
        <v>2948.3</v>
      </c>
      <c r="Q67" s="57">
        <f t="shared" si="64"/>
        <v>1967.63</v>
      </c>
      <c r="R67" s="57">
        <f t="shared" si="64"/>
        <v>2822.28</v>
      </c>
      <c r="S67" s="57">
        <f t="shared" si="64"/>
        <v>2572.14</v>
      </c>
      <c r="T67" s="57">
        <f t="shared" si="64"/>
        <v>330.06</v>
      </c>
      <c r="U67" s="57">
        <f t="shared" si="64"/>
        <v>1082.32</v>
      </c>
      <c r="V67" s="57">
        <f t="shared" si="64"/>
        <v>875.61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84364.040000000023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7892.81</v>
      </c>
      <c r="C69" s="59">
        <f t="shared" ref="C69:L69" si="67">+C67+C68</f>
        <v>5922.58</v>
      </c>
      <c r="D69" s="59">
        <f t="shared" si="67"/>
        <v>6868.64</v>
      </c>
      <c r="E69" s="59">
        <f t="shared" si="67"/>
        <v>6213.61</v>
      </c>
      <c r="F69" s="59">
        <f t="shared" si="67"/>
        <v>4813.3</v>
      </c>
      <c r="G69" s="59">
        <f t="shared" si="67"/>
        <v>2927.82</v>
      </c>
      <c r="H69" s="59">
        <f t="shared" si="67"/>
        <v>2808.97</v>
      </c>
      <c r="I69" s="59">
        <f t="shared" si="67"/>
        <v>171.23</v>
      </c>
      <c r="J69" s="59">
        <f t="shared" si="67"/>
        <v>5895.01</v>
      </c>
      <c r="K69" s="59">
        <f t="shared" si="67"/>
        <v>6226.61</v>
      </c>
      <c r="L69" s="59">
        <f t="shared" si="67"/>
        <v>6240.72</v>
      </c>
      <c r="M69" s="59">
        <f t="shared" ref="M69:AG69" si="68">+M67+M68</f>
        <v>3737.73</v>
      </c>
      <c r="N69" s="59">
        <f t="shared" si="68"/>
        <v>4981.72</v>
      </c>
      <c r="O69" s="59">
        <f t="shared" si="68"/>
        <v>7064.95</v>
      </c>
      <c r="P69" s="59">
        <f t="shared" si="68"/>
        <v>2948.3</v>
      </c>
      <c r="Q69" s="59">
        <f t="shared" si="68"/>
        <v>1967.63</v>
      </c>
      <c r="R69" s="59">
        <f t="shared" si="68"/>
        <v>2822.28</v>
      </c>
      <c r="S69" s="59">
        <f t="shared" si="68"/>
        <v>2572.14</v>
      </c>
      <c r="T69" s="59">
        <f t="shared" si="68"/>
        <v>330.06</v>
      </c>
      <c r="U69" s="59">
        <f t="shared" si="68"/>
        <v>1082.32</v>
      </c>
      <c r="V69" s="59">
        <f t="shared" si="68"/>
        <v>875.61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84364.040000000023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102.89229999999861</v>
      </c>
      <c r="C70" s="57">
        <f t="shared" si="69"/>
        <v>-4.9000000000887667E-2</v>
      </c>
      <c r="D70" s="57">
        <f t="shared" si="69"/>
        <v>1.409999999998945</v>
      </c>
      <c r="E70" s="57">
        <f t="shared" si="69"/>
        <v>96.940800000000309</v>
      </c>
      <c r="F70" s="57">
        <f t="shared" si="69"/>
        <v>97.432499999999891</v>
      </c>
      <c r="G70" s="57">
        <f t="shared" si="69"/>
        <v>120.72999999999956</v>
      </c>
      <c r="H70" s="57">
        <f t="shared" si="69"/>
        <v>3.0000000000200089E-2</v>
      </c>
      <c r="I70" s="57">
        <f t="shared" si="69"/>
        <v>0.17000000000001592</v>
      </c>
      <c r="J70" s="57">
        <f t="shared" si="69"/>
        <v>1.8929999999991196</v>
      </c>
      <c r="K70" s="57">
        <f t="shared" si="69"/>
        <v>1.2600000000002183</v>
      </c>
      <c r="L70" s="57">
        <f t="shared" si="69"/>
        <v>-20.885200000001532</v>
      </c>
      <c r="M70" s="57">
        <f t="shared" ref="M70:AG70" si="70">+M64-M69</f>
        <v>6.8967999999999847</v>
      </c>
      <c r="N70" s="57">
        <f t="shared" si="70"/>
        <v>96.767700000000332</v>
      </c>
      <c r="O70" s="57">
        <f t="shared" si="70"/>
        <v>4.8699999999998909</v>
      </c>
      <c r="P70" s="57">
        <f t="shared" si="70"/>
        <v>0.43999999999959982</v>
      </c>
      <c r="Q70" s="57">
        <f t="shared" si="70"/>
        <v>-9.9999999999909051E-3</v>
      </c>
      <c r="R70" s="57">
        <f t="shared" si="70"/>
        <v>-7.0000000000618456E-2</v>
      </c>
      <c r="S70" s="57">
        <f t="shared" si="70"/>
        <v>0.88000000000010914</v>
      </c>
      <c r="T70" s="57">
        <f t="shared" si="70"/>
        <v>-5.7200000000000273</v>
      </c>
      <c r="U70" s="57">
        <f t="shared" si="70"/>
        <v>5.3600000000001273</v>
      </c>
      <c r="V70" s="57">
        <f t="shared" si="70"/>
        <v>-0.33000000000004093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510.90889999999382</v>
      </c>
    </row>
    <row r="71" spans="1:34" ht="101.25" customHeight="1" x14ac:dyDescent="0.25">
      <c r="A71" s="77" t="s">
        <v>96</v>
      </c>
      <c r="B71" s="14" t="s">
        <v>128</v>
      </c>
      <c r="C71" s="14"/>
      <c r="D71" s="14"/>
      <c r="E71" s="14" t="s">
        <v>130</v>
      </c>
      <c r="F71" s="14" t="s">
        <v>131</v>
      </c>
      <c r="G71" s="14" t="s">
        <v>132</v>
      </c>
      <c r="H71" s="14"/>
      <c r="I71" s="14"/>
      <c r="J71" s="14"/>
      <c r="K71" s="14"/>
      <c r="L71" s="14" t="s">
        <v>133</v>
      </c>
      <c r="M71" s="29" t="s">
        <v>136</v>
      </c>
      <c r="N71" s="29" t="s">
        <v>138</v>
      </c>
      <c r="O71" s="29"/>
      <c r="P71" s="29"/>
      <c r="Q71" s="29"/>
      <c r="R71" s="29"/>
      <c r="S71" s="29"/>
      <c r="T71" s="29" t="s">
        <v>139</v>
      </c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129</v>
      </c>
      <c r="L72" s="12" t="s">
        <v>134</v>
      </c>
      <c r="M72" s="12" t="s">
        <v>137</v>
      </c>
      <c r="T72" s="12" t="s">
        <v>140</v>
      </c>
      <c r="AH72" s="47"/>
    </row>
    <row r="73" spans="1:34" x14ac:dyDescent="0.25">
      <c r="L73" s="12" t="s">
        <v>135</v>
      </c>
      <c r="T73" s="12" t="s">
        <v>141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disablePrompts="1"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I35" activePane="bottomRight" state="frozen"/>
      <selection pane="topRight" activeCell="B1" sqref="B1"/>
      <selection pane="bottomLeft" activeCell="A5" sqref="A5"/>
      <selection pane="bottomRight" activeCell="I53" sqref="I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>
        <v>4.7699999999999996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3237.39</v>
      </c>
      <c r="C12" s="26">
        <v>2665.51</v>
      </c>
      <c r="D12" s="26">
        <v>2531.14</v>
      </c>
      <c r="E12" s="26">
        <v>47.22</v>
      </c>
      <c r="F12" s="26">
        <v>1950.57</v>
      </c>
      <c r="G12" s="26">
        <v>1452.05</v>
      </c>
      <c r="H12" s="26">
        <v>4927.26</v>
      </c>
      <c r="I12" s="26">
        <v>3921.41</v>
      </c>
      <c r="J12" s="26">
        <v>3594.08</v>
      </c>
      <c r="K12" s="26">
        <v>3991.45</v>
      </c>
      <c r="L12" s="26">
        <v>3125.95</v>
      </c>
      <c r="M12" s="26">
        <v>2537.4299999999998</v>
      </c>
      <c r="N12" s="26">
        <v>3584.14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37565.599999999999</v>
      </c>
      <c r="AI12" s="26">
        <v>37163.86</v>
      </c>
      <c r="AJ12" s="69">
        <f>+AI12-AH12</f>
        <v>-401.73999999999796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>
        <v>6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71</v>
      </c>
      <c r="C15" s="23">
        <v>162.5</v>
      </c>
      <c r="D15" s="23">
        <v>59</v>
      </c>
      <c r="E15" s="23">
        <v>6</v>
      </c>
      <c r="F15" s="23">
        <v>389</v>
      </c>
      <c r="G15" s="23">
        <v>129.5</v>
      </c>
      <c r="H15" s="23">
        <v>82.5</v>
      </c>
      <c r="I15" s="23">
        <v>203.7</v>
      </c>
      <c r="J15" s="23">
        <v>54.2</v>
      </c>
      <c r="K15" s="23">
        <v>28.5</v>
      </c>
      <c r="L15" s="23">
        <v>298.5</v>
      </c>
      <c r="M15" s="23">
        <v>153.5</v>
      </c>
      <c r="N15" s="23">
        <v>12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1649.9</v>
      </c>
    </row>
    <row r="16" spans="1:36" s="32" customFormat="1" x14ac:dyDescent="0.25">
      <c r="A16" s="30" t="s">
        <v>20</v>
      </c>
      <c r="B16" s="31">
        <v>260</v>
      </c>
      <c r="C16" s="31">
        <v>100</v>
      </c>
      <c r="D16" s="31">
        <v>135</v>
      </c>
      <c r="E16" s="31">
        <v>0</v>
      </c>
      <c r="F16" s="31">
        <v>96</v>
      </c>
      <c r="G16" s="31">
        <v>44</v>
      </c>
      <c r="H16" s="31">
        <v>624</v>
      </c>
      <c r="I16" s="31">
        <v>335</v>
      </c>
      <c r="J16" s="31">
        <v>405</v>
      </c>
      <c r="K16" s="31">
        <v>438</v>
      </c>
      <c r="L16" s="31"/>
      <c r="M16" s="31">
        <v>215</v>
      </c>
      <c r="N16" s="31">
        <v>324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2976</v>
      </c>
      <c r="AJ16" s="70"/>
    </row>
    <row r="17" spans="1:36" s="47" customFormat="1" x14ac:dyDescent="0.25">
      <c r="A17" s="46" t="s">
        <v>27</v>
      </c>
      <c r="B17" s="22">
        <f>B16*$B$8</f>
        <v>1240.1999999999998</v>
      </c>
      <c r="C17" s="22">
        <f>C16*$B$8</f>
        <v>476.99999999999994</v>
      </c>
      <c r="D17" s="22">
        <f t="shared" ref="D17:AG17" si="2">D16*$B$8</f>
        <v>643.94999999999993</v>
      </c>
      <c r="E17" s="22">
        <f t="shared" si="2"/>
        <v>0</v>
      </c>
      <c r="F17" s="22">
        <f t="shared" si="2"/>
        <v>457.91999999999996</v>
      </c>
      <c r="G17" s="22">
        <f t="shared" si="2"/>
        <v>209.88</v>
      </c>
      <c r="H17" s="22">
        <f t="shared" si="2"/>
        <v>2976.4799999999996</v>
      </c>
      <c r="I17" s="22">
        <f t="shared" si="2"/>
        <v>1597.9499999999998</v>
      </c>
      <c r="J17" s="22">
        <f t="shared" si="2"/>
        <v>1931.85</v>
      </c>
      <c r="K17" s="22">
        <f t="shared" si="2"/>
        <v>2089.2599999999998</v>
      </c>
      <c r="L17" s="22">
        <f t="shared" si="2"/>
        <v>0</v>
      </c>
      <c r="M17" s="22">
        <f t="shared" si="2"/>
        <v>1025.55</v>
      </c>
      <c r="N17" s="22">
        <f t="shared" si="2"/>
        <v>1545.4799999999998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14195.519999999999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260</v>
      </c>
      <c r="C22" s="20">
        <f t="shared" ref="C22:AG23" si="5">+C16+C18+C20</f>
        <v>100</v>
      </c>
      <c r="D22" s="20">
        <f t="shared" si="5"/>
        <v>135</v>
      </c>
      <c r="E22" s="20">
        <f t="shared" si="5"/>
        <v>0</v>
      </c>
      <c r="F22" s="20">
        <f t="shared" si="5"/>
        <v>96</v>
      </c>
      <c r="G22" s="20">
        <f t="shared" si="5"/>
        <v>44</v>
      </c>
      <c r="H22" s="20">
        <f t="shared" si="5"/>
        <v>624</v>
      </c>
      <c r="I22" s="20">
        <f t="shared" si="5"/>
        <v>335</v>
      </c>
      <c r="J22" s="20">
        <f t="shared" si="5"/>
        <v>405</v>
      </c>
      <c r="K22" s="20">
        <f t="shared" si="5"/>
        <v>438</v>
      </c>
      <c r="L22" s="20">
        <f t="shared" si="5"/>
        <v>0</v>
      </c>
      <c r="M22" s="20">
        <f t="shared" si="5"/>
        <v>215</v>
      </c>
      <c r="N22" s="20">
        <f t="shared" si="5"/>
        <v>324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2976</v>
      </c>
    </row>
    <row r="23" spans="1:36" s="47" customFormat="1" x14ac:dyDescent="0.25">
      <c r="A23" s="48" t="s">
        <v>26</v>
      </c>
      <c r="B23" s="19">
        <f>+B17+B19+B21</f>
        <v>1240.1999999999998</v>
      </c>
      <c r="C23" s="19">
        <f t="shared" si="5"/>
        <v>476.99999999999994</v>
      </c>
      <c r="D23" s="19">
        <f t="shared" si="5"/>
        <v>643.94999999999993</v>
      </c>
      <c r="E23" s="19">
        <f t="shared" si="5"/>
        <v>0</v>
      </c>
      <c r="F23" s="19">
        <f t="shared" si="5"/>
        <v>457.91999999999996</v>
      </c>
      <c r="G23" s="19">
        <f t="shared" si="5"/>
        <v>209.88</v>
      </c>
      <c r="H23" s="19">
        <f t="shared" si="5"/>
        <v>2976.4799999999996</v>
      </c>
      <c r="I23" s="19">
        <f t="shared" si="5"/>
        <v>1597.9499999999998</v>
      </c>
      <c r="J23" s="19">
        <f t="shared" si="5"/>
        <v>1931.85</v>
      </c>
      <c r="K23" s="19">
        <f t="shared" si="5"/>
        <v>2089.2599999999998</v>
      </c>
      <c r="L23" s="19">
        <f t="shared" si="5"/>
        <v>0</v>
      </c>
      <c r="M23" s="19">
        <f t="shared" si="5"/>
        <v>1025.55</v>
      </c>
      <c r="N23" s="19">
        <f t="shared" si="5"/>
        <v>1545.4799999999998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14195.519999999999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10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47.699999999999996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47.699999999999996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10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47.699999999999996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47.699999999999996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>
        <v>30.93</v>
      </c>
      <c r="K32" s="36"/>
      <c r="L32" s="36"/>
      <c r="M32" s="37"/>
      <c r="N32" s="37">
        <v>50.3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81.22999999999999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147.53609999999998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239.93099999999995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387.46709999999996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30.93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50.3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81.22999999999999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147.53609999999998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239.93099999999995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387.46709999999996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10.119999999999999</v>
      </c>
      <c r="J40" s="36">
        <v>10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20.119999999999997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48.27239999999999</v>
      </c>
      <c r="J41" s="22">
        <f t="shared" si="16"/>
        <v>47.699999999999996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95.972399999999993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10.119999999999999</v>
      </c>
      <c r="J46" s="20">
        <f t="shared" si="19"/>
        <v>10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20.119999999999997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48.27239999999999</v>
      </c>
      <c r="J47" s="19">
        <f t="shared" si="19"/>
        <v>47.699999999999996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95.972399999999993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1625.53</v>
      </c>
      <c r="C49" s="44">
        <v>1202.8900000000001</v>
      </c>
      <c r="D49" s="44">
        <v>1243.07</v>
      </c>
      <c r="E49" s="44">
        <v>0</v>
      </c>
      <c r="F49" s="44">
        <v>1055.3399999999999</v>
      </c>
      <c r="G49" s="44">
        <v>711.03</v>
      </c>
      <c r="H49" s="44">
        <v>1243.4000000000001</v>
      </c>
      <c r="I49" s="44">
        <v>1547.5</v>
      </c>
      <c r="J49" s="44">
        <v>1154.81</v>
      </c>
      <c r="K49" s="44"/>
      <c r="L49" s="44">
        <v>2818.27</v>
      </c>
      <c r="M49" s="45">
        <v>1201.92</v>
      </c>
      <c r="N49" s="45">
        <v>1391.41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15195.17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192.74</v>
      </c>
      <c r="D52" s="44"/>
      <c r="E52" s="44">
        <v>41.24</v>
      </c>
      <c r="F52" s="44"/>
      <c r="G52" s="44"/>
      <c r="H52" s="44"/>
      <c r="I52" s="44"/>
      <c r="J52" s="44"/>
      <c r="K52" s="44">
        <v>1320.97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1554.95</v>
      </c>
    </row>
    <row r="53" spans="1:34" x14ac:dyDescent="0.25">
      <c r="A53" s="17" t="s">
        <v>18</v>
      </c>
      <c r="B53" s="44">
        <v>197.35</v>
      </c>
      <c r="C53" s="44">
        <v>423.93</v>
      </c>
      <c r="D53" s="44">
        <v>584.04</v>
      </c>
      <c r="E53" s="44"/>
      <c r="F53" s="44">
        <v>0</v>
      </c>
      <c r="G53" s="44">
        <v>406.11</v>
      </c>
      <c r="H53" s="44">
        <v>410.62</v>
      </c>
      <c r="I53" s="44">
        <v>520.96</v>
      </c>
      <c r="J53" s="44">
        <v>249.48</v>
      </c>
      <c r="K53" s="44">
        <v>299.74</v>
      </c>
      <c r="L53" s="44"/>
      <c r="M53" s="45"/>
      <c r="N53" s="45">
        <v>379.88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3472.1099999999997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69.38</v>
      </c>
      <c r="I54" s="44">
        <v>9.76</v>
      </c>
      <c r="J54" s="44"/>
      <c r="K54" s="44"/>
      <c r="L54" s="44"/>
      <c r="M54" s="45">
        <v>57.24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136.38</v>
      </c>
    </row>
    <row r="55" spans="1:34" x14ac:dyDescent="0.25">
      <c r="A55" s="17" t="s">
        <v>52</v>
      </c>
      <c r="B55" s="44">
        <v>107.36</v>
      </c>
      <c r="C55" s="44">
        <v>212.11</v>
      </c>
      <c r="D55" s="44">
        <v>0</v>
      </c>
      <c r="E55" s="44">
        <v>0</v>
      </c>
      <c r="F55" s="44"/>
      <c r="G55" s="44"/>
      <c r="H55" s="44">
        <v>50.11</v>
      </c>
      <c r="I55" s="44"/>
      <c r="J55" s="44"/>
      <c r="K55" s="44"/>
      <c r="L55" s="44">
        <v>10</v>
      </c>
      <c r="M55" s="45">
        <v>98.45</v>
      </c>
      <c r="N55" s="45">
        <v>20.04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498.07000000000005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106.33</v>
      </c>
      <c r="I58" s="44"/>
      <c r="J58" s="44"/>
      <c r="K58" s="44">
        <v>256.04000000000002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362.37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3241.4399999999996</v>
      </c>
      <c r="C64" s="53">
        <f t="shared" ref="C64:AG64" si="21">+C15+C23+C31+C39+C47+C48+C49+C50+C51+C52+C53+C54+C55+C56+C57+C58+C59+C60+C61+C62+C63</f>
        <v>2671.17</v>
      </c>
      <c r="D64" s="53">
        <f t="shared" si="21"/>
        <v>2530.06</v>
      </c>
      <c r="E64" s="53">
        <f t="shared" si="21"/>
        <v>47.24</v>
      </c>
      <c r="F64" s="53">
        <f t="shared" si="21"/>
        <v>1949.96</v>
      </c>
      <c r="G64" s="53">
        <f t="shared" si="21"/>
        <v>1456.52</v>
      </c>
      <c r="H64" s="53">
        <f t="shared" si="21"/>
        <v>4938.8199999999988</v>
      </c>
      <c r="I64" s="53">
        <f t="shared" si="21"/>
        <v>3928.1424000000002</v>
      </c>
      <c r="J64" s="53">
        <f t="shared" si="21"/>
        <v>3585.5760999999998</v>
      </c>
      <c r="K64" s="53">
        <f t="shared" si="21"/>
        <v>3994.5099999999993</v>
      </c>
      <c r="L64" s="53">
        <f t="shared" si="21"/>
        <v>3126.77</v>
      </c>
      <c r="M64" s="53">
        <f t="shared" si="21"/>
        <v>2536.66</v>
      </c>
      <c r="N64" s="53">
        <f t="shared" si="21"/>
        <v>3588.741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37595.609499999999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3237.39</v>
      </c>
      <c r="C67" s="57">
        <f t="shared" ref="C67:L67" si="23">C12</f>
        <v>2665.51</v>
      </c>
      <c r="D67" s="57">
        <f t="shared" si="23"/>
        <v>2531.14</v>
      </c>
      <c r="E67" s="57">
        <f t="shared" si="23"/>
        <v>47.22</v>
      </c>
      <c r="F67" s="57">
        <f t="shared" si="23"/>
        <v>1950.57</v>
      </c>
      <c r="G67" s="57">
        <f t="shared" si="23"/>
        <v>1452.05</v>
      </c>
      <c r="H67" s="57">
        <f t="shared" si="23"/>
        <v>4927.26</v>
      </c>
      <c r="I67" s="57">
        <f t="shared" si="23"/>
        <v>3921.41</v>
      </c>
      <c r="J67" s="57">
        <f t="shared" si="23"/>
        <v>3594.08</v>
      </c>
      <c r="K67" s="57">
        <f t="shared" si="23"/>
        <v>3991.45</v>
      </c>
      <c r="L67" s="57">
        <f t="shared" si="23"/>
        <v>3125.95</v>
      </c>
      <c r="M67" s="57">
        <f t="shared" si="22"/>
        <v>2537.4299999999998</v>
      </c>
      <c r="N67" s="57">
        <f t="shared" si="22"/>
        <v>3584.14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37565.599999999999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6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3237.39</v>
      </c>
      <c r="C69" s="59">
        <f t="shared" ref="C69:AG69" si="25">+C67+C68</f>
        <v>2671.51</v>
      </c>
      <c r="D69" s="59">
        <f t="shared" si="25"/>
        <v>2531.14</v>
      </c>
      <c r="E69" s="59">
        <f t="shared" si="25"/>
        <v>47.22</v>
      </c>
      <c r="F69" s="59">
        <f t="shared" si="25"/>
        <v>1950.57</v>
      </c>
      <c r="G69" s="59">
        <f t="shared" si="25"/>
        <v>1452.05</v>
      </c>
      <c r="H69" s="59">
        <f t="shared" si="25"/>
        <v>4927.26</v>
      </c>
      <c r="I69" s="59">
        <f t="shared" si="25"/>
        <v>3927.41</v>
      </c>
      <c r="J69" s="59">
        <f t="shared" si="25"/>
        <v>3594.08</v>
      </c>
      <c r="K69" s="59">
        <f t="shared" si="25"/>
        <v>3991.45</v>
      </c>
      <c r="L69" s="59">
        <f t="shared" si="25"/>
        <v>3125.95</v>
      </c>
      <c r="M69" s="59">
        <f t="shared" si="25"/>
        <v>2537.4299999999998</v>
      </c>
      <c r="N69" s="59">
        <f t="shared" si="25"/>
        <v>3584.14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37577.599999999999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4.0499999999997272</v>
      </c>
      <c r="C70" s="57">
        <f t="shared" si="26"/>
        <v>-0.34000000000014552</v>
      </c>
      <c r="D70" s="57">
        <f t="shared" si="26"/>
        <v>-1.0799999999999272</v>
      </c>
      <c r="E70" s="57">
        <f t="shared" si="26"/>
        <v>2.0000000000003126E-2</v>
      </c>
      <c r="F70" s="57">
        <f t="shared" si="26"/>
        <v>-0.60999999999989996</v>
      </c>
      <c r="G70" s="57">
        <f t="shared" si="26"/>
        <v>4.4700000000000273</v>
      </c>
      <c r="H70" s="57">
        <f t="shared" si="26"/>
        <v>11.559999999998581</v>
      </c>
      <c r="I70" s="57">
        <f t="shared" si="26"/>
        <v>0.73240000000032524</v>
      </c>
      <c r="J70" s="57">
        <f t="shared" si="26"/>
        <v>-8.5039000000001579</v>
      </c>
      <c r="K70" s="57">
        <f t="shared" si="26"/>
        <v>3.0599999999994907</v>
      </c>
      <c r="L70" s="57">
        <f t="shared" si="26"/>
        <v>0.82000000000016371</v>
      </c>
      <c r="M70" s="57">
        <f t="shared" si="26"/>
        <v>-0.76999999999998181</v>
      </c>
      <c r="N70" s="57">
        <f t="shared" si="26"/>
        <v>4.6010000000001128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18.009499999998319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3" activePane="bottomRight" state="frozen"/>
      <selection pane="topRight" activeCell="B1" sqref="B1"/>
      <selection pane="bottomLeft" activeCell="A5" sqref="A5"/>
      <selection pane="bottomRight" activeCell="AH33" sqref="AH3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54</v>
      </c>
      <c r="E11" s="5" t="s">
        <v>56</v>
      </c>
      <c r="F11" s="5" t="s">
        <v>58</v>
      </c>
      <c r="G11" s="5" t="s">
        <v>59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3185.46</v>
      </c>
      <c r="C12" s="26">
        <v>1369.64</v>
      </c>
      <c r="D12" s="26">
        <v>1651.21</v>
      </c>
      <c r="E12" s="26">
        <v>5271.31</v>
      </c>
      <c r="F12" s="26">
        <v>1272.56</v>
      </c>
      <c r="G12" s="26">
        <v>20.309999999999999</v>
      </c>
      <c r="H12" s="26">
        <v>457.14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13227.63</v>
      </c>
      <c r="AI12" s="26">
        <v>13071.22</v>
      </c>
      <c r="AJ12" s="69">
        <f>+AI12-AH12</f>
        <v>-156.40999999999985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232.5</v>
      </c>
      <c r="D15" s="23">
        <v>60.5</v>
      </c>
      <c r="E15" s="23"/>
      <c r="F15" s="23">
        <v>218</v>
      </c>
      <c r="G15" s="23"/>
      <c r="H15" s="23">
        <v>53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564</v>
      </c>
    </row>
    <row r="16" spans="1:36" s="32" customFormat="1" x14ac:dyDescent="0.25">
      <c r="A16" s="30" t="s">
        <v>20</v>
      </c>
      <c r="B16" s="31">
        <v>410</v>
      </c>
      <c r="C16" s="31"/>
      <c r="D16" s="31">
        <v>197</v>
      </c>
      <c r="E16" s="31">
        <v>585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1192</v>
      </c>
      <c r="AJ16" s="70"/>
    </row>
    <row r="17" spans="1:36" s="47" customFormat="1" x14ac:dyDescent="0.25">
      <c r="A17" s="46" t="s">
        <v>27</v>
      </c>
      <c r="B17" s="22">
        <f>B16*$B$8</f>
        <v>1955.6999999999998</v>
      </c>
      <c r="C17" s="22">
        <f>C16*$B$8</f>
        <v>0</v>
      </c>
      <c r="D17" s="22">
        <f t="shared" ref="D17:AG17" si="2">D16*$B$8</f>
        <v>939.68999999999994</v>
      </c>
      <c r="E17" s="22">
        <f t="shared" si="2"/>
        <v>2790.45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5685.84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410</v>
      </c>
      <c r="C22" s="20">
        <f t="shared" ref="C22:AG23" si="5">+C16+C18+C20</f>
        <v>0</v>
      </c>
      <c r="D22" s="20">
        <f t="shared" si="5"/>
        <v>197</v>
      </c>
      <c r="E22" s="20">
        <f t="shared" si="5"/>
        <v>585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1192</v>
      </c>
    </row>
    <row r="23" spans="1:36" s="47" customFormat="1" x14ac:dyDescent="0.25">
      <c r="A23" s="48" t="s">
        <v>26</v>
      </c>
      <c r="B23" s="19">
        <f>+B17+B19+B21</f>
        <v>1955.6999999999998</v>
      </c>
      <c r="C23" s="19">
        <f t="shared" si="5"/>
        <v>0</v>
      </c>
      <c r="D23" s="19">
        <f t="shared" si="5"/>
        <v>939.68999999999994</v>
      </c>
      <c r="E23" s="19">
        <f t="shared" si="5"/>
        <v>2790.45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5685.84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43.72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43.72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208.54439999999997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208.54439999999997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43.72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43.72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208.54439999999997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208.54439999999997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1069</v>
      </c>
      <c r="C49" s="44">
        <v>1052.3499999999999</v>
      </c>
      <c r="D49" s="44">
        <v>612.30999999999995</v>
      </c>
      <c r="E49" s="44">
        <v>1906.16</v>
      </c>
      <c r="F49" s="44">
        <v>763.64</v>
      </c>
      <c r="G49" s="44">
        <v>20.309999999999999</v>
      </c>
      <c r="H49" s="44">
        <v>404.66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5828.43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263.89999999999998</v>
      </c>
      <c r="C53" s="44">
        <v>64.02</v>
      </c>
      <c r="D53" s="44">
        <v>40.56</v>
      </c>
      <c r="E53" s="44">
        <v>112.64</v>
      </c>
      <c r="F53" s="44">
        <v>186.42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667.54</v>
      </c>
    </row>
    <row r="54" spans="1:34" x14ac:dyDescent="0.25">
      <c r="A54" s="17" t="s">
        <v>114</v>
      </c>
      <c r="B54" s="44">
        <v>28.49</v>
      </c>
      <c r="C54" s="44"/>
      <c r="D54" s="44"/>
      <c r="E54" s="44"/>
      <c r="F54" s="44">
        <v>89.28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117.77</v>
      </c>
    </row>
    <row r="55" spans="1:34" x14ac:dyDescent="0.25">
      <c r="A55" s="17" t="s">
        <v>52</v>
      </c>
      <c r="B55" s="44">
        <v>91.41</v>
      </c>
      <c r="C55" s="44">
        <v>17.920000000000002</v>
      </c>
      <c r="D55" s="44"/>
      <c r="E55" s="44">
        <v>298.07</v>
      </c>
      <c r="F55" s="44">
        <v>15.71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423.10999999999996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3408.4999999999995</v>
      </c>
      <c r="C64" s="53">
        <f t="shared" ref="C64:AG64" si="21">+C15+C23+C31+C39+C47+C48+C49+C50+C51+C52+C53+C54+C55+C56+C57+C58+C59+C60+C61+C62+C63</f>
        <v>1366.79</v>
      </c>
      <c r="D64" s="53">
        <f t="shared" si="21"/>
        <v>1653.06</v>
      </c>
      <c r="E64" s="53">
        <f t="shared" si="21"/>
        <v>5315.8643999999995</v>
      </c>
      <c r="F64" s="53">
        <f t="shared" si="21"/>
        <v>1273.05</v>
      </c>
      <c r="G64" s="53">
        <f t="shared" si="21"/>
        <v>20.309999999999999</v>
      </c>
      <c r="H64" s="53">
        <f t="shared" si="21"/>
        <v>457.66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13495.234399999996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3185.46</v>
      </c>
      <c r="C67" s="57">
        <f t="shared" ref="C67:L67" si="23">C12</f>
        <v>1369.64</v>
      </c>
      <c r="D67" s="57">
        <f t="shared" si="23"/>
        <v>1651.21</v>
      </c>
      <c r="E67" s="57">
        <f t="shared" si="23"/>
        <v>5271.31</v>
      </c>
      <c r="F67" s="57">
        <f t="shared" si="23"/>
        <v>1272.56</v>
      </c>
      <c r="G67" s="57">
        <f t="shared" si="23"/>
        <v>20.309999999999999</v>
      </c>
      <c r="H67" s="57">
        <f t="shared" si="23"/>
        <v>457.14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13227.63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3185.46</v>
      </c>
      <c r="C69" s="59">
        <f t="shared" ref="C69:AG69" si="25">+C67+C68</f>
        <v>1369.64</v>
      </c>
      <c r="D69" s="59">
        <f t="shared" si="25"/>
        <v>1651.21</v>
      </c>
      <c r="E69" s="59">
        <f t="shared" si="25"/>
        <v>5271.31</v>
      </c>
      <c r="F69" s="59">
        <f t="shared" si="25"/>
        <v>1272.56</v>
      </c>
      <c r="G69" s="59">
        <f t="shared" si="25"/>
        <v>20.309999999999999</v>
      </c>
      <c r="H69" s="59">
        <f t="shared" si="25"/>
        <v>457.14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13227.63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223.03999999999951</v>
      </c>
      <c r="C70" s="57">
        <f t="shared" si="26"/>
        <v>-2.8500000000001364</v>
      </c>
      <c r="D70" s="57">
        <f t="shared" si="26"/>
        <v>1.8499999999999091</v>
      </c>
      <c r="E70" s="57">
        <f t="shared" si="26"/>
        <v>44.554399999999077</v>
      </c>
      <c r="F70" s="57">
        <f t="shared" si="26"/>
        <v>0.49000000000000909</v>
      </c>
      <c r="G70" s="57">
        <f t="shared" si="26"/>
        <v>0</v>
      </c>
      <c r="H70" s="57">
        <f t="shared" si="26"/>
        <v>0.52000000000003865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267.60439999999841</v>
      </c>
    </row>
    <row r="71" spans="1:34" ht="95.25" customHeight="1" x14ac:dyDescent="0.25">
      <c r="A71" s="77" t="s">
        <v>96</v>
      </c>
      <c r="B71" s="14" t="s">
        <v>125</v>
      </c>
      <c r="C71" s="14"/>
      <c r="D71" s="14"/>
      <c r="E71" s="14" t="s">
        <v>126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S1" sqref="AS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>
        <v>4.96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4488.37</v>
      </c>
      <c r="C12" s="26">
        <v>3885.21</v>
      </c>
      <c r="D12" s="26">
        <v>2978.43</v>
      </c>
      <c r="E12" s="26">
        <v>1692.06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13044.07</v>
      </c>
      <c r="AI12" s="26">
        <v>12964.74</v>
      </c>
      <c r="AJ12" s="69">
        <f>+AI12-AH12</f>
        <v>-79.329999999999927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565</v>
      </c>
      <c r="C15" s="23">
        <v>226</v>
      </c>
      <c r="D15" s="23">
        <v>1185.8</v>
      </c>
      <c r="E15" s="23">
        <v>453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2429.8000000000002</v>
      </c>
    </row>
    <row r="16" spans="1:36" s="32" customFormat="1" x14ac:dyDescent="0.25">
      <c r="A16" s="30" t="s">
        <v>20</v>
      </c>
      <c r="B16" s="31">
        <v>280</v>
      </c>
      <c r="C16" s="31">
        <v>345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625</v>
      </c>
      <c r="AJ16" s="70"/>
    </row>
    <row r="17" spans="1:36" s="47" customFormat="1" x14ac:dyDescent="0.25">
      <c r="A17" s="46" t="s">
        <v>27</v>
      </c>
      <c r="B17" s="22">
        <f>B16*$B$8</f>
        <v>1335.6</v>
      </c>
      <c r="C17" s="22">
        <f>C16*$B$8</f>
        <v>1645.6499999999999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2981.25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280</v>
      </c>
      <c r="C22" s="20">
        <f t="shared" ref="C22:AG23" si="5">+C16+C18+C20</f>
        <v>345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625</v>
      </c>
    </row>
    <row r="23" spans="1:36" s="47" customFormat="1" x14ac:dyDescent="0.25">
      <c r="A23" s="48" t="s">
        <v>26</v>
      </c>
      <c r="B23" s="19">
        <f>+B17+B19+B21</f>
        <v>1335.6</v>
      </c>
      <c r="C23" s="19">
        <f t="shared" si="5"/>
        <v>1645.6499999999999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2981.25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6.56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6.56</v>
      </c>
    </row>
    <row r="41" spans="1:34" s="47" customFormat="1" x14ac:dyDescent="0.25">
      <c r="A41" s="46" t="s">
        <v>44</v>
      </c>
      <c r="B41" s="22">
        <f>B40*$B$8</f>
        <v>31.291199999999996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31.291199999999996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6.56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6.56</v>
      </c>
    </row>
    <row r="47" spans="1:34" s="47" customFormat="1" x14ac:dyDescent="0.25">
      <c r="A47" s="48" t="s">
        <v>48</v>
      </c>
      <c r="B47" s="19">
        <f>+B41+B43+B45</f>
        <v>31.291199999999996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31.291199999999996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2269.7600000000002</v>
      </c>
      <c r="C49" s="44">
        <v>1562.91</v>
      </c>
      <c r="D49" s="44">
        <v>1354.26</v>
      </c>
      <c r="E49" s="44">
        <v>966.8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6153.7300000000005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234.62</v>
      </c>
      <c r="C53" s="44">
        <v>323.52</v>
      </c>
      <c r="D53" s="44">
        <v>439.89</v>
      </c>
      <c r="E53" s="44">
        <v>273.85000000000002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1271.8800000000001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57.71</v>
      </c>
      <c r="C55" s="44">
        <v>129.58000000000001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187.29000000000002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4493.9812000000002</v>
      </c>
      <c r="C64" s="53">
        <f t="shared" ref="C64:AG64" si="21">+C15+C23+C31+C39+C47+C48+C49+C50+C51+C52+C53+C54+C55+C56+C57+C58+C59+C60+C61+C62+C63</f>
        <v>3887.66</v>
      </c>
      <c r="D64" s="53">
        <f t="shared" si="21"/>
        <v>2979.95</v>
      </c>
      <c r="E64" s="53">
        <f t="shared" si="21"/>
        <v>1693.65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13055.241199999999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4488.37</v>
      </c>
      <c r="C67" s="57">
        <f t="shared" ref="C67:L67" si="23">C12</f>
        <v>3885.21</v>
      </c>
      <c r="D67" s="57">
        <f t="shared" si="23"/>
        <v>2978.43</v>
      </c>
      <c r="E67" s="57">
        <f t="shared" si="23"/>
        <v>1692.06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13044.07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4488.37</v>
      </c>
      <c r="C69" s="59">
        <f t="shared" ref="C69:AG69" si="25">+C67+C68</f>
        <v>3885.21</v>
      </c>
      <c r="D69" s="59">
        <f t="shared" si="25"/>
        <v>2978.43</v>
      </c>
      <c r="E69" s="59">
        <f t="shared" si="25"/>
        <v>1692.06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13044.07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5.6112000000002809</v>
      </c>
      <c r="C70" s="57">
        <f t="shared" si="26"/>
        <v>2.4499999999998181</v>
      </c>
      <c r="D70" s="57">
        <f t="shared" si="26"/>
        <v>1.5199999999999818</v>
      </c>
      <c r="E70" s="57">
        <f t="shared" si="26"/>
        <v>1.5900000000001455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11.171200000000226</v>
      </c>
    </row>
    <row r="71" spans="1:34" ht="107.25" customHeight="1" x14ac:dyDescent="0.25">
      <c r="A71" s="77" t="s">
        <v>96</v>
      </c>
      <c r="B71" s="14"/>
      <c r="C71" s="14"/>
      <c r="D71" s="14"/>
      <c r="E71" s="14" t="s">
        <v>123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124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1435.46</v>
      </c>
      <c r="C12" s="26">
        <v>998.87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2434.33</v>
      </c>
      <c r="AI12" s="26">
        <v>2414.3200000000002</v>
      </c>
      <c r="AJ12" s="69">
        <f>+AI12-AH12</f>
        <v>-20.009999999999764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55.5</v>
      </c>
      <c r="C15" s="23">
        <v>105.5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</v>
      </c>
    </row>
    <row r="16" spans="1:36" s="32" customFormat="1" x14ac:dyDescent="0.25">
      <c r="A16" s="30" t="s">
        <v>20</v>
      </c>
      <c r="B16" s="31">
        <v>65</v>
      </c>
      <c r="C16" s="31">
        <v>44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109</v>
      </c>
      <c r="AJ16" s="70"/>
    </row>
    <row r="17" spans="1:36" s="47" customFormat="1" x14ac:dyDescent="0.25">
      <c r="A17" s="46" t="s">
        <v>27</v>
      </c>
      <c r="B17" s="22">
        <f>B16*$B$8</f>
        <v>310.04999999999995</v>
      </c>
      <c r="C17" s="22">
        <f>C16*$B$8</f>
        <v>209.88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519.92999999999995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65</v>
      </c>
      <c r="C22" s="20">
        <f t="shared" ref="C22:AG23" si="5">+C16+C18+C20</f>
        <v>44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109</v>
      </c>
    </row>
    <row r="23" spans="1:36" s="47" customFormat="1" x14ac:dyDescent="0.25">
      <c r="A23" s="48" t="s">
        <v>26</v>
      </c>
      <c r="B23" s="19">
        <f>+B17+B19+B21</f>
        <v>310.04999999999995</v>
      </c>
      <c r="C23" s="19">
        <f t="shared" si="5"/>
        <v>209.88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519.92999999999995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43.07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43.07</v>
      </c>
    </row>
    <row r="41" spans="1:34" s="47" customFormat="1" x14ac:dyDescent="0.25">
      <c r="A41" s="46" t="s">
        <v>44</v>
      </c>
      <c r="B41" s="22">
        <f>B40*$B$8</f>
        <v>205.44389999999999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205.44389999999999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43.07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43.07</v>
      </c>
    </row>
    <row r="47" spans="1:34" s="47" customFormat="1" x14ac:dyDescent="0.25">
      <c r="A47" s="48" t="s">
        <v>48</v>
      </c>
      <c r="B47" s="19">
        <f>+B41+B43+B45</f>
        <v>205.44389999999999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205.44389999999999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563.03</v>
      </c>
      <c r="C49" s="44">
        <v>590.34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1153.3699999999999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12.15</v>
      </c>
      <c r="C53" s="44">
        <v>33.83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45.98</v>
      </c>
    </row>
    <row r="54" spans="1:34" x14ac:dyDescent="0.25">
      <c r="A54" s="17" t="s">
        <v>114</v>
      </c>
      <c r="B54" s="44">
        <v>290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290</v>
      </c>
    </row>
    <row r="55" spans="1:34" x14ac:dyDescent="0.25">
      <c r="A55" s="17" t="s">
        <v>52</v>
      </c>
      <c r="B55" s="44"/>
      <c r="C55" s="44">
        <v>79.78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79.78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1436.1739</v>
      </c>
      <c r="C64" s="53">
        <f t="shared" ref="C64:AG64" si="21">+C15+C23+C31+C39+C47+C48+C49+C50+C51+C52+C53+C54+C55+C56+C57+C58+C59+C60+C61+C62+C63</f>
        <v>1019.33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2455.5039000000002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1435.46</v>
      </c>
      <c r="C67" s="57">
        <f t="shared" ref="C67:L67" si="23">C12</f>
        <v>998.87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2434.33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1435.46</v>
      </c>
      <c r="C69" s="59">
        <f t="shared" ref="C69:AG69" si="25">+C67+C68</f>
        <v>1004.87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2440.33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0.71389999999996689</v>
      </c>
      <c r="C70" s="57">
        <f t="shared" si="26"/>
        <v>14.460000000000036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15.173900000000003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7" activePane="bottomRight" state="frozen"/>
      <selection pane="topRight" activeCell="B1" sqref="B1"/>
      <selection pane="bottomLeft" activeCell="A5" sqref="A5"/>
      <selection pane="bottomRight" activeCell="E73" sqref="E7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1205.6099999999999</v>
      </c>
      <c r="C12" s="26">
        <v>494.7</v>
      </c>
      <c r="D12" s="26">
        <v>6609.65</v>
      </c>
      <c r="E12" s="26">
        <v>641.41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8951.369999999999</v>
      </c>
      <c r="AI12" s="26"/>
      <c r="AJ12" s="69">
        <f>+AI12-AH12</f>
        <v>-8951.369999999999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</v>
      </c>
      <c r="C15" s="23">
        <v>126</v>
      </c>
      <c r="D15" s="23"/>
      <c r="E15" s="23">
        <v>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145</v>
      </c>
    </row>
    <row r="16" spans="1:36" s="32" customFormat="1" x14ac:dyDescent="0.25">
      <c r="A16" s="30" t="s">
        <v>20</v>
      </c>
      <c r="B16" s="31">
        <v>41</v>
      </c>
      <c r="C16" s="31"/>
      <c r="D16" s="31">
        <v>680</v>
      </c>
      <c r="E16" s="31">
        <v>84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805</v>
      </c>
      <c r="AJ16" s="70"/>
    </row>
    <row r="17" spans="1:36" s="47" customFormat="1" x14ac:dyDescent="0.25">
      <c r="A17" s="46" t="s">
        <v>27</v>
      </c>
      <c r="B17" s="22">
        <f>B16*$B$8</f>
        <v>189.01000000000002</v>
      </c>
      <c r="C17" s="22">
        <f>C16*$B$8</f>
        <v>0</v>
      </c>
      <c r="D17" s="22">
        <f t="shared" ref="D17:AG17" si="2">D16*$B$8</f>
        <v>3134.8</v>
      </c>
      <c r="E17" s="22">
        <f t="shared" si="2"/>
        <v>387.24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3711.05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</v>
      </c>
      <c r="C22" s="20">
        <f t="shared" ref="C22:AG23" si="5">+C16+C18+C20</f>
        <v>0</v>
      </c>
      <c r="D22" s="20">
        <f t="shared" si="5"/>
        <v>680</v>
      </c>
      <c r="E22" s="20">
        <f t="shared" si="5"/>
        <v>84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805</v>
      </c>
    </row>
    <row r="23" spans="1:36" s="47" customFormat="1" x14ac:dyDescent="0.25">
      <c r="A23" s="48" t="s">
        <v>26</v>
      </c>
      <c r="B23" s="19">
        <f>+B17+B19+B21</f>
        <v>189.01000000000002</v>
      </c>
      <c r="C23" s="19">
        <f t="shared" si="5"/>
        <v>0</v>
      </c>
      <c r="D23" s="19">
        <f t="shared" si="5"/>
        <v>3134.8</v>
      </c>
      <c r="E23" s="19">
        <f t="shared" si="5"/>
        <v>387.24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3711.05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978.24</v>
      </c>
      <c r="C49" s="44">
        <v>369.14</v>
      </c>
      <c r="D49" s="44">
        <v>3205.06</v>
      </c>
      <c r="E49" s="44">
        <v>324.2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4876.6400000000003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24.51</v>
      </c>
      <c r="C53" s="44"/>
      <c r="D53" s="44">
        <v>178.39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202.89999999999998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81.59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81.59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1207.76</v>
      </c>
      <c r="C64" s="53">
        <f t="shared" ref="C64:AG64" si="21">+C15+C23+C31+C39+C47+C48+C49+C50+C51+C52+C53+C54+C55+C56+C57+C58+C59+C60+C61+C62+C63</f>
        <v>495.14</v>
      </c>
      <c r="D64" s="53">
        <f t="shared" si="21"/>
        <v>6599.8400000000011</v>
      </c>
      <c r="E64" s="53">
        <f t="shared" si="21"/>
        <v>714.44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9017.1800000000021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1205.6099999999999</v>
      </c>
      <c r="C67" s="57">
        <f t="shared" ref="C67:L67" si="23">C12</f>
        <v>494.7</v>
      </c>
      <c r="D67" s="57">
        <f t="shared" si="23"/>
        <v>6609.65</v>
      </c>
      <c r="E67" s="57">
        <f t="shared" si="23"/>
        <v>641.41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8951.369999999999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1205.6099999999999</v>
      </c>
      <c r="C69" s="59">
        <f t="shared" ref="C69:AG69" si="25">+C67+C68</f>
        <v>494.7</v>
      </c>
      <c r="D69" s="59">
        <f t="shared" si="25"/>
        <v>6609.65</v>
      </c>
      <c r="E69" s="59">
        <f t="shared" si="25"/>
        <v>641.41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8951.369999999999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2.1500000000000909</v>
      </c>
      <c r="C70" s="57">
        <f t="shared" si="26"/>
        <v>0.43999999999999773</v>
      </c>
      <c r="D70" s="57">
        <f t="shared" si="26"/>
        <v>-9.8099999999985812</v>
      </c>
      <c r="E70" s="57">
        <f t="shared" si="26"/>
        <v>73.030000000000086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65.810000000001594</v>
      </c>
    </row>
    <row r="71" spans="1:34" ht="96" customHeight="1" x14ac:dyDescent="0.25">
      <c r="A71" s="77" t="s">
        <v>96</v>
      </c>
      <c r="B71" s="14"/>
      <c r="C71" s="14"/>
      <c r="D71" s="14" t="s">
        <v>127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Hoja2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2022-05-23T15:50:07Z</dcterms:modified>
</cp:coreProperties>
</file>