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M64" i="150" s="1"/>
  <c r="M70" i="150" s="1"/>
  <c r="O31" i="150"/>
  <c r="Q31" i="150"/>
  <c r="S31" i="150"/>
  <c r="U31" i="150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U64" i="150"/>
  <c r="U70" i="150" s="1"/>
  <c r="E64" i="150"/>
  <c r="E70" i="150" s="1"/>
  <c r="Y64" i="150"/>
  <c r="Y70" i="150" s="1"/>
  <c r="I64" i="150"/>
  <c r="I70" i="150" s="1"/>
  <c r="AG64" i="149"/>
  <c r="AG70" i="149" s="1"/>
  <c r="AH23" i="149"/>
  <c r="F11" i="145" s="1"/>
  <c r="Q64" i="149"/>
  <c r="Q70" i="149" s="1"/>
  <c r="AC64" i="149"/>
  <c r="AC70" i="149" s="1"/>
  <c r="M64" i="149"/>
  <c r="M70" i="149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V64" i="40"/>
  <c r="V70" i="40" s="1"/>
  <c r="Y64" i="40"/>
  <c r="Y70" i="40" s="1"/>
  <c r="AD64" i="40"/>
  <c r="AD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s="1"/>
  <c r="M70" i="40" s="1"/>
  <c r="AH69" i="40" l="1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<sst xmlns="http://schemas.openxmlformats.org/spreadsheetml/2006/main" count="770" uniqueCount="144">
  <si>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</si>
  <si>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</si>
  <si>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</si>
  <si>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</si>
  <si>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</si>
  <si>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</si>
  <si>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</si>
  <si>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</si>
  <si>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</si>
  <si>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</si>
  <si>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</si>
  <si>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</si>
  <si>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</si>
  <si>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</si>
  <si>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</si>
  <si>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</si>
  <si>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</si>
  <si>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</si>
  <si>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</si>
  <si>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</si>
  <si>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</si>
  <si>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</si>
  <si>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</si>
  <si>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</si>
  <si>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</si>
  <si>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</si>
  <si>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</si>
  <si>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</si>
  <si>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</si>
  <si>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</si>
  <si>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</si>
  <si>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</si>
  <si>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</si>
  <si>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</si>
  <si>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</si>
  <si>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</si>
  <si>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</si>
  <si>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</si>
  <si>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</si>
  <si>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</si>
  <si>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</si>
  <si>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</si>
  <si>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</si>
  <si>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</si>
  <si>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</si>
  <si>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</si>
  <si>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</si>
  <si>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</si>
  <si>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</si>
  <si>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</si>
  <si>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</si>
  <si>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</si>
  <si>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</si>
  <si>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</si>
  <si>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</si>
  <si>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</si>
  <si>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</si>
  <si>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</si>
  <si>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</si>
  <si>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</si>
  <si>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</si>
  <si>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</si>
  <si>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</si>
  <si>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</si>
  <si>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</si>
  <si>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</si>
  <si>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</si>
  <si>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</si>
  <si>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</si>
  <si>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</si>
  <si>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</si>
  <si>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</si>
  <si>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</si>
  <si>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</si>
  <si>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</si>
  <si>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</si>
  <si>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</si>
  <si>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</si>
  <si>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</si>
  <si>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</si>
  <si>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</si>
  <si>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</si>
  <si>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</si>
  <si>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</si>
  <si>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</si>
  <si>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</si>
  <si>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</si>
  <si>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</si>
  <si>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</si>
  <si>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</si>
  <si>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</si>
  <si>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</si>
  <si>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</si>
  <si>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</si>
  <si>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</si>
  <si>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</si>
  <si>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</si>
  <si>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</si>
  <si>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</si>
  <si>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</si>
  <si>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</si>
  <si>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</si>
  <si>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</si>
  <si>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</si>
  <si>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</si>
  <si>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</si>
  <si>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</si>
  <si>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</si>
  <si>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</si>
  <si>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</si>
  <si>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</si>
  <si>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</si>
  <si>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</si>
  <si>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</si>
  <si>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</si>
  <si>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</si>
  <si>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</si>
  <si>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</si>
  <si>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</si>
  <si>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</si>
  <si>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</si>
  <si>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</si>
  <si>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</si>
  <si>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NO SE CARGO EFECTIVO </t>
  </si>
  <si>
    <t>EN SISTEMA</t>
  </si>
  <si>
    <t>SOBRANTE DE 1$</t>
  </si>
  <si>
    <t>4.00F/C</t>
  </si>
  <si>
    <t>FALTANTE DE 10.00</t>
  </si>
  <si>
    <t>ES SOBRANTE DE CAJA 4</t>
  </si>
  <si>
    <t>9.50F/C</t>
  </si>
  <si>
    <t>56.00F/C</t>
  </si>
  <si>
    <t>19.00F/C</t>
  </si>
  <si>
    <t>FALTANTE EN EFECTIVO</t>
  </si>
  <si>
    <t>INTERCAMBIO DE 50$ X</t>
  </si>
  <si>
    <t>50 EUROS</t>
  </si>
  <si>
    <t>16.50F/C</t>
  </si>
  <si>
    <t>MAL REGISTRO DE 7$</t>
  </si>
  <si>
    <t>20.50F/C</t>
  </si>
  <si>
    <t>CUENTA COBRADA X MENOS</t>
  </si>
  <si>
    <t>#9210 MONTO 290.00</t>
  </si>
  <si>
    <t>85.00F/C</t>
  </si>
  <si>
    <t>26.00F/C</t>
  </si>
  <si>
    <t>MAL REGISTRO DE 0.01$</t>
  </si>
  <si>
    <t>15-05-223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</si>
</sst>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86514.48</v>
      </c>
      <c r="C2" s="43">
        <f>MODELO!AH12</f>
        <v>30816.500000000004</v>
      </c>
      <c r="D2" s="43">
        <f>EXQUISITECES!AH12</f>
        <v>14607.93</v>
      </c>
      <c r="E2" s="43">
        <f>HOYADA!AH12</f>
        <v>10422.84</v>
      </c>
      <c r="F2" s="43">
        <f>FARMASTOP!AH12</f>
        <v>2040.61</v>
      </c>
      <c r="G2" s="43">
        <f>BOCAS!AH12</f>
        <v>5512.3899999999994</v>
      </c>
      <c r="H2" s="43">
        <f>LAGUNETICA!AH12</f>
        <v>18202.309999999998</v>
      </c>
      <c r="I2" s="43">
        <f>SANANTONIO!AH12</f>
        <v>0</v>
      </c>
      <c r="J2" s="43">
        <f>SUM(B2:I2)</f>
        <v>168117.06</v>
      </c>
    </row>
    <row r="3" spans="1:10" x14ac:dyDescent="0.25">
      <c r="A3" s="46" t="s">
        <v>0</v>
      </c>
      <c r="B3" s="43">
        <f>AUTOMERCADO!AH15</f>
        <v>2125.8000000000002</v>
      </c>
      <c r="C3" s="43">
        <f>MODELO!AH15</f>
        <v>1286.7</v>
      </c>
      <c r="D3" s="43">
        <f>EXQUISITECES!AH15</f>
        <v>375</v>
      </c>
      <c r="E3" s="43">
        <f>HOYADA!AH15</f>
        <v>1408.5</v>
      </c>
      <c r="F3" s="43">
        <f>FARMASTOP!AH15</f>
        <v>52.5</v>
      </c>
      <c r="G3" s="43">
        <f>BOCAS!AH15</f>
        <v>216</v>
      </c>
      <c r="H3" s="43">
        <f>LAGUNETICA!AH15</f>
        <v>1250</v>
      </c>
      <c r="I3" s="43">
        <f>SANANTONIO!AH15</f>
        <v>0</v>
      </c>
      <c r="J3" s="43">
        <f t="shared" ref="J3:J52" si="0">SUM(B3:I3)</f>
        <v>6714.5</v>
      </c>
    </row>
    <row r="4" spans="1:10" x14ac:dyDescent="0.25">
      <c r="A4" s="73" t="s">
        <v>20</v>
      </c>
      <c r="B4" s="43">
        <f>AUTOMERCADO!AH16</f>
        <v>7258</v>
      </c>
      <c r="C4" s="43">
        <f>MODELO!AH16</f>
        <v>2360</v>
      </c>
      <c r="D4" s="43">
        <f>EXQUISITECES!AH16</f>
        <v>1617</v>
      </c>
      <c r="E4" s="43">
        <f>HOYADA!AH16</f>
        <v>721</v>
      </c>
      <c r="F4" s="43">
        <f>FARMASTOP!AH16</f>
        <v>78</v>
      </c>
      <c r="G4" s="43">
        <f>BOCAS!AH16</f>
        <v>515</v>
      </c>
      <c r="H4" s="43">
        <f>LAGUNETICA!AH16</f>
        <v>1498</v>
      </c>
      <c r="I4" s="43">
        <f>SANANTONIO!AH16</f>
        <v>0</v>
      </c>
      <c r="J4" s="43">
        <f t="shared" si="0"/>
        <v>14047</v>
      </c>
    </row>
    <row r="5" spans="1:10" x14ac:dyDescent="0.25">
      <c r="A5" s="46" t="s">
        <v>27</v>
      </c>
      <c r="B5" s="43">
        <f>AUTOMERCADO!AH17</f>
        <v>34620.659999999989</v>
      </c>
      <c r="C5" s="43">
        <f>MODELO!AH17</f>
        <v>11257.2</v>
      </c>
      <c r="D5" s="43">
        <f>EXQUISITECES!AH17</f>
        <v>7713.0899999999992</v>
      </c>
      <c r="E5" s="43">
        <f>HOYADA!AH17</f>
        <v>3439.17</v>
      </c>
      <c r="F5" s="43">
        <f>FARMASTOP!AH17</f>
        <v>372.05999999999995</v>
      </c>
      <c r="G5" s="43">
        <f>BOCAS!AH17</f>
        <v>2374.15</v>
      </c>
      <c r="H5" s="43">
        <f>LAGUNETICA!AH17</f>
        <v>7145.4599999999991</v>
      </c>
      <c r="I5" s="43">
        <f>SANANTONIO!AH17</f>
        <v>0</v>
      </c>
      <c r="J5" s="43">
        <f t="shared" si="0"/>
        <v>66921.789999999979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7258</v>
      </c>
      <c r="C10" s="43">
        <f>MODELO!AH22</f>
        <v>2360</v>
      </c>
      <c r="D10" s="43">
        <f>EXQUISITECES!AH22</f>
        <v>1617</v>
      </c>
      <c r="E10" s="43">
        <f>HOYADA!AH22</f>
        <v>721</v>
      </c>
      <c r="F10" s="43">
        <f>FARMASTOP!AH22</f>
        <v>78</v>
      </c>
      <c r="G10" s="43">
        <f>BOCAS!AH22</f>
        <v>515</v>
      </c>
      <c r="H10" s="43">
        <f>LAGUNETICA!AH22</f>
        <v>1498</v>
      </c>
      <c r="I10" s="43">
        <f>SANANTONIO!AH22</f>
        <v>0</v>
      </c>
      <c r="J10" s="43">
        <f t="shared" si="0"/>
        <v>14047</v>
      </c>
    </row>
    <row r="11" spans="1:10" x14ac:dyDescent="0.25">
      <c r="A11" s="48" t="s">
        <v>26</v>
      </c>
      <c r="B11" s="43">
        <f>AUTOMERCADO!AH23</f>
        <v>34620.659999999989</v>
      </c>
      <c r="C11" s="43">
        <f>MODELO!AH23</f>
        <v>11257.2</v>
      </c>
      <c r="D11" s="43">
        <f>EXQUISITECES!AH23</f>
        <v>7713.0899999999992</v>
      </c>
      <c r="E11" s="43">
        <f>HOYADA!AH23</f>
        <v>3439.17</v>
      </c>
      <c r="F11" s="43">
        <f>FARMASTOP!AH23</f>
        <v>372.05999999999995</v>
      </c>
      <c r="G11" s="43">
        <f>BOCAS!AH23</f>
        <v>2374.15</v>
      </c>
      <c r="H11" s="43">
        <f>LAGUNETICA!AH23</f>
        <v>7145.4599999999991</v>
      </c>
      <c r="I11" s="43">
        <f>SANANTONIO!AH23</f>
        <v>0</v>
      </c>
      <c r="J11" s="43">
        <f t="shared" si="0"/>
        <v>66921.789999999979</v>
      </c>
    </row>
    <row r="12" spans="1:10" x14ac:dyDescent="0.25">
      <c r="A12" s="46" t="s">
        <v>28</v>
      </c>
      <c r="B12" s="43">
        <f>AUTOMERCADO!AH24</f>
        <v>222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222</v>
      </c>
    </row>
    <row r="13" spans="1:10" x14ac:dyDescent="0.25">
      <c r="A13" s="46" t="s">
        <v>31</v>
      </c>
      <c r="B13" s="43">
        <f>AUTOMERCADO!AH25</f>
        <v>1101.1199999999999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1101.1199999999999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222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222</v>
      </c>
    </row>
    <row r="19" spans="1:10" x14ac:dyDescent="0.25">
      <c r="A19" s="48" t="s">
        <v>33</v>
      </c>
      <c r="B19" s="43">
        <f>AUTOMERCADO!AH31</f>
        <v>1101.1199999999999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1101.1199999999999</v>
      </c>
    </row>
    <row r="20" spans="1:10" x14ac:dyDescent="0.25">
      <c r="A20" s="46" t="s">
        <v>34</v>
      </c>
      <c r="B20" s="43">
        <f>AUTOMERCADO!AH32</f>
        <v>407.29999999999995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407.29999999999995</v>
      </c>
    </row>
    <row r="21" spans="1:10" x14ac:dyDescent="0.25">
      <c r="A21" s="46" t="s">
        <v>35</v>
      </c>
      <c r="B21" s="43">
        <f>AUTOMERCADO!AH33</f>
        <v>1942.8209999999997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1942.8209999999997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407.29999999999995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407.29999999999995</v>
      </c>
    </row>
    <row r="27" spans="1:10" x14ac:dyDescent="0.25">
      <c r="A27" s="48" t="s">
        <v>42</v>
      </c>
      <c r="B27" s="43">
        <f>AUTOMERCADO!AH39</f>
        <v>1942.8209999999997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1942.8209999999997</v>
      </c>
    </row>
    <row r="28" spans="1:10" x14ac:dyDescent="0.25">
      <c r="A28" s="46" t="s">
        <v>43</v>
      </c>
      <c r="B28" s="43">
        <f>AUTOMERCADO!AH40</f>
        <v>462.84999999999997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5.81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468.65999999999997</v>
      </c>
    </row>
    <row r="29" spans="1:10" x14ac:dyDescent="0.25">
      <c r="A29" s="46" t="s">
        <v>44</v>
      </c>
      <c r="B29" s="43">
        <f>AUTOMERCADO!AH41</f>
        <v>2207.7945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27.713699999999996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2235.5081999999998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462.84999999999997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5.81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468.65999999999997</v>
      </c>
    </row>
    <row r="35" spans="1:10" x14ac:dyDescent="0.25">
      <c r="A35" s="48" t="s">
        <v>48</v>
      </c>
      <c r="B35" s="43">
        <f>AUTOMERCADO!AH47</f>
        <v>2207.7945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27.713699999999996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2235.5081999999998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38210.43</v>
      </c>
      <c r="C37" s="43">
        <f>MODELO!AH49</f>
        <v>11830.269999999999</v>
      </c>
      <c r="D37" s="43">
        <f>EXQUISITECES!AH49</f>
        <v>5910.4900000000007</v>
      </c>
      <c r="E37" s="43">
        <f>HOYADA!AH49</f>
        <v>4669.7</v>
      </c>
      <c r="F37" s="43">
        <f>FARMASTOP!AH49</f>
        <v>1574.91</v>
      </c>
      <c r="G37" s="43">
        <f>BOCAS!AH49</f>
        <v>2630.49</v>
      </c>
      <c r="H37" s="43">
        <f>LAGUNETICA!AH49</f>
        <v>4506.51</v>
      </c>
      <c r="I37" s="43">
        <f>SANANTONIO!AH49</f>
        <v>0</v>
      </c>
      <c r="J37" s="43">
        <f t="shared" si="0"/>
        <v>69332.799999999988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3115.36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4051.84</v>
      </c>
      <c r="I40" s="43">
        <f>SANANTONIO!AH52</f>
        <v>0</v>
      </c>
      <c r="J40" s="43">
        <f t="shared" si="0"/>
        <v>7167.2000000000007</v>
      </c>
    </row>
    <row r="41" spans="1:10" x14ac:dyDescent="0.25">
      <c r="A41" s="74" t="s">
        <v>18</v>
      </c>
      <c r="B41" s="43">
        <f>AUTOMERCADO!AH53</f>
        <v>3192.73</v>
      </c>
      <c r="C41" s="43">
        <f>MODELO!AH53</f>
        <v>2606.1</v>
      </c>
      <c r="D41" s="43">
        <f>EXQUISITECES!AH53</f>
        <v>522.97</v>
      </c>
      <c r="E41" s="43">
        <f>HOYADA!AH53</f>
        <v>878.5</v>
      </c>
      <c r="F41" s="43">
        <f>FARMASTOP!AH53</f>
        <v>48.260000000000005</v>
      </c>
      <c r="G41" s="43">
        <f>BOCAS!AH53</f>
        <v>208.95</v>
      </c>
      <c r="H41" s="43">
        <f>LAGUNETICA!AH53</f>
        <v>1089.24</v>
      </c>
      <c r="I41" s="43">
        <f>SANANTONIO!AH53</f>
        <v>0</v>
      </c>
      <c r="J41" s="43">
        <f t="shared" si="0"/>
        <v>8546.75</v>
      </c>
    </row>
    <row r="42" spans="1:10" x14ac:dyDescent="0.25">
      <c r="A42" s="74" t="s">
        <v>114</v>
      </c>
      <c r="B42" s="43">
        <f>AUTOMERCADO!AH54</f>
        <v>250.01999999999998</v>
      </c>
      <c r="C42" s="43">
        <f>MODELO!AH54</f>
        <v>129.01999999999998</v>
      </c>
      <c r="D42" s="43">
        <f>EXQUISITECES!AH54</f>
        <v>72.239999999999995</v>
      </c>
      <c r="E42" s="43">
        <f>HOYADA!AH54</f>
        <v>43.84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495.12</v>
      </c>
    </row>
    <row r="43" spans="1:10" x14ac:dyDescent="0.25">
      <c r="A43" s="74" t="s">
        <v>52</v>
      </c>
      <c r="B43" s="43">
        <f>AUTOMERCADO!AH55</f>
        <v>2783.01</v>
      </c>
      <c r="C43" s="43">
        <f>MODELO!AH55</f>
        <v>640.01</v>
      </c>
      <c r="D43" s="43">
        <f>EXQUISITECES!AH55</f>
        <v>81.509999999999991</v>
      </c>
      <c r="E43" s="43">
        <f>HOYADA!AH55</f>
        <v>0</v>
      </c>
      <c r="F43" s="43">
        <f>FARMASTOP!AH55</f>
        <v>0</v>
      </c>
      <c r="G43" s="43">
        <f>BOCAS!AH55</f>
        <v>66.37</v>
      </c>
      <c r="H43" s="43">
        <f>LAGUNETICA!AH55</f>
        <v>93.88</v>
      </c>
      <c r="I43" s="43">
        <f>SANANTONIO!AH55</f>
        <v>0</v>
      </c>
      <c r="J43" s="43">
        <f t="shared" si="0"/>
        <v>3664.7800000000007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86.61</v>
      </c>
      <c r="I47" s="43">
        <f>SANANTONIO!AH59</f>
        <v>0</v>
      </c>
      <c r="J47" s="43">
        <f t="shared" si="0"/>
        <v>86.61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86434.385499999989</v>
      </c>
      <c r="C52" s="75">
        <f>MODELO!AH64</f>
        <v>30864.659999999996</v>
      </c>
      <c r="D52" s="75">
        <f>EXQUISITECES!AH64</f>
        <v>14675.299999999997</v>
      </c>
      <c r="E52" s="75">
        <f>HOYADA!AH64</f>
        <v>10439.709999999999</v>
      </c>
      <c r="F52" s="75">
        <f>FARMASTOP!AH64</f>
        <v>2075.4436999999998</v>
      </c>
      <c r="G52" s="75">
        <f>BOCAS!AH64</f>
        <v>5495.9599999999991</v>
      </c>
      <c r="H52" s="75">
        <f>LAGUNETICA!AH64</f>
        <v>18223.54</v>
      </c>
      <c r="I52" s="75">
        <f>SANANTONIO!AH64</f>
        <v>0</v>
      </c>
      <c r="J52" s="75">
        <f t="shared" si="0"/>
        <v>168208.99919999996</v>
      </c>
    </row>
    <row r="53" spans="1:10" x14ac:dyDescent="0.25">
      <c r="A53" s="56" t="s">
        <v>3</v>
      </c>
      <c r="B53" s="43">
        <f>B2</f>
        <v>86514.48</v>
      </c>
      <c r="C53" s="43">
        <f t="shared" ref="C53:I53" si="1">C2</f>
        <v>30816.500000000004</v>
      </c>
      <c r="D53" s="43">
        <f t="shared" si="1"/>
        <v>14607.93</v>
      </c>
      <c r="E53" s="43">
        <f t="shared" si="1"/>
        <v>10422.84</v>
      </c>
      <c r="F53" s="43">
        <f t="shared" si="1"/>
        <v>2040.61</v>
      </c>
      <c r="G53" s="43">
        <f t="shared" si="1"/>
        <v>5512.3899999999994</v>
      </c>
      <c r="H53" s="43">
        <f t="shared" si="1"/>
        <v>18202.309999999998</v>
      </c>
      <c r="I53" s="43">
        <f t="shared" si="1"/>
        <v>0</v>
      </c>
      <c r="J53" s="43">
        <f>J2</f>
        <v>168117.06</v>
      </c>
    </row>
    <row r="54" spans="1:10" x14ac:dyDescent="0.25">
      <c r="A54" s="58" t="s">
        <v>95</v>
      </c>
      <c r="B54" s="43">
        <f>+B52-B53</f>
        <v>-80.094500000006519</v>
      </c>
      <c r="C54" s="43">
        <f t="shared" ref="C54:I54" si="2">+C52-C53</f>
        <v>48.159999999992579</v>
      </c>
      <c r="D54" s="43">
        <f t="shared" si="2"/>
        <v>67.369999999997162</v>
      </c>
      <c r="E54" s="43">
        <f t="shared" si="2"/>
        <v>16.869999999998981</v>
      </c>
      <c r="F54" s="43">
        <f t="shared" si="2"/>
        <v>34.833699999999908</v>
      </c>
      <c r="G54" s="43">
        <f t="shared" si="2"/>
        <v>-16.430000000000291</v>
      </c>
      <c r="H54" s="43">
        <f t="shared" si="2"/>
        <v>21.230000000003201</v>
      </c>
      <c r="I54" s="43">
        <f t="shared" si="2"/>
        <v>0</v>
      </c>
      <c r="J54" s="43">
        <f>+J52-J53</f>
        <v>91.93919999996433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20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>
        <v>4.96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6973.35</v>
      </c>
      <c r="C12" s="26">
        <v>5114.63</v>
      </c>
      <c r="D12" s="26">
        <v>7191.84</v>
      </c>
      <c r="E12" s="26">
        <v>8805.9599999999991</v>
      </c>
      <c r="F12" s="26">
        <v>2631.55</v>
      </c>
      <c r="G12" s="26">
        <v>4728.88</v>
      </c>
      <c r="H12" s="26">
        <v>3653.49</v>
      </c>
      <c r="I12" s="26">
        <v>177.04</v>
      </c>
      <c r="J12" s="26">
        <v>5929.62</v>
      </c>
      <c r="K12" s="26">
        <v>5843.37</v>
      </c>
      <c r="L12" s="26">
        <v>4936.58</v>
      </c>
      <c r="M12" s="26">
        <v>5257.45</v>
      </c>
      <c r="N12" s="26">
        <v>5560.05</v>
      </c>
      <c r="O12" s="26">
        <v>4533.1099999999997</v>
      </c>
      <c r="P12" s="26">
        <v>4741.2700000000004</v>
      </c>
      <c r="Q12" s="26">
        <v>3525.89</v>
      </c>
      <c r="R12" s="26">
        <v>1210.07</v>
      </c>
      <c r="S12" s="26">
        <v>1649.7</v>
      </c>
      <c r="T12" s="26">
        <v>177.18</v>
      </c>
      <c r="U12" s="26">
        <v>1700.62</v>
      </c>
      <c r="V12" s="26">
        <v>2172.83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86514.48</v>
      </c>
      <c r="AI12" s="26">
        <v>85372.82</v>
      </c>
      <c r="AJ12" s="69">
        <f>+AI12-AH12</f>
        <v>-1141.6599999999889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47.7</v>
      </c>
      <c r="C15" s="23"/>
      <c r="D15" s="23"/>
      <c r="E15" s="23"/>
      <c r="F15" s="23">
        <v>48</v>
      </c>
      <c r="G15" s="23">
        <v>89</v>
      </c>
      <c r="H15" s="23">
        <v>68</v>
      </c>
      <c r="I15" s="23">
        <v>13.5</v>
      </c>
      <c r="J15" s="23"/>
      <c r="K15" s="23">
        <v>11.4</v>
      </c>
      <c r="L15" s="23"/>
      <c r="M15" s="23">
        <v>66</v>
      </c>
      <c r="N15" s="23">
        <v>479.5</v>
      </c>
      <c r="O15" s="23">
        <v>23</v>
      </c>
      <c r="P15" s="23">
        <v>143.5</v>
      </c>
      <c r="Q15" s="23">
        <v>598.5</v>
      </c>
      <c r="R15" s="23">
        <v>87.5</v>
      </c>
      <c r="S15" s="23">
        <v>102.5</v>
      </c>
      <c r="T15" s="23">
        <v>28.5</v>
      </c>
      <c r="U15" s="23">
        <v>194.7</v>
      </c>
      <c r="V15" s="23">
        <v>124.5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2125.8000000000002</v>
      </c>
    </row>
    <row r="16" spans="1:36" s="32" customFormat="1" x14ac:dyDescent="0.25">
      <c r="A16" s="30" t="s">
        <v>20</v>
      </c>
      <c r="B16" s="31">
        <v>814</v>
      </c>
      <c r="C16" s="31">
        <v>360</v>
      </c>
      <c r="D16" s="31">
        <v>658</v>
      </c>
      <c r="E16" s="31">
        <v>673</v>
      </c>
      <c r="F16" s="31">
        <v>216</v>
      </c>
      <c r="G16" s="31">
        <v>344</v>
      </c>
      <c r="H16" s="31"/>
      <c r="I16" s="31"/>
      <c r="J16" s="31">
        <v>1009</v>
      </c>
      <c r="K16" s="31">
        <v>700</v>
      </c>
      <c r="L16" s="31">
        <v>524</v>
      </c>
      <c r="M16" s="31">
        <v>581</v>
      </c>
      <c r="N16" s="31">
        <v>598</v>
      </c>
      <c r="O16" s="31">
        <v>689</v>
      </c>
      <c r="P16" s="31"/>
      <c r="Q16" s="31"/>
      <c r="R16" s="31"/>
      <c r="S16" s="31"/>
      <c r="T16" s="31"/>
      <c r="U16" s="31">
        <v>92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7258</v>
      </c>
      <c r="AJ16" s="70"/>
    </row>
    <row r="17" spans="1:36" s="47" customFormat="1" x14ac:dyDescent="0.25">
      <c r="A17" s="46" t="s">
        <v>27</v>
      </c>
      <c r="B17" s="22">
        <f>B16*$B$8</f>
        <v>3882.7799999999997</v>
      </c>
      <c r="C17" s="22">
        <f>C16*$B$8</f>
        <v>1717.1999999999998</v>
      </c>
      <c r="D17" s="22">
        <f t="shared" ref="D17:L17" si="2">D16*$B$8</f>
        <v>3138.66</v>
      </c>
      <c r="E17" s="22">
        <f t="shared" si="2"/>
        <v>3210.2099999999996</v>
      </c>
      <c r="F17" s="22">
        <f t="shared" si="2"/>
        <v>1030.32</v>
      </c>
      <c r="G17" s="22">
        <f t="shared" si="2"/>
        <v>1640.8799999999999</v>
      </c>
      <c r="H17" s="22">
        <f t="shared" si="2"/>
        <v>0</v>
      </c>
      <c r="I17" s="22">
        <f t="shared" si="2"/>
        <v>0</v>
      </c>
      <c r="J17" s="22">
        <f t="shared" si="2"/>
        <v>4812.9299999999994</v>
      </c>
      <c r="K17" s="22">
        <f t="shared" si="2"/>
        <v>3338.9999999999995</v>
      </c>
      <c r="L17" s="22">
        <f t="shared" si="2"/>
        <v>2499.4799999999996</v>
      </c>
      <c r="M17" s="22">
        <f t="shared" ref="M17:R17" si="3">M16*$B$8</f>
        <v>2771.37</v>
      </c>
      <c r="N17" s="22">
        <f t="shared" si="3"/>
        <v>2852.4599999999996</v>
      </c>
      <c r="O17" s="22">
        <f t="shared" si="3"/>
        <v>3286.5299999999997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438.84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34620.659999999989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814</v>
      </c>
      <c r="C22" s="20">
        <f t="shared" ref="C22:L22" si="11">+C16+C18+C20</f>
        <v>360</v>
      </c>
      <c r="D22" s="20">
        <f t="shared" si="11"/>
        <v>658</v>
      </c>
      <c r="E22" s="20">
        <f t="shared" si="11"/>
        <v>673</v>
      </c>
      <c r="F22" s="20">
        <f t="shared" si="11"/>
        <v>216</v>
      </c>
      <c r="G22" s="20">
        <f t="shared" si="11"/>
        <v>344</v>
      </c>
      <c r="H22" s="20">
        <f t="shared" si="11"/>
        <v>0</v>
      </c>
      <c r="I22" s="20">
        <f t="shared" si="11"/>
        <v>0</v>
      </c>
      <c r="J22" s="20">
        <f t="shared" si="11"/>
        <v>1009</v>
      </c>
      <c r="K22" s="20">
        <f t="shared" si="11"/>
        <v>700</v>
      </c>
      <c r="L22" s="20">
        <f t="shared" si="11"/>
        <v>524</v>
      </c>
      <c r="M22" s="20">
        <f t="shared" ref="M22:S22" si="12">+M16+M18+M20</f>
        <v>581</v>
      </c>
      <c r="N22" s="20">
        <f t="shared" si="12"/>
        <v>598</v>
      </c>
      <c r="O22" s="20">
        <f t="shared" si="12"/>
        <v>689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92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7258</v>
      </c>
    </row>
    <row r="23" spans="1:36" s="47" customFormat="1" x14ac:dyDescent="0.25">
      <c r="A23" s="48" t="s">
        <v>26</v>
      </c>
      <c r="B23" s="19">
        <f>+B17+B19+B21</f>
        <v>3882.7799999999997</v>
      </c>
      <c r="C23" s="19">
        <f t="shared" ref="C23:L23" si="14">+C17+C19+C21</f>
        <v>1717.1999999999998</v>
      </c>
      <c r="D23" s="19">
        <f t="shared" si="14"/>
        <v>3138.66</v>
      </c>
      <c r="E23" s="19">
        <f t="shared" si="14"/>
        <v>3210.2099999999996</v>
      </c>
      <c r="F23" s="19">
        <f t="shared" si="14"/>
        <v>1030.32</v>
      </c>
      <c r="G23" s="19">
        <f t="shared" si="14"/>
        <v>1640.8799999999999</v>
      </c>
      <c r="H23" s="19">
        <f t="shared" si="14"/>
        <v>0</v>
      </c>
      <c r="I23" s="19">
        <f t="shared" si="14"/>
        <v>0</v>
      </c>
      <c r="J23" s="19">
        <f t="shared" si="14"/>
        <v>4812.9299999999994</v>
      </c>
      <c r="K23" s="19">
        <f t="shared" si="14"/>
        <v>3338.9999999999995</v>
      </c>
      <c r="L23" s="19">
        <f t="shared" si="14"/>
        <v>2499.4799999999996</v>
      </c>
      <c r="M23" s="19">
        <f t="shared" ref="M23:S23" si="15">+M17+M19+M21</f>
        <v>2771.37</v>
      </c>
      <c r="N23" s="19">
        <f t="shared" si="15"/>
        <v>2852.4599999999996</v>
      </c>
      <c r="O23" s="19">
        <f t="shared" si="15"/>
        <v>3286.5299999999997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438.84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34620.659999999989</v>
      </c>
    </row>
    <row r="24" spans="1:36" x14ac:dyDescent="0.25">
      <c r="A24" s="13" t="s">
        <v>28</v>
      </c>
      <c r="B24" s="34">
        <v>100</v>
      </c>
      <c r="C24" s="34">
        <v>70</v>
      </c>
      <c r="D24" s="34"/>
      <c r="E24" s="34">
        <v>48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>
        <v>4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222</v>
      </c>
    </row>
    <row r="25" spans="1:36" s="47" customFormat="1" x14ac:dyDescent="0.25">
      <c r="A25" s="46" t="s">
        <v>31</v>
      </c>
      <c r="B25" s="22">
        <f>B24*$D$8</f>
        <v>496</v>
      </c>
      <c r="C25" s="22">
        <f t="shared" ref="C25:L25" si="18">C24*$D$8</f>
        <v>347.2</v>
      </c>
      <c r="D25" s="22">
        <f t="shared" si="18"/>
        <v>0</v>
      </c>
      <c r="E25" s="22">
        <f t="shared" si="18"/>
        <v>238.07999999999998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19.84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1101.1199999999999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100</v>
      </c>
      <c r="C30" s="21">
        <f t="shared" ref="C30:L30" si="23">+C24+C26+C28</f>
        <v>70</v>
      </c>
      <c r="D30" s="21">
        <f t="shared" si="23"/>
        <v>0</v>
      </c>
      <c r="E30" s="21">
        <f t="shared" si="23"/>
        <v>48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4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222</v>
      </c>
    </row>
    <row r="31" spans="1:36" s="47" customFormat="1" x14ac:dyDescent="0.25">
      <c r="A31" s="48" t="s">
        <v>33</v>
      </c>
      <c r="B31" s="19">
        <f>+B25+B27+B29</f>
        <v>496</v>
      </c>
      <c r="C31" s="19">
        <f t="shared" ref="C31:L31" si="26">+C25+C27+C29</f>
        <v>347.2</v>
      </c>
      <c r="D31" s="19">
        <f t="shared" si="26"/>
        <v>0</v>
      </c>
      <c r="E31" s="19">
        <f t="shared" si="26"/>
        <v>238.07999999999998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19.84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1101.1199999999999</v>
      </c>
    </row>
    <row r="32" spans="1:36" x14ac:dyDescent="0.25">
      <c r="A32" s="13" t="s">
        <v>34</v>
      </c>
      <c r="B32" s="36"/>
      <c r="C32" s="36">
        <v>15</v>
      </c>
      <c r="D32" s="36">
        <v>35.15</v>
      </c>
      <c r="E32" s="36"/>
      <c r="F32" s="36"/>
      <c r="G32" s="36"/>
      <c r="H32" s="36"/>
      <c r="I32" s="36"/>
      <c r="J32" s="36">
        <v>33.979999999999997</v>
      </c>
      <c r="K32" s="36">
        <v>84.33</v>
      </c>
      <c r="L32" s="36"/>
      <c r="M32" s="37">
        <v>199.72</v>
      </c>
      <c r="N32" s="37"/>
      <c r="O32" s="37">
        <v>39.119999999999997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407.29999999999995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71.55</v>
      </c>
      <c r="D33" s="22">
        <f t="shared" si="30"/>
        <v>167.66549999999998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162.08459999999997</v>
      </c>
      <c r="K33" s="22">
        <f t="shared" si="30"/>
        <v>402.25409999999994</v>
      </c>
      <c r="L33" s="22">
        <f t="shared" si="30"/>
        <v>0</v>
      </c>
      <c r="M33" s="22">
        <f t="shared" ref="M33:R33" si="31">M32*$B$8</f>
        <v>952.66439999999989</v>
      </c>
      <c r="N33" s="22">
        <f t="shared" si="31"/>
        <v>0</v>
      </c>
      <c r="O33" s="22">
        <f t="shared" si="31"/>
        <v>186.60239999999996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1942.8209999999997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15</v>
      </c>
      <c r="D38" s="20">
        <f t="shared" si="39"/>
        <v>35.15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33.979999999999997</v>
      </c>
      <c r="K38" s="20">
        <f t="shared" si="39"/>
        <v>84.33</v>
      </c>
      <c r="L38" s="20">
        <f t="shared" si="39"/>
        <v>0</v>
      </c>
      <c r="M38" s="20">
        <f t="shared" ref="M38:S38" si="40">+M32+M34+M36</f>
        <v>199.72</v>
      </c>
      <c r="N38" s="20">
        <f t="shared" si="40"/>
        <v>0</v>
      </c>
      <c r="O38" s="20">
        <f t="shared" si="40"/>
        <v>39.119999999999997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407.29999999999995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71.55</v>
      </c>
      <c r="D39" s="19">
        <f t="shared" si="42"/>
        <v>167.66549999999998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162.08459999999997</v>
      </c>
      <c r="K39" s="19">
        <f t="shared" si="42"/>
        <v>402.25409999999994</v>
      </c>
      <c r="L39" s="19">
        <f t="shared" si="42"/>
        <v>0</v>
      </c>
      <c r="M39" s="19">
        <f t="shared" ref="M39:S39" si="43">+M33+M35+M37</f>
        <v>952.66439999999989</v>
      </c>
      <c r="N39" s="19">
        <f t="shared" si="43"/>
        <v>0</v>
      </c>
      <c r="O39" s="19">
        <f t="shared" si="43"/>
        <v>186.60239999999996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1942.8209999999997</v>
      </c>
    </row>
    <row r="40" spans="1:34" x14ac:dyDescent="0.25">
      <c r="A40" s="13" t="s">
        <v>43</v>
      </c>
      <c r="B40" s="36"/>
      <c r="C40" s="36">
        <v>97.83</v>
      </c>
      <c r="D40" s="36">
        <v>118.56</v>
      </c>
      <c r="E40" s="36">
        <v>143.57</v>
      </c>
      <c r="F40" s="36"/>
      <c r="G40" s="36"/>
      <c r="H40" s="36"/>
      <c r="I40" s="36"/>
      <c r="J40" s="36"/>
      <c r="K40" s="36"/>
      <c r="L40" s="36"/>
      <c r="M40" s="36"/>
      <c r="N40" s="36">
        <v>102.89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462.84999999999997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466.64909999999998</v>
      </c>
      <c r="D41" s="22">
        <f t="shared" si="45"/>
        <v>565.53120000000001</v>
      </c>
      <c r="E41" s="22">
        <f t="shared" si="45"/>
        <v>684.82889999999986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490.78529999999995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2207.7945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97.83</v>
      </c>
      <c r="D46" s="20">
        <f t="shared" si="54"/>
        <v>118.56</v>
      </c>
      <c r="E46" s="20">
        <f t="shared" si="54"/>
        <v>143.57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102.89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462.84999999999997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466.64909999999998</v>
      </c>
      <c r="D47" s="19">
        <f t="shared" si="57"/>
        <v>565.53120000000001</v>
      </c>
      <c r="E47" s="19">
        <f t="shared" si="57"/>
        <v>684.82889999999986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490.78529999999995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2207.7945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2444.09</v>
      </c>
      <c r="C49" s="44">
        <v>1925.36</v>
      </c>
      <c r="D49" s="44">
        <v>2890.06</v>
      </c>
      <c r="E49" s="44">
        <v>2981.24</v>
      </c>
      <c r="F49" s="44">
        <v>1538.27</v>
      </c>
      <c r="G49" s="44">
        <v>3001.91</v>
      </c>
      <c r="H49" s="44">
        <v>3562.73</v>
      </c>
      <c r="I49" s="44">
        <v>163.68</v>
      </c>
      <c r="J49" s="44">
        <v>738.01</v>
      </c>
      <c r="K49" s="44">
        <v>1644.99</v>
      </c>
      <c r="L49" s="44">
        <v>2248.8000000000002</v>
      </c>
      <c r="M49" s="45">
        <v>1237.05</v>
      </c>
      <c r="N49" s="45">
        <v>1396.34</v>
      </c>
      <c r="O49" s="45">
        <v>917.36</v>
      </c>
      <c r="P49" s="45">
        <v>4099.59</v>
      </c>
      <c r="Q49" s="45">
        <v>2685.77</v>
      </c>
      <c r="R49" s="45">
        <v>1122.56</v>
      </c>
      <c r="S49" s="45">
        <v>1331.68</v>
      </c>
      <c r="T49" s="45">
        <v>148.93</v>
      </c>
      <c r="U49" s="45">
        <v>930.61</v>
      </c>
      <c r="V49" s="45">
        <v>1201.4000000000001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38210.43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85.35</v>
      </c>
      <c r="C53" s="44">
        <v>325.93</v>
      </c>
      <c r="D53" s="44">
        <v>139.03</v>
      </c>
      <c r="E53" s="44">
        <v>1398.18</v>
      </c>
      <c r="F53" s="44"/>
      <c r="G53" s="44"/>
      <c r="H53" s="44"/>
      <c r="I53" s="44"/>
      <c r="J53" s="44">
        <v>316.07</v>
      </c>
      <c r="K53" s="44">
        <v>378.58</v>
      </c>
      <c r="L53" s="44">
        <v>216.17</v>
      </c>
      <c r="M53" s="45">
        <v>225.1</v>
      </c>
      <c r="N53" s="45"/>
      <c r="O53" s="45"/>
      <c r="P53" s="45"/>
      <c r="Q53" s="45"/>
      <c r="R53" s="45"/>
      <c r="S53" s="45"/>
      <c r="T53" s="45"/>
      <c r="U53" s="45">
        <v>108.32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3192.73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10</v>
      </c>
      <c r="N54" s="45"/>
      <c r="O54" s="45">
        <v>52.08</v>
      </c>
      <c r="P54" s="45"/>
      <c r="Q54" s="45"/>
      <c r="R54" s="45"/>
      <c r="S54" s="45">
        <v>187.94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250.01999999999998</v>
      </c>
    </row>
    <row r="55" spans="1:34" x14ac:dyDescent="0.25">
      <c r="A55" s="17" t="s">
        <v>52</v>
      </c>
      <c r="B55" s="44">
        <v>23.26</v>
      </c>
      <c r="C55" s="44">
        <v>288.77999999999997</v>
      </c>
      <c r="D55" s="44">
        <v>297.77999999999997</v>
      </c>
      <c r="E55" s="44">
        <v>18.57</v>
      </c>
      <c r="F55" s="44">
        <v>15</v>
      </c>
      <c r="G55" s="44"/>
      <c r="H55" s="44">
        <v>23.5</v>
      </c>
      <c r="I55" s="44"/>
      <c r="J55" s="44"/>
      <c r="K55" s="44">
        <v>71.510000000000005</v>
      </c>
      <c r="L55" s="44">
        <v>0.63</v>
      </c>
      <c r="M55" s="45"/>
      <c r="N55" s="45">
        <v>348.08</v>
      </c>
      <c r="O55" s="45">
        <v>67.87</v>
      </c>
      <c r="P55" s="45">
        <v>498.59</v>
      </c>
      <c r="Q55" s="45">
        <v>242.26</v>
      </c>
      <c r="R55" s="45"/>
      <c r="S55" s="45">
        <v>27.49</v>
      </c>
      <c r="T55" s="45"/>
      <c r="U55" s="45">
        <v>11.95</v>
      </c>
      <c r="V55" s="45">
        <v>847.74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2783.01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6979.18</v>
      </c>
      <c r="C64" s="53">
        <f t="shared" ref="C64:AG64" si="61">+C15+C23+C31+C39+C47+C48+C49+C50+C51+C52+C53+C54+C55+C56+C57+C58+C59+C60+C61+C62+C63</f>
        <v>5142.6691000000001</v>
      </c>
      <c r="D64" s="53">
        <f t="shared" si="61"/>
        <v>7198.7266999999993</v>
      </c>
      <c r="E64" s="53">
        <f t="shared" si="61"/>
        <v>8531.1088999999993</v>
      </c>
      <c r="F64" s="53">
        <f t="shared" si="61"/>
        <v>2631.59</v>
      </c>
      <c r="G64" s="53">
        <f t="shared" si="61"/>
        <v>4731.79</v>
      </c>
      <c r="H64" s="53">
        <f t="shared" si="61"/>
        <v>3654.23</v>
      </c>
      <c r="I64" s="53">
        <f t="shared" si="61"/>
        <v>177.18</v>
      </c>
      <c r="J64" s="53">
        <f t="shared" si="61"/>
        <v>6029.0945999999994</v>
      </c>
      <c r="K64" s="53">
        <f t="shared" si="61"/>
        <v>5847.7340999999997</v>
      </c>
      <c r="L64" s="53">
        <f t="shared" si="61"/>
        <v>4965.08</v>
      </c>
      <c r="M64" s="53">
        <f t="shared" si="61"/>
        <v>5262.1844000000001</v>
      </c>
      <c r="N64" s="53">
        <f t="shared" si="61"/>
        <v>5567.1652999999997</v>
      </c>
      <c r="O64" s="53">
        <f t="shared" si="61"/>
        <v>4533.442399999999</v>
      </c>
      <c r="P64" s="53">
        <f t="shared" si="61"/>
        <v>4741.68</v>
      </c>
      <c r="Q64" s="53">
        <f t="shared" si="61"/>
        <v>3526.5299999999997</v>
      </c>
      <c r="R64" s="53">
        <f t="shared" si="61"/>
        <v>1210.06</v>
      </c>
      <c r="S64" s="53">
        <f t="shared" si="61"/>
        <v>1649.6100000000001</v>
      </c>
      <c r="T64" s="53">
        <f t="shared" si="61"/>
        <v>177.43</v>
      </c>
      <c r="U64" s="53">
        <f t="shared" si="61"/>
        <v>1704.26</v>
      </c>
      <c r="V64" s="53">
        <f t="shared" si="61"/>
        <v>2173.6400000000003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86434.385499999989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6973.35</v>
      </c>
      <c r="C67" s="57">
        <f t="shared" ref="C67:L67" si="63">C12</f>
        <v>5114.63</v>
      </c>
      <c r="D67" s="57">
        <f t="shared" si="63"/>
        <v>7191.84</v>
      </c>
      <c r="E67" s="57">
        <f t="shared" si="63"/>
        <v>8805.9599999999991</v>
      </c>
      <c r="F67" s="57">
        <f t="shared" si="63"/>
        <v>2631.55</v>
      </c>
      <c r="G67" s="57">
        <f t="shared" si="63"/>
        <v>4728.88</v>
      </c>
      <c r="H67" s="57">
        <f t="shared" si="63"/>
        <v>3653.49</v>
      </c>
      <c r="I67" s="57">
        <f t="shared" si="63"/>
        <v>177.04</v>
      </c>
      <c r="J67" s="57">
        <f t="shared" si="63"/>
        <v>5929.62</v>
      </c>
      <c r="K67" s="57">
        <f t="shared" si="63"/>
        <v>5843.37</v>
      </c>
      <c r="L67" s="57">
        <f t="shared" si="63"/>
        <v>4936.58</v>
      </c>
      <c r="M67" s="57">
        <f t="shared" ref="M67:AG67" si="64">M12</f>
        <v>5257.45</v>
      </c>
      <c r="N67" s="57">
        <f t="shared" si="64"/>
        <v>5560.05</v>
      </c>
      <c r="O67" s="57">
        <f t="shared" si="64"/>
        <v>4533.1099999999997</v>
      </c>
      <c r="P67" s="57">
        <f t="shared" si="64"/>
        <v>4741.2700000000004</v>
      </c>
      <c r="Q67" s="57">
        <f t="shared" si="64"/>
        <v>3525.89</v>
      </c>
      <c r="R67" s="57">
        <f t="shared" si="64"/>
        <v>1210.07</v>
      </c>
      <c r="S67" s="57">
        <f t="shared" si="64"/>
        <v>1649.7</v>
      </c>
      <c r="T67" s="57">
        <f t="shared" si="64"/>
        <v>177.18</v>
      </c>
      <c r="U67" s="57">
        <f t="shared" si="64"/>
        <v>1700.62</v>
      </c>
      <c r="V67" s="57">
        <f t="shared" si="64"/>
        <v>2172.83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86514.48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6973.35</v>
      </c>
      <c r="C69" s="59">
        <f t="shared" ref="C69:L69" si="67">+C67+C68</f>
        <v>5114.63</v>
      </c>
      <c r="D69" s="59">
        <f t="shared" si="67"/>
        <v>7191.84</v>
      </c>
      <c r="E69" s="59">
        <f t="shared" si="67"/>
        <v>8805.9599999999991</v>
      </c>
      <c r="F69" s="59">
        <f t="shared" si="67"/>
        <v>2631.55</v>
      </c>
      <c r="G69" s="59">
        <f t="shared" si="67"/>
        <v>4728.88</v>
      </c>
      <c r="H69" s="59">
        <f t="shared" si="67"/>
        <v>3653.49</v>
      </c>
      <c r="I69" s="59">
        <f t="shared" si="67"/>
        <v>177.04</v>
      </c>
      <c r="J69" s="59">
        <f t="shared" si="67"/>
        <v>5929.62</v>
      </c>
      <c r="K69" s="59">
        <f t="shared" si="67"/>
        <v>5843.37</v>
      </c>
      <c r="L69" s="59">
        <f t="shared" si="67"/>
        <v>4936.58</v>
      </c>
      <c r="M69" s="59">
        <f t="shared" ref="M69:AG69" si="68">+M67+M68</f>
        <v>5257.45</v>
      </c>
      <c r="N69" s="59">
        <f t="shared" si="68"/>
        <v>5560.05</v>
      </c>
      <c r="O69" s="59">
        <f t="shared" si="68"/>
        <v>4533.1099999999997</v>
      </c>
      <c r="P69" s="59">
        <f t="shared" si="68"/>
        <v>4741.2700000000004</v>
      </c>
      <c r="Q69" s="59">
        <f t="shared" si="68"/>
        <v>3525.89</v>
      </c>
      <c r="R69" s="59">
        <f t="shared" si="68"/>
        <v>1210.07</v>
      </c>
      <c r="S69" s="59">
        <f t="shared" si="68"/>
        <v>1649.7</v>
      </c>
      <c r="T69" s="59">
        <f t="shared" si="68"/>
        <v>177.18</v>
      </c>
      <c r="U69" s="59">
        <f t="shared" si="68"/>
        <v>1700.62</v>
      </c>
      <c r="V69" s="59">
        <f t="shared" si="68"/>
        <v>2172.83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86514.48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5.8299999999999272</v>
      </c>
      <c r="C70" s="57">
        <f t="shared" si="69"/>
        <v>28.039099999999962</v>
      </c>
      <c r="D70" s="57">
        <f t="shared" si="69"/>
        <v>6.8866999999991094</v>
      </c>
      <c r="E70" s="57">
        <f t="shared" si="69"/>
        <v>-274.85109999999986</v>
      </c>
      <c r="F70" s="57">
        <f t="shared" si="69"/>
        <v>3.999999999996362E-2</v>
      </c>
      <c r="G70" s="57">
        <f t="shared" si="69"/>
        <v>2.9099999999998545</v>
      </c>
      <c r="H70" s="57">
        <f t="shared" si="69"/>
        <v>0.74000000000023647</v>
      </c>
      <c r="I70" s="57">
        <f t="shared" si="69"/>
        <v>0.14000000000001478</v>
      </c>
      <c r="J70" s="57">
        <f t="shared" si="69"/>
        <v>99.474599999999555</v>
      </c>
      <c r="K70" s="57">
        <f t="shared" si="69"/>
        <v>4.3640999999997803</v>
      </c>
      <c r="L70" s="57">
        <f t="shared" si="69"/>
        <v>28.5</v>
      </c>
      <c r="M70" s="57">
        <f t="shared" ref="M70:AG70" si="70">+M64-M69</f>
        <v>4.7344000000002779</v>
      </c>
      <c r="N70" s="57">
        <f t="shared" si="70"/>
        <v>7.115299999999479</v>
      </c>
      <c r="O70" s="57">
        <f t="shared" si="70"/>
        <v>0.33239999999932479</v>
      </c>
      <c r="P70" s="57">
        <f t="shared" si="70"/>
        <v>0.40999999999985448</v>
      </c>
      <c r="Q70" s="57">
        <f t="shared" si="70"/>
        <v>0.63999999999987267</v>
      </c>
      <c r="R70" s="57">
        <f t="shared" si="70"/>
        <v>-9.9999999999909051E-3</v>
      </c>
      <c r="S70" s="57">
        <f t="shared" si="70"/>
        <v>-8.9999999999918145E-2</v>
      </c>
      <c r="T70" s="57">
        <f t="shared" si="70"/>
        <v>0.25</v>
      </c>
      <c r="U70" s="57">
        <f t="shared" si="70"/>
        <v>3.6400000000001</v>
      </c>
      <c r="V70" s="57">
        <f t="shared" si="70"/>
        <v>0.81000000000040018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-80.094500000002057</v>
      </c>
    </row>
    <row r="71" spans="1:34" ht="101.25" customHeight="1" x14ac:dyDescent="0.25">
      <c r="A71" s="77" t="s">
        <v>96</v>
      </c>
      <c r="B71" s="14" t="s">
        <v>133</v>
      </c>
      <c r="C71" s="14"/>
      <c r="D71" s="14" t="s">
        <v>135</v>
      </c>
      <c r="E71" s="14" t="s">
        <v>137</v>
      </c>
      <c r="F71" s="14"/>
      <c r="G71" s="14"/>
      <c r="H71" s="14"/>
      <c r="I71" s="14"/>
      <c r="J71" s="14" t="s">
        <v>140</v>
      </c>
      <c r="K71" s="14"/>
      <c r="L71" s="14" t="s">
        <v>141</v>
      </c>
      <c r="M71" s="29"/>
      <c r="N71" s="29"/>
      <c r="O71" s="29"/>
      <c r="P71" s="29"/>
      <c r="Q71" s="29"/>
      <c r="R71" s="29"/>
      <c r="S71" s="29"/>
      <c r="T71" s="29"/>
      <c r="U71" s="29" t="s">
        <v>142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134</v>
      </c>
      <c r="D72" s="12" t="s">
        <v>132</v>
      </c>
      <c r="E72" s="15" t="s">
        <v>138</v>
      </c>
      <c r="AH72" s="47"/>
    </row>
    <row r="73" spans="1:34" x14ac:dyDescent="0.25">
      <c r="D73" s="12" t="s">
        <v>136</v>
      </c>
      <c r="E73" s="15" t="s">
        <v>139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78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1876.82</v>
      </c>
      <c r="C12" s="26">
        <v>2256.7399999999998</v>
      </c>
      <c r="D12" s="26">
        <v>2023.38</v>
      </c>
      <c r="E12" s="26">
        <v>2210.38</v>
      </c>
      <c r="F12" s="26">
        <v>752.61</v>
      </c>
      <c r="G12" s="26">
        <v>1384.15</v>
      </c>
      <c r="H12" s="26">
        <v>4084.74</v>
      </c>
      <c r="I12" s="26">
        <v>3480.54</v>
      </c>
      <c r="J12" s="26">
        <v>3534.11</v>
      </c>
      <c r="K12" s="26">
        <v>3899.58</v>
      </c>
      <c r="L12" s="26">
        <v>2531.75</v>
      </c>
      <c r="M12" s="26">
        <v>2781.7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30816.500000000004</v>
      </c>
      <c r="AI12" s="26">
        <v>30511.07</v>
      </c>
      <c r="AJ12" s="69">
        <f>+AI12-AH12</f>
        <v>-305.43000000000393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202</v>
      </c>
      <c r="C15" s="23">
        <v>12</v>
      </c>
      <c r="D15" s="23">
        <v>67</v>
      </c>
      <c r="E15" s="23">
        <v>113.5</v>
      </c>
      <c r="F15" s="23">
        <v>97.5</v>
      </c>
      <c r="G15" s="23">
        <v>56</v>
      </c>
      <c r="H15" s="23">
        <v>178.2</v>
      </c>
      <c r="I15" s="23"/>
      <c r="J15" s="23">
        <v>244</v>
      </c>
      <c r="K15" s="23">
        <v>250.5</v>
      </c>
      <c r="L15" s="23"/>
      <c r="M15" s="23">
        <v>66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1286.7</v>
      </c>
    </row>
    <row r="16" spans="1:36" s="32" customFormat="1" x14ac:dyDescent="0.25">
      <c r="A16" s="30" t="s">
        <v>20</v>
      </c>
      <c r="B16" s="31">
        <v>88</v>
      </c>
      <c r="C16" s="31">
        <v>221</v>
      </c>
      <c r="D16" s="31">
        <v>111</v>
      </c>
      <c r="E16" s="31">
        <v>120</v>
      </c>
      <c r="F16" s="31">
        <v>26</v>
      </c>
      <c r="G16" s="31">
        <v>111</v>
      </c>
      <c r="H16" s="31">
        <v>267</v>
      </c>
      <c r="I16" s="31">
        <v>300</v>
      </c>
      <c r="J16" s="31">
        <v>269</v>
      </c>
      <c r="K16" s="31">
        <v>295</v>
      </c>
      <c r="L16" s="31">
        <v>247</v>
      </c>
      <c r="M16" s="31">
        <v>305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2360</v>
      </c>
      <c r="AJ16" s="70"/>
    </row>
    <row r="17" spans="1:36" s="47" customFormat="1" x14ac:dyDescent="0.25">
      <c r="A17" s="46" t="s">
        <v>27</v>
      </c>
      <c r="B17" s="22">
        <f>B16*$B$8</f>
        <v>419.76</v>
      </c>
      <c r="C17" s="22">
        <f>C16*$B$8</f>
        <v>1054.1699999999998</v>
      </c>
      <c r="D17" s="22">
        <f t="shared" ref="D17:AG17" si="2">D16*$B$8</f>
        <v>529.46999999999991</v>
      </c>
      <c r="E17" s="22">
        <f t="shared" si="2"/>
        <v>572.4</v>
      </c>
      <c r="F17" s="22">
        <f t="shared" si="2"/>
        <v>124.01999999999998</v>
      </c>
      <c r="G17" s="22">
        <f t="shared" si="2"/>
        <v>529.46999999999991</v>
      </c>
      <c r="H17" s="22">
        <f t="shared" si="2"/>
        <v>1273.5899999999999</v>
      </c>
      <c r="I17" s="22">
        <f t="shared" si="2"/>
        <v>1430.9999999999998</v>
      </c>
      <c r="J17" s="22">
        <f t="shared" si="2"/>
        <v>1283.1299999999999</v>
      </c>
      <c r="K17" s="22">
        <f t="shared" si="2"/>
        <v>1407.1499999999999</v>
      </c>
      <c r="L17" s="22">
        <f t="shared" si="2"/>
        <v>1178.1899999999998</v>
      </c>
      <c r="M17" s="22">
        <f t="shared" si="2"/>
        <v>1454.85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11257.2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88</v>
      </c>
      <c r="C22" s="20">
        <f t="shared" ref="C22:AG23" si="5">+C16+C18+C20</f>
        <v>221</v>
      </c>
      <c r="D22" s="20">
        <f t="shared" si="5"/>
        <v>111</v>
      </c>
      <c r="E22" s="20">
        <f t="shared" si="5"/>
        <v>120</v>
      </c>
      <c r="F22" s="20">
        <f t="shared" si="5"/>
        <v>26</v>
      </c>
      <c r="G22" s="20">
        <f t="shared" si="5"/>
        <v>111</v>
      </c>
      <c r="H22" s="20">
        <f t="shared" si="5"/>
        <v>267</v>
      </c>
      <c r="I22" s="20">
        <f t="shared" si="5"/>
        <v>300</v>
      </c>
      <c r="J22" s="20">
        <f t="shared" si="5"/>
        <v>269</v>
      </c>
      <c r="K22" s="20">
        <f t="shared" si="5"/>
        <v>295</v>
      </c>
      <c r="L22" s="20">
        <f t="shared" si="5"/>
        <v>247</v>
      </c>
      <c r="M22" s="20">
        <f t="shared" si="5"/>
        <v>305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2360</v>
      </c>
    </row>
    <row r="23" spans="1:36" s="47" customFormat="1" x14ac:dyDescent="0.25">
      <c r="A23" s="48" t="s">
        <v>26</v>
      </c>
      <c r="B23" s="19">
        <f>+B17+B19+B21</f>
        <v>419.76</v>
      </c>
      <c r="C23" s="19">
        <f t="shared" si="5"/>
        <v>1054.1699999999998</v>
      </c>
      <c r="D23" s="19">
        <f t="shared" si="5"/>
        <v>529.46999999999991</v>
      </c>
      <c r="E23" s="19">
        <f t="shared" si="5"/>
        <v>572.4</v>
      </c>
      <c r="F23" s="19">
        <f t="shared" si="5"/>
        <v>124.01999999999998</v>
      </c>
      <c r="G23" s="19">
        <f t="shared" si="5"/>
        <v>529.46999999999991</v>
      </c>
      <c r="H23" s="19">
        <f t="shared" si="5"/>
        <v>1273.5899999999999</v>
      </c>
      <c r="I23" s="19">
        <f t="shared" si="5"/>
        <v>1430.9999999999998</v>
      </c>
      <c r="J23" s="19">
        <f t="shared" si="5"/>
        <v>1283.1299999999999</v>
      </c>
      <c r="K23" s="19">
        <f t="shared" si="5"/>
        <v>1407.1499999999999</v>
      </c>
      <c r="L23" s="19">
        <f t="shared" si="5"/>
        <v>1178.1899999999998</v>
      </c>
      <c r="M23" s="19">
        <f t="shared" si="5"/>
        <v>1454.85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11257.2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1072.3599999999999</v>
      </c>
      <c r="C49" s="44">
        <v>927.19</v>
      </c>
      <c r="D49" s="44">
        <v>1075.94</v>
      </c>
      <c r="E49" s="44">
        <v>0</v>
      </c>
      <c r="F49" s="44">
        <v>531.04</v>
      </c>
      <c r="G49" s="44">
        <v>566.77</v>
      </c>
      <c r="H49" s="44">
        <v>2024.2</v>
      </c>
      <c r="I49" s="44">
        <v>1742.11</v>
      </c>
      <c r="J49" s="44">
        <v>1745.03</v>
      </c>
      <c r="K49" s="44"/>
      <c r="L49" s="44">
        <v>1333.71</v>
      </c>
      <c r="M49" s="45">
        <v>811.92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11830.269999999999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40.79</v>
      </c>
      <c r="D52" s="44"/>
      <c r="E52" s="44">
        <v>1369.41</v>
      </c>
      <c r="F52" s="44"/>
      <c r="G52" s="44"/>
      <c r="H52" s="44">
        <v>90.19</v>
      </c>
      <c r="I52" s="44">
        <v>46.18</v>
      </c>
      <c r="J52" s="44"/>
      <c r="K52" s="44">
        <v>1568.79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3115.36</v>
      </c>
    </row>
    <row r="53" spans="1:34" x14ac:dyDescent="0.25">
      <c r="A53" s="17" t="s">
        <v>18</v>
      </c>
      <c r="B53" s="44">
        <v>52.92</v>
      </c>
      <c r="C53" s="44">
        <v>156.77000000000001</v>
      </c>
      <c r="D53" s="44">
        <v>150.1</v>
      </c>
      <c r="E53" s="44">
        <v>156.25</v>
      </c>
      <c r="F53" s="44">
        <v>0</v>
      </c>
      <c r="G53" s="44">
        <v>148.01</v>
      </c>
      <c r="H53" s="44">
        <v>436.74</v>
      </c>
      <c r="I53" s="44">
        <v>200.55</v>
      </c>
      <c r="J53" s="44">
        <v>165.22</v>
      </c>
      <c r="K53" s="44">
        <v>684.9</v>
      </c>
      <c r="L53" s="44"/>
      <c r="M53" s="45">
        <v>454.64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2606.1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37.19</v>
      </c>
      <c r="H54" s="44">
        <v>75.069999999999993</v>
      </c>
      <c r="I54" s="44"/>
      <c r="J54" s="44">
        <v>16.760000000000002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129.01999999999998</v>
      </c>
    </row>
    <row r="55" spans="1:34" x14ac:dyDescent="0.25">
      <c r="A55" s="17" t="s">
        <v>52</v>
      </c>
      <c r="B55" s="44">
        <v>133.56</v>
      </c>
      <c r="C55" s="44">
        <v>69.53</v>
      </c>
      <c r="D55" s="44">
        <v>209.43</v>
      </c>
      <c r="E55" s="44">
        <v>0</v>
      </c>
      <c r="F55" s="44"/>
      <c r="G55" s="44">
        <v>47.67</v>
      </c>
      <c r="H55" s="44">
        <v>10.01</v>
      </c>
      <c r="I55" s="44">
        <v>67.31</v>
      </c>
      <c r="J55" s="44">
        <v>70.739999999999995</v>
      </c>
      <c r="K55" s="44"/>
      <c r="L55" s="44">
        <v>29.93</v>
      </c>
      <c r="M55" s="45">
        <v>1.83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640.01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1880.6</v>
      </c>
      <c r="C64" s="53">
        <f t="shared" ref="C64:AG64" si="21">+C15+C23+C31+C39+C47+C48+C49+C50+C51+C52+C53+C54+C55+C56+C57+C58+C59+C60+C61+C62+C63</f>
        <v>2260.4500000000003</v>
      </c>
      <c r="D64" s="53">
        <f t="shared" si="21"/>
        <v>2031.9399999999998</v>
      </c>
      <c r="E64" s="53">
        <f t="shared" si="21"/>
        <v>2211.56</v>
      </c>
      <c r="F64" s="53">
        <f t="shared" si="21"/>
        <v>752.56</v>
      </c>
      <c r="G64" s="53">
        <f t="shared" si="21"/>
        <v>1385.11</v>
      </c>
      <c r="H64" s="53">
        <f t="shared" si="21"/>
        <v>4088.0000000000005</v>
      </c>
      <c r="I64" s="53">
        <f t="shared" si="21"/>
        <v>3487.1499999999996</v>
      </c>
      <c r="J64" s="53">
        <f t="shared" si="21"/>
        <v>3524.8799999999997</v>
      </c>
      <c r="K64" s="53">
        <f t="shared" si="21"/>
        <v>3911.3399999999997</v>
      </c>
      <c r="L64" s="53">
        <f t="shared" si="21"/>
        <v>2541.8299999999995</v>
      </c>
      <c r="M64" s="53">
        <f t="shared" si="21"/>
        <v>2789.24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30864.659999999996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1876.82</v>
      </c>
      <c r="C67" s="57">
        <f t="shared" ref="C67:L67" si="23">C12</f>
        <v>2256.7399999999998</v>
      </c>
      <c r="D67" s="57">
        <f t="shared" si="23"/>
        <v>2023.38</v>
      </c>
      <c r="E67" s="57">
        <f t="shared" si="23"/>
        <v>2210.38</v>
      </c>
      <c r="F67" s="57">
        <f t="shared" si="23"/>
        <v>752.61</v>
      </c>
      <c r="G67" s="57">
        <f t="shared" si="23"/>
        <v>1384.15</v>
      </c>
      <c r="H67" s="57">
        <f t="shared" si="23"/>
        <v>4084.74</v>
      </c>
      <c r="I67" s="57">
        <f t="shared" si="23"/>
        <v>3480.54</v>
      </c>
      <c r="J67" s="57">
        <f t="shared" si="23"/>
        <v>3534.11</v>
      </c>
      <c r="K67" s="57">
        <f t="shared" si="23"/>
        <v>3899.58</v>
      </c>
      <c r="L67" s="57">
        <f t="shared" si="23"/>
        <v>2531.75</v>
      </c>
      <c r="M67" s="57">
        <f t="shared" si="22"/>
        <v>2781.7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30816.500000000004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1876.82</v>
      </c>
      <c r="C69" s="59">
        <f t="shared" ref="C69:AG69" si="25">+C67+C68</f>
        <v>2256.7399999999998</v>
      </c>
      <c r="D69" s="59">
        <f t="shared" si="25"/>
        <v>2023.38</v>
      </c>
      <c r="E69" s="59">
        <f t="shared" si="25"/>
        <v>2210.38</v>
      </c>
      <c r="F69" s="59">
        <f t="shared" si="25"/>
        <v>752.61</v>
      </c>
      <c r="G69" s="59">
        <f t="shared" si="25"/>
        <v>1384.15</v>
      </c>
      <c r="H69" s="59">
        <f t="shared" si="25"/>
        <v>4084.74</v>
      </c>
      <c r="I69" s="59">
        <f t="shared" si="25"/>
        <v>3480.54</v>
      </c>
      <c r="J69" s="59">
        <f t="shared" si="25"/>
        <v>3534.11</v>
      </c>
      <c r="K69" s="59">
        <f t="shared" si="25"/>
        <v>3899.58</v>
      </c>
      <c r="L69" s="59">
        <f t="shared" si="25"/>
        <v>2531.75</v>
      </c>
      <c r="M69" s="59">
        <f t="shared" si="25"/>
        <v>2781.7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30816.500000000004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3.7799999999999727</v>
      </c>
      <c r="C70" s="57">
        <f t="shared" si="26"/>
        <v>3.7100000000004911</v>
      </c>
      <c r="D70" s="57">
        <f t="shared" si="26"/>
        <v>8.5599999999997181</v>
      </c>
      <c r="E70" s="57">
        <f t="shared" si="26"/>
        <v>1.1799999999998363</v>
      </c>
      <c r="F70" s="57">
        <f t="shared" si="26"/>
        <v>-5.0000000000068212E-2</v>
      </c>
      <c r="G70" s="57">
        <f t="shared" si="26"/>
        <v>0.95999999999980901</v>
      </c>
      <c r="H70" s="57">
        <f t="shared" si="26"/>
        <v>3.260000000000673</v>
      </c>
      <c r="I70" s="57">
        <f t="shared" si="26"/>
        <v>6.6099999999996726</v>
      </c>
      <c r="J70" s="57">
        <f t="shared" si="26"/>
        <v>-9.2300000000004729</v>
      </c>
      <c r="K70" s="57">
        <f t="shared" si="26"/>
        <v>11.759999999999764</v>
      </c>
      <c r="L70" s="57">
        <f t="shared" si="26"/>
        <v>10.079999999999472</v>
      </c>
      <c r="M70" s="57">
        <f t="shared" si="26"/>
        <v>7.5399999999999636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48.159999999998831</v>
      </c>
    </row>
    <row r="71" spans="1:34" ht="112.5" customHeight="1" x14ac:dyDescent="0.25">
      <c r="A71" s="77" t="s">
        <v>96</v>
      </c>
      <c r="B71" s="14"/>
      <c r="C71" s="14" t="s">
        <v>123</v>
      </c>
      <c r="D71" s="14" t="s">
        <v>125</v>
      </c>
      <c r="E71" s="14"/>
      <c r="F71" s="14"/>
      <c r="G71" s="14"/>
      <c r="H71" s="14"/>
      <c r="I71" s="14" t="s">
        <v>126</v>
      </c>
      <c r="J71" s="14" t="s">
        <v>127</v>
      </c>
      <c r="K71" s="14"/>
      <c r="L71" s="14" t="s">
        <v>129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124</v>
      </c>
      <c r="J72" s="12" t="s">
        <v>128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4390.29</v>
      </c>
      <c r="C12" s="26">
        <v>2723.25</v>
      </c>
      <c r="D12" s="26">
        <v>4119.82</v>
      </c>
      <c r="E12" s="26">
        <v>1309.3599999999999</v>
      </c>
      <c r="F12" s="26">
        <v>554.64</v>
      </c>
      <c r="G12" s="26">
        <v>1510.57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14607.93</v>
      </c>
      <c r="AI12" s="26">
        <v>14393.28</v>
      </c>
      <c r="AJ12" s="69">
        <f>+AI12-AH12</f>
        <v>-214.64999999999964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63</v>
      </c>
      <c r="C15" s="23"/>
      <c r="D15" s="23">
        <v>66.5</v>
      </c>
      <c r="E15" s="23">
        <v>37.5</v>
      </c>
      <c r="F15" s="23">
        <v>54</v>
      </c>
      <c r="G15" s="23">
        <v>154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375</v>
      </c>
    </row>
    <row r="16" spans="1:36" s="32" customFormat="1" x14ac:dyDescent="0.25">
      <c r="A16" s="30" t="s">
        <v>20</v>
      </c>
      <c r="B16" s="31">
        <v>524</v>
      </c>
      <c r="C16" s="31">
        <v>442</v>
      </c>
      <c r="D16" s="31">
        <v>651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1617</v>
      </c>
      <c r="AJ16" s="70"/>
    </row>
    <row r="17" spans="1:36" s="47" customFormat="1" x14ac:dyDescent="0.25">
      <c r="A17" s="46" t="s">
        <v>27</v>
      </c>
      <c r="B17" s="22">
        <f>B16*$B$8</f>
        <v>2499.4799999999996</v>
      </c>
      <c r="C17" s="22">
        <f>C16*$B$8</f>
        <v>2108.3399999999997</v>
      </c>
      <c r="D17" s="22">
        <f t="shared" ref="D17:AG17" si="2">D16*$B$8</f>
        <v>3105.2699999999995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7713.0899999999992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524</v>
      </c>
      <c r="C22" s="20">
        <f t="shared" ref="C22:AG23" si="5">+C16+C18+C20</f>
        <v>442</v>
      </c>
      <c r="D22" s="20">
        <f t="shared" si="5"/>
        <v>651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1617</v>
      </c>
    </row>
    <row r="23" spans="1:36" s="47" customFormat="1" x14ac:dyDescent="0.25">
      <c r="A23" s="48" t="s">
        <v>26</v>
      </c>
      <c r="B23" s="19">
        <f>+B17+B19+B21</f>
        <v>2499.4799999999996</v>
      </c>
      <c r="C23" s="19">
        <f t="shared" si="5"/>
        <v>2108.3399999999997</v>
      </c>
      <c r="D23" s="19">
        <f t="shared" si="5"/>
        <v>3105.2699999999995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7713.0899999999992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1721.97</v>
      </c>
      <c r="C49" s="44">
        <v>656.75</v>
      </c>
      <c r="D49" s="44">
        <v>817.53</v>
      </c>
      <c r="E49" s="44">
        <v>1073.76</v>
      </c>
      <c r="F49" s="44">
        <v>466.51</v>
      </c>
      <c r="G49" s="44">
        <v>1173.97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5910.4900000000007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55.36</v>
      </c>
      <c r="C53" s="44">
        <v>19.37</v>
      </c>
      <c r="D53" s="44">
        <v>130.94</v>
      </c>
      <c r="E53" s="44">
        <v>126.49</v>
      </c>
      <c r="F53" s="44">
        <v>34.26</v>
      </c>
      <c r="G53" s="44">
        <v>156.55000000000001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522.97</v>
      </c>
    </row>
    <row r="54" spans="1:34" x14ac:dyDescent="0.25">
      <c r="A54" s="17" t="s">
        <v>114</v>
      </c>
      <c r="B54" s="44"/>
      <c r="C54" s="44"/>
      <c r="D54" s="44"/>
      <c r="E54" s="44">
        <v>72.239999999999995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72.239999999999995</v>
      </c>
    </row>
    <row r="55" spans="1:34" x14ac:dyDescent="0.25">
      <c r="A55" s="17" t="s">
        <v>52</v>
      </c>
      <c r="B55" s="44">
        <v>54.55</v>
      </c>
      <c r="C55" s="44"/>
      <c r="D55" s="44"/>
      <c r="E55" s="44"/>
      <c r="F55" s="44"/>
      <c r="G55" s="44">
        <v>26.96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81.509999999999991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4394.3599999999997</v>
      </c>
      <c r="C64" s="53">
        <f t="shared" ref="C64:AG64" si="21">+C15+C23+C31+C39+C47+C48+C49+C50+C51+C52+C53+C54+C55+C56+C57+C58+C59+C60+C61+C62+C63</f>
        <v>2784.4599999999996</v>
      </c>
      <c r="D64" s="53">
        <f t="shared" si="21"/>
        <v>4120.2399999999989</v>
      </c>
      <c r="E64" s="53">
        <f t="shared" si="21"/>
        <v>1309.99</v>
      </c>
      <c r="F64" s="53">
        <f t="shared" si="21"/>
        <v>554.77</v>
      </c>
      <c r="G64" s="53">
        <f t="shared" si="21"/>
        <v>1511.48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14675.299999999997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4390.29</v>
      </c>
      <c r="C67" s="57">
        <f t="shared" ref="C67:L67" si="23">C12</f>
        <v>2723.25</v>
      </c>
      <c r="D67" s="57">
        <f t="shared" si="23"/>
        <v>4119.82</v>
      </c>
      <c r="E67" s="57">
        <f t="shared" si="23"/>
        <v>1309.3599999999999</v>
      </c>
      <c r="F67" s="57">
        <f t="shared" si="23"/>
        <v>554.64</v>
      </c>
      <c r="G67" s="57">
        <f t="shared" si="23"/>
        <v>1510.57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14607.93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4390.29</v>
      </c>
      <c r="C69" s="59">
        <f t="shared" ref="C69:AG69" si="25">+C67+C68</f>
        <v>2723.25</v>
      </c>
      <c r="D69" s="59">
        <f t="shared" si="25"/>
        <v>4119.82</v>
      </c>
      <c r="E69" s="59">
        <f t="shared" si="25"/>
        <v>1309.3599999999999</v>
      </c>
      <c r="F69" s="59">
        <f t="shared" si="25"/>
        <v>554.64</v>
      </c>
      <c r="G69" s="59">
        <f t="shared" si="25"/>
        <v>1510.57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14607.93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4.069999999999709</v>
      </c>
      <c r="C70" s="57">
        <f t="shared" si="26"/>
        <v>61.209999999999582</v>
      </c>
      <c r="D70" s="57">
        <f t="shared" si="26"/>
        <v>0.41999999999916326</v>
      </c>
      <c r="E70" s="57">
        <f t="shared" si="26"/>
        <v>0.63000000000010914</v>
      </c>
      <c r="F70" s="57">
        <f t="shared" si="26"/>
        <v>0.12999999999999545</v>
      </c>
      <c r="G70" s="57">
        <f t="shared" si="26"/>
        <v>0.91000000000008185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67.36999999999864</v>
      </c>
    </row>
    <row r="71" spans="1:34" ht="95.25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B21" sqref="B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4541.6099999999997</v>
      </c>
      <c r="C12" s="26">
        <v>2013.74</v>
      </c>
      <c r="D12" s="26">
        <v>1705.67</v>
      </c>
      <c r="E12" s="26">
        <v>2161.8200000000002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10422.84</v>
      </c>
      <c r="AI12" s="26">
        <v>10331.84</v>
      </c>
      <c r="AJ12" s="69">
        <f>+AI12-AH12</f>
        <v>-91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325.5</v>
      </c>
      <c r="C15" s="23">
        <v>111.5</v>
      </c>
      <c r="D15" s="23">
        <v>276</v>
      </c>
      <c r="E15" s="23">
        <v>695.5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1408.5</v>
      </c>
    </row>
    <row r="16" spans="1:36" s="32" customFormat="1" x14ac:dyDescent="0.25">
      <c r="A16" s="30" t="s">
        <v>20</v>
      </c>
      <c r="B16" s="31">
        <v>457</v>
      </c>
      <c r="C16" s="31">
        <v>264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721</v>
      </c>
      <c r="AJ16" s="70"/>
    </row>
    <row r="17" spans="1:36" s="47" customFormat="1" x14ac:dyDescent="0.25">
      <c r="A17" s="46" t="s">
        <v>27</v>
      </c>
      <c r="B17" s="22">
        <f>B16*$B$8</f>
        <v>2179.89</v>
      </c>
      <c r="C17" s="22">
        <f>C16*$B$8</f>
        <v>1259.28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3439.17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457</v>
      </c>
      <c r="C22" s="20">
        <f t="shared" ref="C22:AG23" si="5">+C16+C18+C20</f>
        <v>264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721</v>
      </c>
    </row>
    <row r="23" spans="1:36" s="47" customFormat="1" x14ac:dyDescent="0.25">
      <c r="A23" s="48" t="s">
        <v>26</v>
      </c>
      <c r="B23" s="19">
        <f>+B17+B19+B21</f>
        <v>2179.89</v>
      </c>
      <c r="C23" s="19">
        <f t="shared" si="5"/>
        <v>1259.28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3439.17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1781.89</v>
      </c>
      <c r="C49" s="44">
        <v>558.36</v>
      </c>
      <c r="D49" s="44">
        <v>1114.1500000000001</v>
      </c>
      <c r="E49" s="44">
        <v>1215.3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4669.7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269.47000000000003</v>
      </c>
      <c r="C53" s="44">
        <v>84.11</v>
      </c>
      <c r="D53" s="44">
        <v>272.94</v>
      </c>
      <c r="E53" s="44">
        <v>251.98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878.5</v>
      </c>
    </row>
    <row r="54" spans="1:34" x14ac:dyDescent="0.25">
      <c r="A54" s="17" t="s">
        <v>114</v>
      </c>
      <c r="B54" s="44"/>
      <c r="C54" s="44"/>
      <c r="D54" s="44">
        <v>43.84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43.84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4556.75</v>
      </c>
      <c r="C64" s="53">
        <f t="shared" ref="C64:AG64" si="21">+C15+C23+C31+C39+C47+C48+C49+C50+C51+C52+C53+C54+C55+C56+C57+C58+C59+C60+C61+C62+C63</f>
        <v>2013.2499999999998</v>
      </c>
      <c r="D64" s="53">
        <f t="shared" si="21"/>
        <v>1706.93</v>
      </c>
      <c r="E64" s="53">
        <f t="shared" si="21"/>
        <v>2162.7799999999997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10439.709999999999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4541.6099999999997</v>
      </c>
      <c r="C67" s="57">
        <f t="shared" ref="C67:L67" si="23">C12</f>
        <v>2013.74</v>
      </c>
      <c r="D67" s="57">
        <f t="shared" si="23"/>
        <v>1705.67</v>
      </c>
      <c r="E67" s="57">
        <f t="shared" si="23"/>
        <v>2161.8200000000002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10422.84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4541.6099999999997</v>
      </c>
      <c r="C69" s="59">
        <f t="shared" ref="C69:AG69" si="25">+C67+C68</f>
        <v>2013.74</v>
      </c>
      <c r="D69" s="59">
        <f t="shared" si="25"/>
        <v>1705.67</v>
      </c>
      <c r="E69" s="59">
        <f t="shared" si="25"/>
        <v>2161.8200000000002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10422.84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15.140000000000327</v>
      </c>
      <c r="C70" s="57">
        <f t="shared" si="26"/>
        <v>-0.49000000000023647</v>
      </c>
      <c r="D70" s="57">
        <f t="shared" si="26"/>
        <v>1.2599999999999909</v>
      </c>
      <c r="E70" s="57">
        <f t="shared" si="26"/>
        <v>0.95999999999958163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16.869999999999663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1247.05</v>
      </c>
      <c r="C12" s="26">
        <v>793.56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2040.61</v>
      </c>
      <c r="AI12" s="26">
        <v>2029.81</v>
      </c>
      <c r="AJ12" s="69">
        <f>+AI12-AH12</f>
        <v>-10.799999999999955</v>
      </c>
    </row>
    <row r="13" spans="1:36" ht="19.5" customHeight="1" x14ac:dyDescent="0.25">
      <c r="A13" s="25" t="s">
        <v>117</v>
      </c>
      <c r="B13" s="26">
        <v>6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20.5</v>
      </c>
      <c r="C15" s="23">
        <v>32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52.5</v>
      </c>
    </row>
    <row r="16" spans="1:36" s="32" customFormat="1" x14ac:dyDescent="0.25">
      <c r="A16" s="30" t="s">
        <v>20</v>
      </c>
      <c r="B16" s="31">
        <v>62</v>
      </c>
      <c r="C16" s="31">
        <v>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</v>
      </c>
      <c r="AJ16" s="70"/>
    </row>
    <row r="17" spans="1:36" s="47" customFormat="1" x14ac:dyDescent="0.25">
      <c r="A17" s="46" t="s">
        <v>27</v>
      </c>
      <c r="B17" s="22">
        <f>B16*$B$8</f>
        <v>295.73999999999995</v>
      </c>
      <c r="C17" s="22">
        <f>C16*$B$8</f>
        <v>76.319999999999993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372.05999999999995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62</v>
      </c>
      <c r="C22" s="20">
        <f t="shared" ref="C22:AG23" si="5">+C16+C18+C20</f>
        <v>16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</v>
      </c>
    </row>
    <row r="23" spans="1:36" s="47" customFormat="1" x14ac:dyDescent="0.25">
      <c r="A23" s="48" t="s">
        <v>26</v>
      </c>
      <c r="B23" s="19">
        <f>+B17+B19+B21</f>
        <v>295.73999999999995</v>
      </c>
      <c r="C23" s="19">
        <f t="shared" si="5"/>
        <v>76.319999999999993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372.05999999999995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5.81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5.81</v>
      </c>
    </row>
    <row r="41" spans="1:34" s="47" customFormat="1" x14ac:dyDescent="0.25">
      <c r="A41" s="46" t="s">
        <v>44</v>
      </c>
      <c r="B41" s="22">
        <f>B40*$B$8</f>
        <v>27.713699999999996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27.713699999999996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5.81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5.81</v>
      </c>
    </row>
    <row r="47" spans="1:34" s="47" customFormat="1" x14ac:dyDescent="0.25">
      <c r="A47" s="48" t="s">
        <v>48</v>
      </c>
      <c r="B47" s="19">
        <f>+B41+B43+B45</f>
        <v>27.713699999999996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27.713699999999996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878.46</v>
      </c>
      <c r="C49" s="44">
        <v>696.45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1574.91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33.35</v>
      </c>
      <c r="C53" s="44">
        <v>14.91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48.260000000000005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1255.7637</v>
      </c>
      <c r="C64" s="53">
        <f t="shared" ref="C64:AG64" si="21">+C15+C23+C31+C39+C47+C48+C49+C50+C51+C52+C53+C54+C55+C56+C57+C58+C59+C60+C61+C62+C63</f>
        <v>819.68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2075.4436999999998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1247.05</v>
      </c>
      <c r="C67" s="57">
        <f t="shared" ref="C67:L67" si="23">C12</f>
        <v>793.56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2040.61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24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1253.05</v>
      </c>
      <c r="C69" s="59">
        <f t="shared" ref="C69:AG69" si="25">+C67+C68</f>
        <v>817.56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2070.6099999999997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2.7137000000000171</v>
      </c>
      <c r="C70" s="57">
        <f t="shared" si="26"/>
        <v>2.1200000000000045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4.8337000000000216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2" sqref="E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44696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806.34</v>
      </c>
      <c r="C12" s="26">
        <v>254.42</v>
      </c>
      <c r="D12" s="26">
        <v>3382.07</v>
      </c>
      <c r="E12" s="26">
        <v>1069.56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5512.3899999999994</v>
      </c>
      <c r="AI12" s="26"/>
      <c r="AJ12" s="69">
        <f>+AI12-AH12</f>
        <v>-5512.3899999999994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</v>
      </c>
      <c r="C15" s="23"/>
      <c r="D15" s="23">
        <v>159</v>
      </c>
      <c r="E15" s="23">
        <v>37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216</v>
      </c>
    </row>
    <row r="16" spans="1:36" s="32" customFormat="1" x14ac:dyDescent="0.25">
      <c r="A16" s="30" t="s">
        <v>20</v>
      </c>
      <c r="B16" s="31">
        <v>31</v>
      </c>
      <c r="C16" s="31">
        <v>21</v>
      </c>
      <c r="D16" s="31">
        <v>372</v>
      </c>
      <c r="E16" s="31">
        <v>91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515</v>
      </c>
      <c r="AJ16" s="70"/>
    </row>
    <row r="17" spans="1:36" s="47" customFormat="1" x14ac:dyDescent="0.25">
      <c r="A17" s="46" t="s">
        <v>27</v>
      </c>
      <c r="B17" s="22">
        <f>B16*$B$8</f>
        <v>142.91</v>
      </c>
      <c r="C17" s="22">
        <f>C16*$B$8</f>
        <v>96.81</v>
      </c>
      <c r="D17" s="22">
        <f t="shared" ref="D17:AG17" si="2">D16*$B$8</f>
        <v>1714.92</v>
      </c>
      <c r="E17" s="22">
        <f t="shared" si="2"/>
        <v>419.51000000000005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2374.15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21</v>
      </c>
      <c r="D22" s="20">
        <f t="shared" si="5"/>
        <v>372</v>
      </c>
      <c r="E22" s="20">
        <f t="shared" si="5"/>
        <v>91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515</v>
      </c>
    </row>
    <row r="23" spans="1:36" s="47" customFormat="1" x14ac:dyDescent="0.25">
      <c r="A23" s="48" t="s">
        <v>26</v>
      </c>
      <c r="B23" s="19">
        <f>+B17+B19+B21</f>
        <v>142.91</v>
      </c>
      <c r="C23" s="19">
        <f t="shared" si="5"/>
        <v>96.81</v>
      </c>
      <c r="D23" s="19">
        <f t="shared" si="5"/>
        <v>1714.92</v>
      </c>
      <c r="E23" s="19">
        <f t="shared" si="5"/>
        <v>419.51000000000005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2374.15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599.37</v>
      </c>
      <c r="C49" s="44">
        <v>177.44</v>
      </c>
      <c r="D49" s="44">
        <v>1278.6199999999999</v>
      </c>
      <c r="E49" s="44">
        <v>575.05999999999995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2630.49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20.73</v>
      </c>
      <c r="C53" s="44"/>
      <c r="D53" s="44">
        <v>188.22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208.95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23.97</v>
      </c>
      <c r="C55" s="44"/>
      <c r="D55" s="44">
        <v>42.4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66.37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806.98</v>
      </c>
      <c r="C64" s="53">
        <f t="shared" ref="C64:AG64" si="21">+C15+C23+C31+C39+C47+C48+C49+C50+C51+C52+C53+C54+C55+C56+C57+C58+C59+C60+C61+C62+C63</f>
        <v>274.25</v>
      </c>
      <c r="D64" s="53">
        <f t="shared" si="21"/>
        <v>3383.16</v>
      </c>
      <c r="E64" s="53">
        <f t="shared" si="21"/>
        <v>1031.57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5495.9599999999991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806.34</v>
      </c>
      <c r="C67" s="57">
        <f t="shared" ref="C67:L67" si="23">C12</f>
        <v>254.42</v>
      </c>
      <c r="D67" s="57">
        <f t="shared" si="23"/>
        <v>3382.07</v>
      </c>
      <c r="E67" s="57">
        <f t="shared" si="23"/>
        <v>1069.56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5512.3899999999994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806.34</v>
      </c>
      <c r="C69" s="59">
        <f t="shared" ref="C69:AG69" si="25">+C67+C68</f>
        <v>254.42</v>
      </c>
      <c r="D69" s="59">
        <f t="shared" si="25"/>
        <v>3382.07</v>
      </c>
      <c r="E69" s="59">
        <f t="shared" si="25"/>
        <v>1069.56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5512.3899999999994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0.63999999999998636</v>
      </c>
      <c r="C70" s="57">
        <f t="shared" si="26"/>
        <v>19.830000000000013</v>
      </c>
      <c r="D70" s="57">
        <f t="shared" si="26"/>
        <v>1.0899999999996908</v>
      </c>
      <c r="E70" s="57">
        <f t="shared" si="26"/>
        <v>-37.990000000000009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-16.430000000000319</v>
      </c>
    </row>
    <row r="71" spans="1:34" ht="96" customHeight="1" x14ac:dyDescent="0.25">
      <c r="A71" s="77" t="s">
        <v>96</v>
      </c>
      <c r="B71" s="14"/>
      <c r="C71" s="14" t="s">
        <v>131</v>
      </c>
      <c r="D71" s="14"/>
      <c r="E71" s="14" t="s">
        <v>132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1" activePane="bottomRight" state="frozen"/>
      <selection pane="topRight" activeCell="B1" sqref="B1"/>
      <selection pane="bottomLeft" activeCell="A5" sqref="A5"/>
      <selection pane="bottomRight" activeCell="G70" sqref="G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 t="s">
        <v>143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4.7699999999999996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2122.17</v>
      </c>
      <c r="C12" s="26">
        <v>2568.2800000000002</v>
      </c>
      <c r="D12" s="26">
        <v>2547.38</v>
      </c>
      <c r="E12" s="26">
        <v>2499.56</v>
      </c>
      <c r="F12" s="26">
        <v>3327.88</v>
      </c>
      <c r="G12" s="26">
        <v>2058.16</v>
      </c>
      <c r="H12" s="26">
        <v>2008.69</v>
      </c>
      <c r="I12" s="26">
        <v>1070.19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18202.309999999998</v>
      </c>
      <c r="AI12" s="26"/>
      <c r="AJ12" s="69">
        <f>+AI12-AH12</f>
        <v>-18202.309999999998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85</v>
      </c>
      <c r="C15" s="23">
        <v>104.5</v>
      </c>
      <c r="D15" s="23">
        <v>46.5</v>
      </c>
      <c r="E15" s="23">
        <v>190.5</v>
      </c>
      <c r="F15" s="23">
        <v>96</v>
      </c>
      <c r="G15" s="23">
        <v>246</v>
      </c>
      <c r="H15" s="23">
        <v>291</v>
      </c>
      <c r="I15" s="23">
        <v>190.5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1250</v>
      </c>
    </row>
    <row r="16" spans="1:36" s="32" customFormat="1" x14ac:dyDescent="0.25">
      <c r="A16" s="30" t="s">
        <v>20</v>
      </c>
      <c r="B16" s="31">
        <v>176</v>
      </c>
      <c r="C16" s="31">
        <v>291</v>
      </c>
      <c r="D16" s="31">
        <v>190</v>
      </c>
      <c r="E16" s="31">
        <v>272</v>
      </c>
      <c r="F16" s="31">
        <v>403</v>
      </c>
      <c r="G16" s="31">
        <v>166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1498</v>
      </c>
      <c r="AJ16" s="70"/>
    </row>
    <row r="17" spans="1:36" s="47" customFormat="1" x14ac:dyDescent="0.25">
      <c r="A17" s="46" t="s">
        <v>27</v>
      </c>
      <c r="B17" s="22">
        <f>B16*$B$8</f>
        <v>839.52</v>
      </c>
      <c r="C17" s="22">
        <f>C16*$B$8</f>
        <v>1388.07</v>
      </c>
      <c r="D17" s="22">
        <f t="shared" ref="D17:AG17" si="2">D16*$B$8</f>
        <v>906.3</v>
      </c>
      <c r="E17" s="22">
        <f t="shared" si="2"/>
        <v>1297.4399999999998</v>
      </c>
      <c r="F17" s="22">
        <f t="shared" si="2"/>
        <v>1922.3099999999997</v>
      </c>
      <c r="G17" s="22">
        <f t="shared" si="2"/>
        <v>791.81999999999994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7145.4599999999991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176</v>
      </c>
      <c r="C22" s="20">
        <f t="shared" ref="C22:AG23" si="5">+C16+C18+C20</f>
        <v>291</v>
      </c>
      <c r="D22" s="20">
        <f t="shared" si="5"/>
        <v>190</v>
      </c>
      <c r="E22" s="20">
        <f t="shared" si="5"/>
        <v>272</v>
      </c>
      <c r="F22" s="20">
        <f t="shared" si="5"/>
        <v>403</v>
      </c>
      <c r="G22" s="20">
        <f t="shared" si="5"/>
        <v>166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1498</v>
      </c>
    </row>
    <row r="23" spans="1:36" s="47" customFormat="1" x14ac:dyDescent="0.25">
      <c r="A23" s="48" t="s">
        <v>26</v>
      </c>
      <c r="B23" s="19">
        <f>+B17+B19+B21</f>
        <v>839.52</v>
      </c>
      <c r="C23" s="19">
        <f t="shared" si="5"/>
        <v>1388.07</v>
      </c>
      <c r="D23" s="19">
        <f t="shared" si="5"/>
        <v>906.3</v>
      </c>
      <c r="E23" s="19">
        <f t="shared" si="5"/>
        <v>1297.4399999999998</v>
      </c>
      <c r="F23" s="19">
        <f t="shared" si="5"/>
        <v>1922.3099999999997</v>
      </c>
      <c r="G23" s="19">
        <f t="shared" si="5"/>
        <v>791.81999999999994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7145.4599999999991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1019.53</v>
      </c>
      <c r="C49" s="44">
        <v>983.34</v>
      </c>
      <c r="D49" s="44"/>
      <c r="E49" s="44"/>
      <c r="F49" s="44"/>
      <c r="G49" s="44"/>
      <c r="H49" s="44">
        <v>1625.01</v>
      </c>
      <c r="I49" s="44">
        <v>878.63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4506.51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1255.02</v>
      </c>
      <c r="E52" s="44">
        <v>763.1</v>
      </c>
      <c r="F52" s="44">
        <v>1030.72</v>
      </c>
      <c r="G52" s="44">
        <v>1003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4051.84</v>
      </c>
    </row>
    <row r="53" spans="1:34" x14ac:dyDescent="0.25">
      <c r="A53" s="17" t="s">
        <v>18</v>
      </c>
      <c r="B53" s="44">
        <v>185.22</v>
      </c>
      <c r="C53" s="44">
        <v>98.51</v>
      </c>
      <c r="D53" s="44">
        <v>338.61</v>
      </c>
      <c r="E53" s="44">
        <v>247.2</v>
      </c>
      <c r="F53" s="44">
        <v>200.17</v>
      </c>
      <c r="G53" s="44">
        <v>19.53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1089.24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93.88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93.88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86.61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86.61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2129.27</v>
      </c>
      <c r="C64" s="53">
        <f t="shared" ref="C64:AG64" si="21">+C15+C23+C31+C39+C47+C48+C49+C50+C51+C52+C53+C54+C55+C56+C57+C58+C59+C60+C61+C62+C63</f>
        <v>2574.42</v>
      </c>
      <c r="D64" s="53">
        <f t="shared" si="21"/>
        <v>2546.4299999999998</v>
      </c>
      <c r="E64" s="53">
        <f t="shared" si="21"/>
        <v>2498.2399999999998</v>
      </c>
      <c r="F64" s="53">
        <f t="shared" si="21"/>
        <v>3335.81</v>
      </c>
      <c r="G64" s="53">
        <f t="shared" si="21"/>
        <v>2060.35</v>
      </c>
      <c r="H64" s="53">
        <f t="shared" si="21"/>
        <v>2009.8899999999999</v>
      </c>
      <c r="I64" s="53">
        <f t="shared" si="21"/>
        <v>1069.1300000000001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18223.54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2122.17</v>
      </c>
      <c r="C67" s="57">
        <f t="shared" ref="C67:L67" si="23">C12</f>
        <v>2568.2800000000002</v>
      </c>
      <c r="D67" s="57">
        <f t="shared" si="23"/>
        <v>2547.38</v>
      </c>
      <c r="E67" s="57">
        <f t="shared" si="23"/>
        <v>2499.56</v>
      </c>
      <c r="F67" s="57">
        <f t="shared" si="23"/>
        <v>3327.88</v>
      </c>
      <c r="G67" s="57">
        <f t="shared" si="23"/>
        <v>2058.16</v>
      </c>
      <c r="H67" s="57">
        <f t="shared" si="23"/>
        <v>2008.69</v>
      </c>
      <c r="I67" s="57">
        <f t="shared" si="23"/>
        <v>1070.19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18202.309999999998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2122.17</v>
      </c>
      <c r="C69" s="59">
        <f t="shared" ref="C69:AG69" si="25">+C67+C68</f>
        <v>2568.2800000000002</v>
      </c>
      <c r="D69" s="59">
        <f t="shared" si="25"/>
        <v>2547.38</v>
      </c>
      <c r="E69" s="59">
        <f t="shared" si="25"/>
        <v>2499.56</v>
      </c>
      <c r="F69" s="59">
        <f t="shared" si="25"/>
        <v>3327.88</v>
      </c>
      <c r="G69" s="59">
        <f t="shared" si="25"/>
        <v>2058.16</v>
      </c>
      <c r="H69" s="59">
        <f t="shared" si="25"/>
        <v>2008.69</v>
      </c>
      <c r="I69" s="59">
        <f t="shared" si="25"/>
        <v>1070.19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18202.309999999998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7.0999999999999091</v>
      </c>
      <c r="C70" s="57">
        <f t="shared" si="26"/>
        <v>6.1399999999998727</v>
      </c>
      <c r="D70" s="57">
        <f t="shared" si="26"/>
        <v>-0.95000000000027285</v>
      </c>
      <c r="E70" s="57">
        <f t="shared" si="26"/>
        <v>-1.3200000000001637</v>
      </c>
      <c r="F70" s="57">
        <f t="shared" si="26"/>
        <v>7.9299999999998363</v>
      </c>
      <c r="G70" s="57">
        <f t="shared" si="26"/>
        <v>2.1900000000000546</v>
      </c>
      <c r="H70" s="57">
        <f t="shared" si="26"/>
        <v>1.1999999999998181</v>
      </c>
      <c r="I70" s="57">
        <f t="shared" si="26"/>
        <v>-1.0599999999999454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21.229999999999109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2022-05-18T13:46:44Z</dcterms:modified>
</cp:coreProperties>
</file>