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7530" windowHeight="11040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C69" i="149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K64" i="151" l="1"/>
  <c r="K70" i="151" s="1"/>
  <c r="AA64" i="151"/>
  <c r="AA70" i="151" s="1"/>
  <c r="S64" i="151"/>
  <c r="S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AC64" i="150"/>
  <c r="AC70" i="150" s="1"/>
  <c r="U64" i="150"/>
  <c r="U70" i="150" s="1"/>
  <c r="M64" i="150"/>
  <c r="M70" i="150" s="1"/>
  <c r="E64" i="150"/>
  <c r="E70" i="150" s="1"/>
  <c r="AC64" i="149"/>
  <c r="AC70" i="149" s="1"/>
  <c r="M64" i="149"/>
  <c r="M70" i="149" s="1"/>
  <c r="Y64" i="149"/>
  <c r="Y70" i="149" s="1"/>
  <c r="I64" i="149"/>
  <c r="I70" i="149" s="1"/>
  <c r="AH23" i="149"/>
  <c r="F11" i="145" s="1"/>
  <c r="AG64" i="149"/>
  <c r="AG70" i="149" s="1"/>
  <c r="Q64" i="149"/>
  <c r="Q70" i="149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39" i="148" l="1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T64" i="40" s="1"/>
  <c r="AE39" i="40"/>
  <c r="AA39" i="40"/>
  <c r="W39" i="40"/>
  <c r="AE47" i="40"/>
  <c r="W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Y64" i="40" l="1"/>
  <c r="Y70" i="40" s="1"/>
  <c r="Z64" i="40"/>
  <c r="Z70" i="40" s="1"/>
  <c r="AD64" i="40"/>
  <c r="AD70" i="40" s="1"/>
  <c r="C69" i="40"/>
  <c r="V64" i="40"/>
  <c r="V70" i="40" s="1"/>
  <c r="AE64" i="40"/>
  <c r="AE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AH69" i="40" l="1"/>
  <c r="R64" i="40"/>
  <c r="R70" i="40" s="1"/>
  <c r="S64" i="40"/>
  <c r="S70" i="40" s="1"/>
  <c r="O64" i="40"/>
  <c r="O70" i="40" s="1"/>
  <c r="P64" i="40"/>
  <c r="P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F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K47" i="40"/>
  <c r="B38" i="40"/>
  <c r="K23" i="40" l="1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<sst xmlns="http://schemas.openxmlformats.org/spreadsheetml/2006/main" count="753" uniqueCount="141">
  <si>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</si>
  <si>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</si>
  <si>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</si>
  <si>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</si>
  <si>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</si>
  <si>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</si>
  <si>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</si>
  <si>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</si>
  <si>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</si>
  <si>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</si>
  <si>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</si>
  <si>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</si>
  <si>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</si>
  <si>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</si>
  <si>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</si>
  <si>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</si>
  <si>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</si>
  <si>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</si>
  <si>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</si>
  <si>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</si>
  <si>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</si>
  <si>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</si>
  <si>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</si>
  <si>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</si>
  <si>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</si>
  <si>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</si>
  <si>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</si>
  <si>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</si>
  <si>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</si>
  <si>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</si>
  <si>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</si>
  <si>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</si>
  <si>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</si>
  <si>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</si>
  <si>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</si>
  <si>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</si>
  <si>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</si>
  <si>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</si>
  <si>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</si>
  <si>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</si>
  <si>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</si>
  <si>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</si>
  <si>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</si>
  <si>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</si>
  <si>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</si>
  <si>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</si>
  <si>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</si>
  <si>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</si>
  <si>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</si>
  <si>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</si>
  <si>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</si>
  <si>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</si>
  <si>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</si>
  <si>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</si>
  <si>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</si>
  <si>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</si>
  <si>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</si>
  <si>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</si>
  <si>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</si>
  <si>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</si>
  <si>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</si>
  <si>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</si>
  <si>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</si>
  <si>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</si>
  <si>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</si>
  <si>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</si>
  <si>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</si>
  <si>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</si>
  <si>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</si>
  <si>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</si>
  <si>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</si>
  <si>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</si>
  <si>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</si>
  <si>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</si>
  <si>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</si>
  <si>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</si>
  <si>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</si>
  <si>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</si>
  <si>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</si>
  <si>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</si>
  <si>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</si>
  <si>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</si>
  <si>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</si>
  <si>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</si>
  <si>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</si>
  <si>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</si>
  <si>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</si>
  <si>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</si>
  <si>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</si>
  <si>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</si>
  <si>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</si>
  <si>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</si>
  <si>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</si>
  <si>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</si>
  <si>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</si>
  <si>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</si>
  <si>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</si>
  <si>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</si>
  <si>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</si>
  <si>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</si>
  <si>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</si>
  <si>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</si>
  <si>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</si>
  <si>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</si>
  <si>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</si>
  <si>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</si>
  <si>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</si>
  <si>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</si>
  <si>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</si>
  <si>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</si>
  <si>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</si>
  <si>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</si>
  <si>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</si>
  <si>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</si>
  <si>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</si>
  <si>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</si>
  <si>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</si>
  <si>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</si>
  <si>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</si>
  <si>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</si>
  <si>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</si>
  <si>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</si>
  <si>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</si>
  <si>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6.00PERIODICO</t>
  </si>
  <si>
    <t>7.50F/C</t>
  </si>
  <si>
    <t xml:space="preserve">3.00 PERIODICO </t>
  </si>
  <si>
    <t>SOBRANTE EN EFECT</t>
  </si>
  <si>
    <t>149.00F/C</t>
  </si>
  <si>
    <t>4.50F/C</t>
  </si>
  <si>
    <t>MAL REGISTRO DE 25</t>
  </si>
  <si>
    <t>DE ZELLE POR $</t>
  </si>
  <si>
    <t>20.00F/C</t>
  </si>
  <si>
    <t>MAL REGISTRO DE 0.89$</t>
  </si>
  <si>
    <t xml:space="preserve">FALTANTE ES EL </t>
  </si>
  <si>
    <t>SOBRANTE DE CAJA 02</t>
  </si>
  <si>
    <t>BOBRANTE DE 22.00</t>
  </si>
  <si>
    <t>ES EL FALTANTE DE</t>
  </si>
  <si>
    <t>CAJA 01</t>
  </si>
  <si>
    <t>3.50F/C</t>
  </si>
  <si>
    <t xml:space="preserve">58.00F/C </t>
  </si>
  <si>
    <t>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</si>
</sst>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47669.16</v>
      </c>
      <c r="C2" s="43">
        <f>MODELO!AH12</f>
        <v>20417.879999999997</v>
      </c>
      <c r="D2" s="43">
        <f>EXQUISITECES!AH12</f>
        <v>7728.68</v>
      </c>
      <c r="E2" s="43">
        <f>HOYADA!AH12</f>
        <v>5293.42</v>
      </c>
      <c r="F2" s="43">
        <f>FARMASTOP!AH12</f>
        <v>2023.6100000000001</v>
      </c>
      <c r="G2" s="43">
        <f>BOCAS!AH12</f>
        <v>992.28</v>
      </c>
      <c r="H2" s="43">
        <f>LAGUNETICA!AH12</f>
        <v>11325.669999999998</v>
      </c>
      <c r="I2" s="43">
        <f>SANANTONIO!AH12</f>
        <v>0</v>
      </c>
      <c r="J2" s="43">
        <f>SUM(B2:I2)</f>
        <v>95450.7</v>
      </c>
    </row>
    <row r="3" spans="1:10" x14ac:dyDescent="0.25">
      <c r="A3" s="46" t="s">
        <v>0</v>
      </c>
      <c r="B3" s="43">
        <f>AUTOMERCADO!AH15</f>
        <v>661.2</v>
      </c>
      <c r="C3" s="43">
        <f>MODELO!AH15</f>
        <v>1077.2</v>
      </c>
      <c r="D3" s="43">
        <f>EXQUISITECES!AH15</f>
        <v>540.9</v>
      </c>
      <c r="E3" s="43">
        <f>HOYADA!AH15</f>
        <v>748.7</v>
      </c>
      <c r="F3" s="43">
        <f>FARMASTOP!AH15</f>
        <v>94</v>
      </c>
      <c r="G3" s="43">
        <f>BOCAS!AH15</f>
        <v>0</v>
      </c>
      <c r="H3" s="43">
        <f>LAGUNETICA!AH15</f>
        <v>1340.7</v>
      </c>
      <c r="I3" s="43">
        <f>SANANTONIO!AH15</f>
        <v>0</v>
      </c>
      <c r="J3" s="43">
        <f t="shared" ref="J3:J52" si="0">SUM(B3:I3)</f>
        <v>4462.7</v>
      </c>
    </row>
    <row r="4" spans="1:10" x14ac:dyDescent="0.25">
      <c r="A4" s="73" t="s">
        <v>20</v>
      </c>
      <c r="B4" s="43">
        <f>AUTOMERCADO!AH16</f>
        <v>1935</v>
      </c>
      <c r="C4" s="43">
        <f>MODELO!AH16</f>
        <v>720</v>
      </c>
      <c r="D4" s="43">
        <f>EXQUISITECES!AH16</f>
        <v>446</v>
      </c>
      <c r="E4" s="43">
        <f>HOYADA!AH16</f>
        <v>3</v>
      </c>
      <c r="F4" s="43">
        <f>FARMASTOP!AH16</f>
        <v>86</v>
      </c>
      <c r="G4" s="43">
        <f>BOCAS!AH16</f>
        <v>140</v>
      </c>
      <c r="H4" s="43">
        <f>LAGUNETICA!AH16</f>
        <v>5</v>
      </c>
      <c r="I4" s="43">
        <f>SANANTONIO!AH16</f>
        <v>0</v>
      </c>
      <c r="J4" s="43">
        <f t="shared" si="0"/>
        <v>3335</v>
      </c>
    </row>
    <row r="5" spans="1:10" x14ac:dyDescent="0.25">
      <c r="A5" s="46" t="s">
        <v>27</v>
      </c>
      <c r="B5" s="43">
        <f>AUTOMERCADO!AH17</f>
        <v>9249.2999999999993</v>
      </c>
      <c r="C5" s="43">
        <f>MODELO!AH17</f>
        <v>3441.6000000000004</v>
      </c>
      <c r="D5" s="43">
        <f>EXQUISITECES!AH17</f>
        <v>2131.88</v>
      </c>
      <c r="E5" s="43">
        <f>HOYADA!AH17</f>
        <v>14.309999999999999</v>
      </c>
      <c r="F5" s="43">
        <f>FARMASTOP!AH17</f>
        <v>411.08000000000004</v>
      </c>
      <c r="G5" s="43">
        <f>BOCAS!AH17</f>
        <v>645.40000000000009</v>
      </c>
      <c r="H5" s="43">
        <f>LAGUNETICA!AH17</f>
        <v>23.9</v>
      </c>
      <c r="I5" s="43">
        <f>SANANTONIO!AH17</f>
        <v>0</v>
      </c>
      <c r="J5" s="43">
        <f t="shared" si="0"/>
        <v>15917.469999999998</v>
      </c>
    </row>
    <row r="6" spans="1:10" x14ac:dyDescent="0.25">
      <c r="A6" s="73" t="s">
        <v>23</v>
      </c>
      <c r="B6" s="43">
        <f>AUTOMERCADO!AH18</f>
        <v>1916</v>
      </c>
      <c r="C6" s="43">
        <f>MODELO!AH18</f>
        <v>717</v>
      </c>
      <c r="D6" s="43">
        <f>EXQUISITECES!AH18</f>
        <v>212</v>
      </c>
      <c r="E6" s="43">
        <f>HOYADA!AH18</f>
        <v>380</v>
      </c>
      <c r="F6" s="43">
        <f>FARMASTOP!AH18</f>
        <v>32</v>
      </c>
      <c r="G6" s="43">
        <f>BOCAS!AH18</f>
        <v>0</v>
      </c>
      <c r="H6" s="43">
        <f>LAGUNETICA!AH18</f>
        <v>1018</v>
      </c>
      <c r="I6" s="43">
        <f>SANANTONIO!AH18</f>
        <v>0</v>
      </c>
      <c r="J6" s="43">
        <f t="shared" si="0"/>
        <v>4275</v>
      </c>
    </row>
    <row r="7" spans="1:10" x14ac:dyDescent="0.25">
      <c r="A7" s="46" t="s">
        <v>27</v>
      </c>
      <c r="B7" s="43">
        <f>AUTOMERCADO!AH19</f>
        <v>9139.32</v>
      </c>
      <c r="C7" s="43">
        <f>MODELO!AH19</f>
        <v>3420.0899999999992</v>
      </c>
      <c r="D7" s="43">
        <f>EXQUISITECES!AH19</f>
        <v>1011.2399999999999</v>
      </c>
      <c r="E7" s="43">
        <f>HOYADA!AH19</f>
        <v>1816.4</v>
      </c>
      <c r="F7" s="43">
        <f>FARMASTOP!AH19</f>
        <v>152.63999999999999</v>
      </c>
      <c r="G7" s="43">
        <f>BOCAS!AH19</f>
        <v>0</v>
      </c>
      <c r="H7" s="43">
        <f>LAGUNETICA!AH19</f>
        <v>4855.8599999999997</v>
      </c>
      <c r="I7" s="43">
        <f>SANANTONIO!AH19</f>
        <v>0</v>
      </c>
      <c r="J7" s="43">
        <f t="shared" si="0"/>
        <v>20395.55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3851</v>
      </c>
      <c r="C10" s="43">
        <f>MODELO!AH22</f>
        <v>1437</v>
      </c>
      <c r="D10" s="43">
        <f>EXQUISITECES!AH22</f>
        <v>658</v>
      </c>
      <c r="E10" s="43">
        <f>HOYADA!AH22</f>
        <v>383</v>
      </c>
      <c r="F10" s="43">
        <f>FARMASTOP!AH22</f>
        <v>118</v>
      </c>
      <c r="G10" s="43">
        <f>BOCAS!AH22</f>
        <v>140</v>
      </c>
      <c r="H10" s="43">
        <f>LAGUNETICA!AH22</f>
        <v>1023</v>
      </c>
      <c r="I10" s="43">
        <f>SANANTONIO!AH22</f>
        <v>0</v>
      </c>
      <c r="J10" s="43">
        <f t="shared" si="0"/>
        <v>7610</v>
      </c>
    </row>
    <row r="11" spans="1:10" x14ac:dyDescent="0.25">
      <c r="A11" s="48" t="s">
        <v>26</v>
      </c>
      <c r="B11" s="43">
        <f>AUTOMERCADO!AH23</f>
        <v>18388.620000000003</v>
      </c>
      <c r="C11" s="43">
        <f>MODELO!AH23</f>
        <v>6861.69</v>
      </c>
      <c r="D11" s="43">
        <f>EXQUISITECES!AH23</f>
        <v>3143.1200000000003</v>
      </c>
      <c r="E11" s="43">
        <f>HOYADA!AH23</f>
        <v>1830.71</v>
      </c>
      <c r="F11" s="43">
        <f>FARMASTOP!AH23</f>
        <v>563.72</v>
      </c>
      <c r="G11" s="43">
        <f>BOCAS!AH23</f>
        <v>645.40000000000009</v>
      </c>
      <c r="H11" s="43">
        <f>LAGUNETICA!AH23</f>
        <v>4879.76</v>
      </c>
      <c r="I11" s="43">
        <f>SANANTONIO!AH23</f>
        <v>0</v>
      </c>
      <c r="J11" s="43">
        <f t="shared" si="0"/>
        <v>36313.020000000004</v>
      </c>
    </row>
    <row r="12" spans="1:10" x14ac:dyDescent="0.25">
      <c r="A12" s="46" t="s">
        <v>28</v>
      </c>
      <c r="B12" s="43">
        <f>AUTOMERCADO!AH24</f>
        <v>37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37</v>
      </c>
    </row>
    <row r="13" spans="1:10" x14ac:dyDescent="0.25">
      <c r="A13" s="46" t="s">
        <v>31</v>
      </c>
      <c r="B13" s="43">
        <f>AUTOMERCADO!AH25</f>
        <v>183.52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183.52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37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37</v>
      </c>
    </row>
    <row r="19" spans="1:10" x14ac:dyDescent="0.25">
      <c r="A19" s="48" t="s">
        <v>33</v>
      </c>
      <c r="B19" s="43">
        <f>AUTOMERCADO!AH31</f>
        <v>183.52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183.52</v>
      </c>
    </row>
    <row r="20" spans="1:10" x14ac:dyDescent="0.25">
      <c r="A20" s="46" t="s">
        <v>34</v>
      </c>
      <c r="B20" s="43">
        <f>AUTOMERCADO!AH32</f>
        <v>205.29</v>
      </c>
      <c r="C20" s="43">
        <f>MODELO!AH32</f>
        <v>20</v>
      </c>
      <c r="D20" s="43">
        <f>EXQUISITECES!AH32</f>
        <v>0</v>
      </c>
      <c r="E20" s="43">
        <f>HOYADA!AH32</f>
        <v>0</v>
      </c>
      <c r="F20" s="43">
        <f>FARMASTOP!AH32</f>
        <v>2.06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227.35</v>
      </c>
    </row>
    <row r="21" spans="1:10" x14ac:dyDescent="0.25">
      <c r="A21" s="46" t="s">
        <v>35</v>
      </c>
      <c r="B21" s="43">
        <f>AUTOMERCADO!AH33</f>
        <v>981.28620000000001</v>
      </c>
      <c r="C21" s="43">
        <f>MODELO!AH33</f>
        <v>95.600000000000009</v>
      </c>
      <c r="D21" s="43">
        <f>EXQUISITECES!AH33</f>
        <v>0</v>
      </c>
      <c r="E21" s="43">
        <f>HOYADA!AH33</f>
        <v>0</v>
      </c>
      <c r="F21" s="43">
        <f>FARMASTOP!AH33</f>
        <v>9.8468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1086.7329999999999</v>
      </c>
    </row>
    <row r="22" spans="1:10" x14ac:dyDescent="0.25">
      <c r="A22" s="46" t="s">
        <v>36</v>
      </c>
      <c r="B22" s="43">
        <f>AUTOMERCADO!AH34</f>
        <v>321.89</v>
      </c>
      <c r="C22" s="43">
        <f>MODELO!AH34</f>
        <v>0</v>
      </c>
      <c r="D22" s="43">
        <f>EXQUISITECES!AH34</f>
        <v>24.85</v>
      </c>
      <c r="E22" s="43">
        <f>HOYADA!AH34</f>
        <v>0</v>
      </c>
      <c r="F22" s="43">
        <f>FARMASTOP!AH34</f>
        <v>26.38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373.12</v>
      </c>
    </row>
    <row r="23" spans="1:10" x14ac:dyDescent="0.25">
      <c r="A23" s="46" t="s">
        <v>35</v>
      </c>
      <c r="B23" s="43">
        <f>AUTOMERCADO!AH35</f>
        <v>1535.4152999999999</v>
      </c>
      <c r="C23" s="43">
        <f>MODELO!AH35</f>
        <v>0</v>
      </c>
      <c r="D23" s="43">
        <f>EXQUISITECES!AH35</f>
        <v>118.53449999999999</v>
      </c>
      <c r="E23" s="43">
        <f>HOYADA!AH35</f>
        <v>0</v>
      </c>
      <c r="F23" s="43">
        <f>FARMASTOP!AH35</f>
        <v>125.83259999999999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1779.7823999999998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527.17999999999995</v>
      </c>
      <c r="C26" s="43">
        <f>MODELO!AH38</f>
        <v>20</v>
      </c>
      <c r="D26" s="43">
        <f>EXQUISITECES!AH38</f>
        <v>24.85</v>
      </c>
      <c r="E26" s="43">
        <f>HOYADA!AH38</f>
        <v>0</v>
      </c>
      <c r="F26" s="43">
        <f>FARMASTOP!AH38</f>
        <v>28.439999999999998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600.47</v>
      </c>
    </row>
    <row r="27" spans="1:10" x14ac:dyDescent="0.25">
      <c r="A27" s="48" t="s">
        <v>42</v>
      </c>
      <c r="B27" s="43">
        <f>AUTOMERCADO!AH39</f>
        <v>2516.7015000000001</v>
      </c>
      <c r="C27" s="43">
        <f>MODELO!AH39</f>
        <v>95.600000000000009</v>
      </c>
      <c r="D27" s="43">
        <f>EXQUISITECES!AH39</f>
        <v>118.53449999999999</v>
      </c>
      <c r="E27" s="43">
        <f>HOYADA!AH39</f>
        <v>0</v>
      </c>
      <c r="F27" s="43">
        <f>FARMASTOP!AH39</f>
        <v>135.67939999999999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2866.5154000000002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0</v>
      </c>
      <c r="D28" s="43">
        <f>EXQUISITECES!AH40</f>
        <v>0</v>
      </c>
      <c r="E28" s="43">
        <f>HOYADA!AH40</f>
        <v>13.88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13.88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0</v>
      </c>
      <c r="D29" s="43">
        <f>EXQUISITECES!AH41</f>
        <v>0</v>
      </c>
      <c r="E29" s="43">
        <f>HOYADA!AH41</f>
        <v>66.207599999999999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66.207599999999999</v>
      </c>
    </row>
    <row r="30" spans="1:10" x14ac:dyDescent="0.25">
      <c r="A30" s="46" t="s">
        <v>45</v>
      </c>
      <c r="B30" s="43">
        <f>AUTOMERCADO!AH42</f>
        <v>234.98000000000002</v>
      </c>
      <c r="C30" s="43">
        <f>MODELO!AH42</f>
        <v>0</v>
      </c>
      <c r="D30" s="43">
        <f>EXQUISITECES!AH42</f>
        <v>46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280.98</v>
      </c>
    </row>
    <row r="31" spans="1:10" x14ac:dyDescent="0.25">
      <c r="A31" s="46" t="s">
        <v>44</v>
      </c>
      <c r="B31" s="43">
        <f>AUTOMERCADO!AH43</f>
        <v>1120.8545999999999</v>
      </c>
      <c r="C31" s="43">
        <f>MODELO!AH43</f>
        <v>0</v>
      </c>
      <c r="D31" s="43">
        <f>EXQUISITECES!AH43</f>
        <v>219.42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1340.2746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234.98000000000002</v>
      </c>
      <c r="C34" s="43">
        <f>MODELO!AH46</f>
        <v>0</v>
      </c>
      <c r="D34" s="43">
        <f>EXQUISITECES!AH46</f>
        <v>46</v>
      </c>
      <c r="E34" s="43">
        <f>HOYADA!AH46</f>
        <v>13.88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294.86</v>
      </c>
    </row>
    <row r="35" spans="1:10" x14ac:dyDescent="0.25">
      <c r="A35" s="48" t="s">
        <v>48</v>
      </c>
      <c r="B35" s="43">
        <f>AUTOMERCADO!AH47</f>
        <v>1120.8545999999999</v>
      </c>
      <c r="C35" s="43">
        <f>MODELO!AH47</f>
        <v>0</v>
      </c>
      <c r="D35" s="43">
        <f>EXQUISITECES!AH47</f>
        <v>219.42</v>
      </c>
      <c r="E35" s="43">
        <f>HOYADA!AH47</f>
        <v>66.207599999999999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1406.4821999999999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21405.600000000002</v>
      </c>
      <c r="C37" s="43">
        <f>MODELO!AH49</f>
        <v>7796.1399999999994</v>
      </c>
      <c r="D37" s="43">
        <f>EXQUISITECES!AH49</f>
        <v>3004.6599999999994</v>
      </c>
      <c r="E37" s="43">
        <f>HOYADA!AH49</f>
        <v>1411.27</v>
      </c>
      <c r="F37" s="43">
        <f>FARMASTOP!AH49</f>
        <v>1060.44</v>
      </c>
      <c r="G37" s="43">
        <f>BOCAS!AH49</f>
        <v>396.67</v>
      </c>
      <c r="H37" s="43">
        <f>LAGUNETICA!AH49</f>
        <v>1782.1399999999999</v>
      </c>
      <c r="I37" s="43">
        <f>SANANTONIO!AH49</f>
        <v>0</v>
      </c>
      <c r="J37" s="43">
        <f t="shared" si="0"/>
        <v>36856.92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2195.5299999999997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2486.29</v>
      </c>
      <c r="I40" s="43">
        <f>SANANTONIO!AH52</f>
        <v>0</v>
      </c>
      <c r="J40" s="43">
        <f t="shared" si="0"/>
        <v>4681.82</v>
      </c>
    </row>
    <row r="41" spans="1:10" x14ac:dyDescent="0.25">
      <c r="A41" s="74" t="s">
        <v>18</v>
      </c>
      <c r="B41" s="43">
        <f>AUTOMERCADO!AH53</f>
        <v>1422.28</v>
      </c>
      <c r="C41" s="43">
        <f>MODELO!AH53</f>
        <v>1773.09</v>
      </c>
      <c r="D41" s="43">
        <f>EXQUISITECES!AH53</f>
        <v>543.53</v>
      </c>
      <c r="E41" s="43">
        <f>HOYADA!AH53</f>
        <v>1199.01</v>
      </c>
      <c r="F41" s="43">
        <f>FARMASTOP!AH53</f>
        <v>118.81</v>
      </c>
      <c r="G41" s="43">
        <f>BOCAS!AH53</f>
        <v>27.509999999999998</v>
      </c>
      <c r="H41" s="43">
        <f>LAGUNETICA!AH53</f>
        <v>816.56</v>
      </c>
      <c r="I41" s="43">
        <f>SANANTONIO!AH53</f>
        <v>0</v>
      </c>
      <c r="J41" s="43">
        <f t="shared" si="0"/>
        <v>5900.7900000000009</v>
      </c>
    </row>
    <row r="42" spans="1:10" x14ac:dyDescent="0.25">
      <c r="A42" s="74" t="s">
        <v>114</v>
      </c>
      <c r="B42" s="43">
        <f>AUTOMERCADO!AH54</f>
        <v>16.09</v>
      </c>
      <c r="C42" s="43">
        <f>MODELO!AH54</f>
        <v>74.040000000000006</v>
      </c>
      <c r="D42" s="43">
        <f>EXQUISITECES!AH54</f>
        <v>30.52</v>
      </c>
      <c r="E42" s="43">
        <f>HOYADA!AH54</f>
        <v>38.53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159.18</v>
      </c>
    </row>
    <row r="43" spans="1:10" x14ac:dyDescent="0.25">
      <c r="A43" s="74" t="s">
        <v>52</v>
      </c>
      <c r="B43" s="43">
        <f>AUTOMERCADO!AH55</f>
        <v>1931.2799999999997</v>
      </c>
      <c r="C43" s="43">
        <f>MODELO!AH55</f>
        <v>334.31000000000006</v>
      </c>
      <c r="D43" s="43">
        <f>EXQUISITECES!AH55</f>
        <v>10.039999999999999</v>
      </c>
      <c r="E43" s="43">
        <f>HOYADA!AH55</f>
        <v>0</v>
      </c>
      <c r="F43" s="43">
        <f>FARMASTOP!AH55</f>
        <v>73.36</v>
      </c>
      <c r="G43" s="43">
        <f>BOCAS!AH55</f>
        <v>0</v>
      </c>
      <c r="H43" s="43">
        <f>LAGUNETICA!AH55</f>
        <v>35.409999999999997</v>
      </c>
      <c r="I43" s="43">
        <f>SANANTONIO!AH55</f>
        <v>0</v>
      </c>
      <c r="J43" s="43">
        <f t="shared" si="0"/>
        <v>2384.3999999999996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164.04000000000002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164.04000000000002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90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90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128.80000000000001</v>
      </c>
      <c r="C50" s="43">
        <f>MODELO!AH62</f>
        <v>128.80000000000001</v>
      </c>
      <c r="D50" s="43">
        <f>EXQUISITECES!AH62</f>
        <v>128.80000000000001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386.40000000000003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47864.946100000001</v>
      </c>
      <c r="C52" s="75">
        <f>MODELO!AH64</f>
        <v>20500.440000000002</v>
      </c>
      <c r="D52" s="75">
        <f>EXQUISITECES!AH64</f>
        <v>7739.5244999999995</v>
      </c>
      <c r="E52" s="75">
        <f>HOYADA!AH64</f>
        <v>5294.4275999999991</v>
      </c>
      <c r="F52" s="75">
        <f>FARMASTOP!AH64</f>
        <v>2046.0093999999999</v>
      </c>
      <c r="G52" s="75">
        <f>BOCAS!AH64</f>
        <v>1069.58</v>
      </c>
      <c r="H52" s="75">
        <f>LAGUNETICA!AH64</f>
        <v>11340.86</v>
      </c>
      <c r="I52" s="75">
        <f>SANANTONIO!AH64</f>
        <v>0</v>
      </c>
      <c r="J52" s="75">
        <f t="shared" si="0"/>
        <v>95855.787599999996</v>
      </c>
    </row>
    <row r="53" spans="1:10" x14ac:dyDescent="0.25">
      <c r="A53" s="56" t="s">
        <v>3</v>
      </c>
      <c r="B53" s="43">
        <f>B2</f>
        <v>47669.16</v>
      </c>
      <c r="C53" s="43">
        <f t="shared" ref="C53:I53" si="1">C2</f>
        <v>20417.879999999997</v>
      </c>
      <c r="D53" s="43">
        <f t="shared" si="1"/>
        <v>7728.68</v>
      </c>
      <c r="E53" s="43">
        <f t="shared" si="1"/>
        <v>5293.42</v>
      </c>
      <c r="F53" s="43">
        <f t="shared" si="1"/>
        <v>2023.6100000000001</v>
      </c>
      <c r="G53" s="43">
        <f t="shared" si="1"/>
        <v>992.28</v>
      </c>
      <c r="H53" s="43">
        <f t="shared" si="1"/>
        <v>11325.669999999998</v>
      </c>
      <c r="I53" s="43">
        <f t="shared" si="1"/>
        <v>0</v>
      </c>
      <c r="J53" s="43">
        <f>J2</f>
        <v>95450.7</v>
      </c>
    </row>
    <row r="54" spans="1:10" x14ac:dyDescent="0.25">
      <c r="A54" s="58" t="s">
        <v>95</v>
      </c>
      <c r="B54" s="43">
        <f>+B52-B53</f>
        <v>195.78609999999753</v>
      </c>
      <c r="C54" s="43">
        <f t="shared" ref="C54:I54" si="2">+C52-C53</f>
        <v>82.560000000004948</v>
      </c>
      <c r="D54" s="43">
        <f t="shared" si="2"/>
        <v>10.844499999999243</v>
      </c>
      <c r="E54" s="43">
        <f t="shared" si="2"/>
        <v>1.0075999999990017</v>
      </c>
      <c r="F54" s="43">
        <f t="shared" si="2"/>
        <v>22.399399999999787</v>
      </c>
      <c r="G54" s="43">
        <f t="shared" si="2"/>
        <v>77.299999999999955</v>
      </c>
      <c r="H54" s="43">
        <f t="shared" si="2"/>
        <v>15.190000000002328</v>
      </c>
      <c r="I54" s="43">
        <f t="shared" si="2"/>
        <v>0</v>
      </c>
      <c r="J54" s="43">
        <f>+J52-J53</f>
        <v>405.08759999999893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G48" activePane="bottomRight" state="frozen"/>
      <selection pane="topRight" activeCell="B1" sqref="B1"/>
      <selection pane="bottomLeft" activeCell="A5" sqref="A5"/>
      <selection pane="bottomRight" activeCell="AG71" sqref="AG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4.78</v>
      </c>
      <c r="C8" s="1" t="s">
        <v>38</v>
      </c>
      <c r="D8" s="2">
        <v>4.96</v>
      </c>
    </row>
    <row r="9" spans="1:36" x14ac:dyDescent="0.25">
      <c r="A9" s="1" t="s">
        <v>22</v>
      </c>
      <c r="B9" s="24">
        <v>4.7699999999999996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68</v>
      </c>
      <c r="O11" s="5" t="s">
        <v>70</v>
      </c>
      <c r="P11" s="5" t="s">
        <v>80</v>
      </c>
      <c r="Q11" s="5" t="s">
        <v>82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516.66999999999996</v>
      </c>
      <c r="C12" s="26">
        <v>7092.47</v>
      </c>
      <c r="D12" s="26">
        <v>4672.46</v>
      </c>
      <c r="E12" s="26">
        <v>140.77000000000001</v>
      </c>
      <c r="F12" s="26">
        <v>3492.21</v>
      </c>
      <c r="G12" s="26">
        <v>3403.86</v>
      </c>
      <c r="H12" s="26">
        <v>3398.35</v>
      </c>
      <c r="I12" s="26">
        <v>3691.02</v>
      </c>
      <c r="J12" s="26">
        <v>5401.62</v>
      </c>
      <c r="K12" s="26">
        <v>6261.78</v>
      </c>
      <c r="L12" s="26">
        <v>3602.57</v>
      </c>
      <c r="M12" s="26">
        <v>2483.64</v>
      </c>
      <c r="N12" s="26">
        <v>1747.61</v>
      </c>
      <c r="O12" s="26">
        <v>397.94</v>
      </c>
      <c r="P12" s="26">
        <v>387.21</v>
      </c>
      <c r="Q12" s="26">
        <v>978.98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47669.16</v>
      </c>
      <c r="AI12" s="26">
        <v>47034.41</v>
      </c>
      <c r="AJ12" s="69">
        <f>+AI12-AH12</f>
        <v>-634.75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16.5</v>
      </c>
      <c r="C15" s="23">
        <v>75.5</v>
      </c>
      <c r="D15" s="23">
        <v>80.7</v>
      </c>
      <c r="E15" s="23">
        <v>37</v>
      </c>
      <c r="F15" s="23">
        <v>104.5</v>
      </c>
      <c r="G15" s="23">
        <v>77.5</v>
      </c>
      <c r="H15" s="23"/>
      <c r="I15" s="23"/>
      <c r="J15" s="23">
        <v>59</v>
      </c>
      <c r="K15" s="23">
        <v>64.5</v>
      </c>
      <c r="L15" s="23">
        <v>7</v>
      </c>
      <c r="M15" s="23">
        <v>40</v>
      </c>
      <c r="N15" s="23">
        <v>14</v>
      </c>
      <c r="O15" s="23">
        <v>54</v>
      </c>
      <c r="P15" s="23">
        <v>11</v>
      </c>
      <c r="Q15" s="23">
        <v>20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661.2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>
        <v>408</v>
      </c>
      <c r="H16" s="31">
        <v>216</v>
      </c>
      <c r="I16" s="31">
        <v>297</v>
      </c>
      <c r="J16" s="31">
        <v>253</v>
      </c>
      <c r="K16" s="31">
        <v>415</v>
      </c>
      <c r="L16" s="31">
        <v>336</v>
      </c>
      <c r="M16" s="31"/>
      <c r="N16" s="31"/>
      <c r="O16" s="31"/>
      <c r="P16" s="31">
        <v>10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1935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1950.24</v>
      </c>
      <c r="H17" s="22">
        <f t="shared" si="2"/>
        <v>1032.48</v>
      </c>
      <c r="I17" s="22">
        <f t="shared" si="2"/>
        <v>1419.66</v>
      </c>
      <c r="J17" s="22">
        <f t="shared" si="2"/>
        <v>1209.3400000000001</v>
      </c>
      <c r="K17" s="22">
        <f t="shared" si="2"/>
        <v>1983.7</v>
      </c>
      <c r="L17" s="22">
        <f t="shared" si="2"/>
        <v>1606.0800000000002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47.800000000000004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9249.2999999999993</v>
      </c>
    </row>
    <row r="18" spans="1:36" s="32" customFormat="1" x14ac:dyDescent="0.25">
      <c r="A18" s="30" t="s">
        <v>23</v>
      </c>
      <c r="B18" s="33">
        <v>15</v>
      </c>
      <c r="C18" s="33">
        <v>445</v>
      </c>
      <c r="D18" s="33">
        <v>341</v>
      </c>
      <c r="E18" s="33">
        <v>16</v>
      </c>
      <c r="F18" s="33">
        <v>245</v>
      </c>
      <c r="G18" s="33">
        <v>43</v>
      </c>
      <c r="H18" s="33">
        <v>227</v>
      </c>
      <c r="I18" s="33">
        <v>49</v>
      </c>
      <c r="J18" s="33">
        <v>265</v>
      </c>
      <c r="K18" s="33">
        <v>136</v>
      </c>
      <c r="L18" s="33">
        <v>120</v>
      </c>
      <c r="M18" s="33"/>
      <c r="N18" s="33"/>
      <c r="O18" s="33"/>
      <c r="P18" s="33">
        <v>14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1916</v>
      </c>
      <c r="AJ18" s="70"/>
    </row>
    <row r="19" spans="1:36" s="47" customFormat="1" x14ac:dyDescent="0.25">
      <c r="A19" s="46" t="s">
        <v>27</v>
      </c>
      <c r="B19" s="22">
        <f>B18*$B$9</f>
        <v>71.55</v>
      </c>
      <c r="C19" s="22">
        <f t="shared" ref="C19:L19" si="5">C18*$B$9</f>
        <v>2122.6499999999996</v>
      </c>
      <c r="D19" s="22">
        <f t="shared" si="5"/>
        <v>1626.57</v>
      </c>
      <c r="E19" s="22">
        <f t="shared" si="5"/>
        <v>76.319999999999993</v>
      </c>
      <c r="F19" s="22">
        <f t="shared" si="5"/>
        <v>1168.6499999999999</v>
      </c>
      <c r="G19" s="22">
        <f t="shared" si="5"/>
        <v>205.10999999999999</v>
      </c>
      <c r="H19" s="22">
        <f t="shared" si="5"/>
        <v>1082.79</v>
      </c>
      <c r="I19" s="22">
        <f t="shared" si="5"/>
        <v>233.73</v>
      </c>
      <c r="J19" s="22">
        <f t="shared" si="5"/>
        <v>1264.05</v>
      </c>
      <c r="K19" s="22">
        <f t="shared" si="5"/>
        <v>648.71999999999991</v>
      </c>
      <c r="L19" s="22">
        <f t="shared" si="5"/>
        <v>572.4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66.78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9139.32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</v>
      </c>
      <c r="C22" s="20">
        <f t="shared" ref="C22:L22" si="11">+C16+C18+C20</f>
        <v>445</v>
      </c>
      <c r="D22" s="20">
        <f t="shared" si="11"/>
        <v>341</v>
      </c>
      <c r="E22" s="20">
        <f t="shared" si="11"/>
        <v>16</v>
      </c>
      <c r="F22" s="20">
        <f t="shared" si="11"/>
        <v>245</v>
      </c>
      <c r="G22" s="20">
        <f t="shared" si="11"/>
        <v>451</v>
      </c>
      <c r="H22" s="20">
        <f t="shared" si="11"/>
        <v>443</v>
      </c>
      <c r="I22" s="20">
        <f t="shared" si="11"/>
        <v>346</v>
      </c>
      <c r="J22" s="20">
        <f t="shared" si="11"/>
        <v>518</v>
      </c>
      <c r="K22" s="20">
        <f t="shared" si="11"/>
        <v>551</v>
      </c>
      <c r="L22" s="20">
        <f t="shared" si="11"/>
        <v>456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24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3851</v>
      </c>
    </row>
    <row r="23" spans="1:36" s="47" customFormat="1" x14ac:dyDescent="0.25">
      <c r="A23" s="48" t="s">
        <v>26</v>
      </c>
      <c r="B23" s="19">
        <f>+B17+B19+B21</f>
        <v>71.55</v>
      </c>
      <c r="C23" s="19">
        <f t="shared" ref="C23:L23" si="14">+C17+C19+C21</f>
        <v>2122.6499999999996</v>
      </c>
      <c r="D23" s="19">
        <f t="shared" si="14"/>
        <v>1626.57</v>
      </c>
      <c r="E23" s="19">
        <f t="shared" si="14"/>
        <v>76.319999999999993</v>
      </c>
      <c r="F23" s="19">
        <f t="shared" si="14"/>
        <v>1168.6499999999999</v>
      </c>
      <c r="G23" s="19">
        <f t="shared" si="14"/>
        <v>2155.35</v>
      </c>
      <c r="H23" s="19">
        <f t="shared" si="14"/>
        <v>2115.27</v>
      </c>
      <c r="I23" s="19">
        <f t="shared" si="14"/>
        <v>1653.39</v>
      </c>
      <c r="J23" s="19">
        <f t="shared" si="14"/>
        <v>2473.3900000000003</v>
      </c>
      <c r="K23" s="19">
        <f t="shared" si="14"/>
        <v>2632.42</v>
      </c>
      <c r="L23" s="19">
        <f t="shared" si="14"/>
        <v>2178.48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114.58000000000001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18388.620000000003</v>
      </c>
    </row>
    <row r="24" spans="1:36" x14ac:dyDescent="0.25">
      <c r="A24" s="13" t="s">
        <v>28</v>
      </c>
      <c r="B24" s="34"/>
      <c r="C24" s="34">
        <v>37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37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183.52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183.52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37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37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183.52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183.52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>
        <v>205.29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205.29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981.28620000000001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981.28620000000001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>
        <v>40.479999999999997</v>
      </c>
      <c r="I34" s="38">
        <v>196.66</v>
      </c>
      <c r="J34" s="38"/>
      <c r="K34" s="38">
        <v>84.75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321.89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193.08959999999996</v>
      </c>
      <c r="I35" s="22">
        <f t="shared" si="33"/>
        <v>938.06819999999993</v>
      </c>
      <c r="J35" s="22">
        <f t="shared" si="33"/>
        <v>0</v>
      </c>
      <c r="K35" s="22">
        <f t="shared" si="33"/>
        <v>404.25749999999994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1535.4152999999999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40.479999999999997</v>
      </c>
      <c r="I38" s="20">
        <f t="shared" si="39"/>
        <v>196.66</v>
      </c>
      <c r="J38" s="20">
        <f t="shared" si="39"/>
        <v>205.29</v>
      </c>
      <c r="K38" s="20">
        <f t="shared" si="39"/>
        <v>84.75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527.17999999999995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193.08959999999996</v>
      </c>
      <c r="I39" s="19">
        <f t="shared" si="42"/>
        <v>938.06819999999993</v>
      </c>
      <c r="J39" s="19">
        <f t="shared" si="42"/>
        <v>981.28620000000001</v>
      </c>
      <c r="K39" s="19">
        <f t="shared" si="42"/>
        <v>404.25749999999994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2516.7015000000001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>
        <v>36.69</v>
      </c>
      <c r="C42" s="38">
        <v>111.4</v>
      </c>
      <c r="D42" s="38"/>
      <c r="E42" s="38"/>
      <c r="F42" s="38"/>
      <c r="G42" s="38"/>
      <c r="H42" s="38"/>
      <c r="I42" s="38"/>
      <c r="J42" s="38">
        <v>86.89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234.98000000000002</v>
      </c>
    </row>
    <row r="43" spans="1:34" s="47" customFormat="1" x14ac:dyDescent="0.25">
      <c r="A43" s="46" t="s">
        <v>44</v>
      </c>
      <c r="B43" s="22">
        <f>B42*$B$9</f>
        <v>175.01129999999998</v>
      </c>
      <c r="C43" s="22">
        <f t="shared" ref="C43:L43" si="48">C42*$B$9</f>
        <v>531.37799999999993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414.46529999999996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1120.8545999999999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36.69</v>
      </c>
      <c r="C46" s="20">
        <f t="shared" ref="C46:L46" si="54">+C40+C42+C44</f>
        <v>111.4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86.89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234.98000000000002</v>
      </c>
    </row>
    <row r="47" spans="1:34" s="47" customFormat="1" x14ac:dyDescent="0.25">
      <c r="A47" s="48" t="s">
        <v>48</v>
      </c>
      <c r="B47" s="19">
        <f>+B41+B43+B45</f>
        <v>175.01129999999998</v>
      </c>
      <c r="C47" s="19">
        <f t="shared" ref="C47:L47" si="57">+C41+C43+C45</f>
        <v>531.37799999999993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414.46529999999996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1120.8545999999999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40.61</v>
      </c>
      <c r="C49" s="44">
        <v>3905.28</v>
      </c>
      <c r="D49" s="44">
        <v>2721.17</v>
      </c>
      <c r="E49" s="44">
        <v>26.98</v>
      </c>
      <c r="F49" s="44">
        <v>1502.8</v>
      </c>
      <c r="G49" s="44">
        <v>905.37</v>
      </c>
      <c r="H49" s="44">
        <v>1138.49</v>
      </c>
      <c r="I49" s="44">
        <v>736.81</v>
      </c>
      <c r="J49" s="44">
        <v>1213.06</v>
      </c>
      <c r="K49" s="44">
        <v>2424.19</v>
      </c>
      <c r="L49" s="44">
        <v>1438.92</v>
      </c>
      <c r="M49" s="45">
        <v>2395.7600000000002</v>
      </c>
      <c r="N49" s="45">
        <v>1604.78</v>
      </c>
      <c r="O49" s="45">
        <v>344.37</v>
      </c>
      <c r="P49" s="45">
        <v>241.7</v>
      </c>
      <c r="Q49" s="45">
        <v>765.31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21405.600000000002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213.05</v>
      </c>
      <c r="C53" s="44">
        <v>224.57</v>
      </c>
      <c r="D53" s="44">
        <v>69.86</v>
      </c>
      <c r="E53" s="44"/>
      <c r="F53" s="44"/>
      <c r="G53" s="44">
        <v>268.72000000000003</v>
      </c>
      <c r="H53" s="44">
        <v>102.17</v>
      </c>
      <c r="I53" s="44">
        <v>357.95</v>
      </c>
      <c r="J53" s="44">
        <v>167.75</v>
      </c>
      <c r="K53" s="44"/>
      <c r="L53" s="44"/>
      <c r="M53" s="45"/>
      <c r="N53" s="45"/>
      <c r="O53" s="45"/>
      <c r="P53" s="45">
        <v>18.21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1422.28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9.8800000000000008</v>
      </c>
      <c r="J54" s="44">
        <v>6.21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16.09</v>
      </c>
    </row>
    <row r="55" spans="1:34" x14ac:dyDescent="0.25">
      <c r="A55" s="17" t="s">
        <v>52</v>
      </c>
      <c r="B55" s="44"/>
      <c r="C55" s="44">
        <v>56.27</v>
      </c>
      <c r="D55" s="44">
        <v>174.67</v>
      </c>
      <c r="E55" s="44"/>
      <c r="F55" s="44">
        <v>720.83</v>
      </c>
      <c r="G55" s="44"/>
      <c r="H55" s="44"/>
      <c r="I55" s="44"/>
      <c r="J55" s="44"/>
      <c r="K55" s="44">
        <v>737.56</v>
      </c>
      <c r="L55" s="44"/>
      <c r="M55" s="45">
        <v>48.07</v>
      </c>
      <c r="N55" s="45"/>
      <c r="O55" s="45"/>
      <c r="P55" s="45"/>
      <c r="Q55" s="45">
        <v>193.88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1931.2799999999997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>
        <v>90</v>
      </c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90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>
        <v>128.80000000000001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128.80000000000001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516.72129999999993</v>
      </c>
      <c r="C64" s="53">
        <f t="shared" ref="C64:AG64" si="61">+C15+C23+C31+C39+C47+C48+C49+C50+C51+C52+C53+C54+C55+C56+C57+C58+C59+C60+C61+C62+C63</f>
        <v>7099.1679999999997</v>
      </c>
      <c r="D64" s="53">
        <f t="shared" si="61"/>
        <v>4672.97</v>
      </c>
      <c r="E64" s="53">
        <f t="shared" si="61"/>
        <v>140.29999999999998</v>
      </c>
      <c r="F64" s="53">
        <f t="shared" si="61"/>
        <v>3496.7799999999997</v>
      </c>
      <c r="G64" s="53">
        <f t="shared" si="61"/>
        <v>3406.9399999999996</v>
      </c>
      <c r="H64" s="53">
        <f t="shared" si="61"/>
        <v>3549.0195999999996</v>
      </c>
      <c r="I64" s="53">
        <f t="shared" si="61"/>
        <v>3696.0981999999999</v>
      </c>
      <c r="J64" s="53">
        <f t="shared" si="61"/>
        <v>5405.1615000000002</v>
      </c>
      <c r="K64" s="53">
        <f t="shared" si="61"/>
        <v>6262.9274999999998</v>
      </c>
      <c r="L64" s="53">
        <f t="shared" si="61"/>
        <v>3624.4</v>
      </c>
      <c r="M64" s="53">
        <f t="shared" si="61"/>
        <v>2483.8300000000004</v>
      </c>
      <c r="N64" s="53">
        <f t="shared" si="61"/>
        <v>1747.58</v>
      </c>
      <c r="O64" s="53">
        <f t="shared" si="61"/>
        <v>398.37</v>
      </c>
      <c r="P64" s="53">
        <f t="shared" si="61"/>
        <v>385.48999999999995</v>
      </c>
      <c r="Q64" s="53">
        <f t="shared" si="61"/>
        <v>979.18999999999994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47864.946100000001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8 N</v>
      </c>
      <c r="O66" s="55" t="str">
        <f t="shared" si="62"/>
        <v>CAJA 9 N</v>
      </c>
      <c r="P66" s="55" t="str">
        <f t="shared" si="62"/>
        <v>CAJA 14 N</v>
      </c>
      <c r="Q66" s="55" t="str">
        <f t="shared" si="62"/>
        <v>CAJA 15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516.66999999999996</v>
      </c>
      <c r="C67" s="57">
        <f t="shared" ref="C67:L67" si="63">C12</f>
        <v>7092.47</v>
      </c>
      <c r="D67" s="57">
        <f t="shared" si="63"/>
        <v>4672.46</v>
      </c>
      <c r="E67" s="57">
        <f t="shared" si="63"/>
        <v>140.77000000000001</v>
      </c>
      <c r="F67" s="57">
        <f t="shared" si="63"/>
        <v>3492.21</v>
      </c>
      <c r="G67" s="57">
        <f t="shared" si="63"/>
        <v>3403.86</v>
      </c>
      <c r="H67" s="57">
        <f t="shared" si="63"/>
        <v>3398.35</v>
      </c>
      <c r="I67" s="57">
        <f t="shared" si="63"/>
        <v>3691.02</v>
      </c>
      <c r="J67" s="57">
        <f t="shared" si="63"/>
        <v>5401.62</v>
      </c>
      <c r="K67" s="57">
        <f t="shared" si="63"/>
        <v>6261.78</v>
      </c>
      <c r="L67" s="57">
        <f t="shared" si="63"/>
        <v>3602.57</v>
      </c>
      <c r="M67" s="57">
        <f t="shared" ref="M67:AG67" si="64">M12</f>
        <v>2483.64</v>
      </c>
      <c r="N67" s="57">
        <f t="shared" si="64"/>
        <v>1747.61</v>
      </c>
      <c r="O67" s="57">
        <f t="shared" si="64"/>
        <v>397.94</v>
      </c>
      <c r="P67" s="57">
        <f t="shared" si="64"/>
        <v>387.21</v>
      </c>
      <c r="Q67" s="57">
        <f t="shared" si="64"/>
        <v>978.98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47669.16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516.66999999999996</v>
      </c>
      <c r="C69" s="59">
        <f t="shared" ref="C69:L69" si="67">+C67+C68</f>
        <v>7092.47</v>
      </c>
      <c r="D69" s="59">
        <f t="shared" si="67"/>
        <v>4672.46</v>
      </c>
      <c r="E69" s="59">
        <f t="shared" si="67"/>
        <v>140.77000000000001</v>
      </c>
      <c r="F69" s="59">
        <f t="shared" si="67"/>
        <v>3492.21</v>
      </c>
      <c r="G69" s="59">
        <f t="shared" si="67"/>
        <v>3403.86</v>
      </c>
      <c r="H69" s="59">
        <f t="shared" si="67"/>
        <v>3398.35</v>
      </c>
      <c r="I69" s="59">
        <f t="shared" si="67"/>
        <v>3691.02</v>
      </c>
      <c r="J69" s="59">
        <f t="shared" si="67"/>
        <v>5401.62</v>
      </c>
      <c r="K69" s="59">
        <f t="shared" si="67"/>
        <v>6261.78</v>
      </c>
      <c r="L69" s="59">
        <f t="shared" si="67"/>
        <v>3602.57</v>
      </c>
      <c r="M69" s="59">
        <f t="shared" ref="M69:AG69" si="68">+M67+M68</f>
        <v>2483.64</v>
      </c>
      <c r="N69" s="59">
        <f t="shared" si="68"/>
        <v>1747.61</v>
      </c>
      <c r="O69" s="59">
        <f t="shared" si="68"/>
        <v>397.94</v>
      </c>
      <c r="P69" s="59">
        <f t="shared" si="68"/>
        <v>387.21</v>
      </c>
      <c r="Q69" s="59">
        <f t="shared" si="68"/>
        <v>978.98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47669.16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5.1299999999969259E-2</v>
      </c>
      <c r="C70" s="57">
        <f t="shared" si="69"/>
        <v>6.6979999999994106</v>
      </c>
      <c r="D70" s="57">
        <f t="shared" si="69"/>
        <v>0.51000000000021828</v>
      </c>
      <c r="E70" s="57">
        <f t="shared" si="69"/>
        <v>-0.47000000000002728</v>
      </c>
      <c r="F70" s="57">
        <f t="shared" si="69"/>
        <v>4.569999999999709</v>
      </c>
      <c r="G70" s="57">
        <f t="shared" si="69"/>
        <v>3.0799999999994725</v>
      </c>
      <c r="H70" s="57">
        <f t="shared" si="69"/>
        <v>150.66959999999972</v>
      </c>
      <c r="I70" s="57">
        <f t="shared" si="69"/>
        <v>5.0781999999999243</v>
      </c>
      <c r="J70" s="57">
        <f t="shared" si="69"/>
        <v>3.5415000000002692</v>
      </c>
      <c r="K70" s="57">
        <f t="shared" si="69"/>
        <v>1.1475000000000364</v>
      </c>
      <c r="L70" s="57">
        <f t="shared" si="69"/>
        <v>21.829999999999927</v>
      </c>
      <c r="M70" s="57">
        <f t="shared" ref="M70:AG70" si="70">+M64-M69</f>
        <v>0.19000000000050932</v>
      </c>
      <c r="N70" s="57">
        <f t="shared" si="70"/>
        <v>-2.9999999999972715E-2</v>
      </c>
      <c r="O70" s="57">
        <f t="shared" si="70"/>
        <v>0.43000000000000682</v>
      </c>
      <c r="P70" s="57">
        <f t="shared" si="70"/>
        <v>-1.7200000000000273</v>
      </c>
      <c r="Q70" s="57">
        <f t="shared" si="70"/>
        <v>0.20999999999992269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195.78609999999907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127</v>
      </c>
      <c r="I71" s="14" t="s">
        <v>128</v>
      </c>
      <c r="J71" s="14" t="s">
        <v>129</v>
      </c>
      <c r="K71" s="14"/>
      <c r="L71" s="14" t="s">
        <v>131</v>
      </c>
      <c r="M71" s="29"/>
      <c r="N71" s="29"/>
      <c r="O71" s="29"/>
      <c r="P71" s="29" t="s">
        <v>132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5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4.78</v>
      </c>
      <c r="C8" s="1" t="s">
        <v>38</v>
      </c>
      <c r="D8" s="2"/>
    </row>
    <row r="9" spans="1:36" x14ac:dyDescent="0.25">
      <c r="A9" s="1" t="s">
        <v>22</v>
      </c>
      <c r="B9" s="24">
        <v>4.7699999999999996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1629.06</v>
      </c>
      <c r="C12" s="26">
        <v>2127.98</v>
      </c>
      <c r="D12" s="26">
        <v>162.80000000000001</v>
      </c>
      <c r="E12" s="26">
        <v>792.47</v>
      </c>
      <c r="F12" s="26">
        <v>736.71</v>
      </c>
      <c r="G12" s="26">
        <v>3885.17</v>
      </c>
      <c r="H12" s="26">
        <v>2093.21</v>
      </c>
      <c r="I12" s="26">
        <v>2531.15</v>
      </c>
      <c r="J12" s="26">
        <v>2742.27</v>
      </c>
      <c r="K12" s="26">
        <v>1524.76</v>
      </c>
      <c r="L12" s="26">
        <v>2192.3000000000002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20417.879999999997</v>
      </c>
      <c r="AI12" s="26">
        <v>20230.490000000002</v>
      </c>
      <c r="AJ12" s="69">
        <f>+AI12-AH12</f>
        <v>-187.38999999999578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107.5</v>
      </c>
      <c r="C15" s="23">
        <v>66.5</v>
      </c>
      <c r="D15" s="23">
        <v>0</v>
      </c>
      <c r="E15" s="23">
        <v>59.7</v>
      </c>
      <c r="F15" s="23">
        <v>81.5</v>
      </c>
      <c r="G15" s="23">
        <v>179.5</v>
      </c>
      <c r="H15" s="23">
        <v>83.5</v>
      </c>
      <c r="I15" s="23">
        <v>164.5</v>
      </c>
      <c r="J15" s="23">
        <v>101.5</v>
      </c>
      <c r="K15" s="23">
        <v>203</v>
      </c>
      <c r="L15" s="23">
        <v>30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1077.2</v>
      </c>
    </row>
    <row r="16" spans="1:36" s="32" customFormat="1" x14ac:dyDescent="0.25">
      <c r="A16" s="30" t="s">
        <v>20</v>
      </c>
      <c r="B16" s="31">
        <v>0</v>
      </c>
      <c r="C16" s="31"/>
      <c r="D16" s="31">
        <v>0</v>
      </c>
      <c r="E16" s="31"/>
      <c r="F16" s="31">
        <v>0</v>
      </c>
      <c r="G16" s="31">
        <v>174</v>
      </c>
      <c r="H16" s="31">
        <v>112</v>
      </c>
      <c r="I16" s="31">
        <v>65</v>
      </c>
      <c r="J16" s="31">
        <v>141</v>
      </c>
      <c r="K16" s="31">
        <v>64</v>
      </c>
      <c r="L16" s="31">
        <v>164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720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831.72</v>
      </c>
      <c r="H17" s="22">
        <f t="shared" si="2"/>
        <v>535.36</v>
      </c>
      <c r="I17" s="22">
        <f t="shared" si="2"/>
        <v>310.7</v>
      </c>
      <c r="J17" s="22">
        <f t="shared" si="2"/>
        <v>673.98</v>
      </c>
      <c r="K17" s="22">
        <f t="shared" si="2"/>
        <v>305.92</v>
      </c>
      <c r="L17" s="22">
        <f t="shared" si="2"/>
        <v>783.92000000000007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3441.6000000000004</v>
      </c>
    </row>
    <row r="18" spans="1:36" s="32" customFormat="1" x14ac:dyDescent="0.25">
      <c r="A18" s="30" t="s">
        <v>23</v>
      </c>
      <c r="B18" s="33">
        <v>91</v>
      </c>
      <c r="C18" s="33">
        <v>165</v>
      </c>
      <c r="D18" s="33">
        <v>13</v>
      </c>
      <c r="E18" s="33">
        <v>78</v>
      </c>
      <c r="F18" s="33">
        <v>18</v>
      </c>
      <c r="G18" s="33">
        <v>80</v>
      </c>
      <c r="H18" s="33">
        <v>33</v>
      </c>
      <c r="I18" s="33">
        <v>78</v>
      </c>
      <c r="J18" s="33">
        <v>56</v>
      </c>
      <c r="K18" s="33">
        <v>24</v>
      </c>
      <c r="L18" s="33">
        <v>81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717</v>
      </c>
      <c r="AJ18" s="70"/>
    </row>
    <row r="19" spans="1:36" s="47" customFormat="1" x14ac:dyDescent="0.25">
      <c r="A19" s="46" t="s">
        <v>27</v>
      </c>
      <c r="B19" s="22">
        <f>B18*$B$9</f>
        <v>434.06999999999994</v>
      </c>
      <c r="C19" s="22">
        <f t="shared" ref="C19:AG19" si="3">C18*$B$9</f>
        <v>787.05</v>
      </c>
      <c r="D19" s="22">
        <f t="shared" si="3"/>
        <v>62.009999999999991</v>
      </c>
      <c r="E19" s="22">
        <f t="shared" si="3"/>
        <v>372.05999999999995</v>
      </c>
      <c r="F19" s="22">
        <f t="shared" si="3"/>
        <v>85.859999999999985</v>
      </c>
      <c r="G19" s="22">
        <f t="shared" si="3"/>
        <v>381.59999999999997</v>
      </c>
      <c r="H19" s="22">
        <f t="shared" si="3"/>
        <v>157.41</v>
      </c>
      <c r="I19" s="22">
        <f t="shared" si="3"/>
        <v>372.05999999999995</v>
      </c>
      <c r="J19" s="22">
        <f t="shared" si="3"/>
        <v>267.12</v>
      </c>
      <c r="K19" s="22">
        <f t="shared" si="3"/>
        <v>114.47999999999999</v>
      </c>
      <c r="L19" s="22">
        <f t="shared" si="3"/>
        <v>386.36999999999995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3420.0899999999992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91</v>
      </c>
      <c r="C22" s="20">
        <f t="shared" ref="C22:AG23" si="5">+C16+C18+C20</f>
        <v>165</v>
      </c>
      <c r="D22" s="20">
        <f t="shared" si="5"/>
        <v>13</v>
      </c>
      <c r="E22" s="20">
        <f t="shared" si="5"/>
        <v>78</v>
      </c>
      <c r="F22" s="20">
        <f t="shared" si="5"/>
        <v>18</v>
      </c>
      <c r="G22" s="20">
        <f t="shared" si="5"/>
        <v>254</v>
      </c>
      <c r="H22" s="20">
        <f t="shared" si="5"/>
        <v>145</v>
      </c>
      <c r="I22" s="20">
        <f t="shared" si="5"/>
        <v>143</v>
      </c>
      <c r="J22" s="20">
        <f t="shared" si="5"/>
        <v>197</v>
      </c>
      <c r="K22" s="20">
        <f t="shared" si="5"/>
        <v>88</v>
      </c>
      <c r="L22" s="20">
        <f t="shared" si="5"/>
        <v>245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1437</v>
      </c>
    </row>
    <row r="23" spans="1:36" s="47" customFormat="1" x14ac:dyDescent="0.25">
      <c r="A23" s="48" t="s">
        <v>26</v>
      </c>
      <c r="B23" s="19">
        <f>+B17+B19+B21</f>
        <v>434.06999999999994</v>
      </c>
      <c r="C23" s="19">
        <f t="shared" si="5"/>
        <v>787.05</v>
      </c>
      <c r="D23" s="19">
        <f t="shared" si="5"/>
        <v>62.009999999999991</v>
      </c>
      <c r="E23" s="19">
        <f t="shared" si="5"/>
        <v>372.05999999999995</v>
      </c>
      <c r="F23" s="19">
        <f t="shared" si="5"/>
        <v>85.859999999999985</v>
      </c>
      <c r="G23" s="19">
        <f t="shared" si="5"/>
        <v>1213.32</v>
      </c>
      <c r="H23" s="19">
        <f t="shared" si="5"/>
        <v>692.77</v>
      </c>
      <c r="I23" s="19">
        <f t="shared" si="5"/>
        <v>682.76</v>
      </c>
      <c r="J23" s="19">
        <f t="shared" si="5"/>
        <v>941.1</v>
      </c>
      <c r="K23" s="19">
        <f t="shared" si="5"/>
        <v>420.4</v>
      </c>
      <c r="L23" s="19">
        <f t="shared" si="5"/>
        <v>1170.29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6861.69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>
        <v>20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95.600000000000009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95.600000000000009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20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95.600000000000009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95.600000000000009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1010.51</v>
      </c>
      <c r="C49" s="44">
        <v>581.91</v>
      </c>
      <c r="D49" s="44">
        <v>0</v>
      </c>
      <c r="E49" s="44">
        <v>410.52</v>
      </c>
      <c r="F49" s="44">
        <v>436.11</v>
      </c>
      <c r="G49" s="44">
        <v>1802.36</v>
      </c>
      <c r="H49" s="44">
        <v>1007.02</v>
      </c>
      <c r="I49" s="44">
        <v>1148.95</v>
      </c>
      <c r="J49" s="44"/>
      <c r="K49" s="44">
        <v>788.28</v>
      </c>
      <c r="L49" s="44">
        <v>610.48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7796.1399999999994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358.97</v>
      </c>
      <c r="D52" s="44">
        <v>90.71</v>
      </c>
      <c r="E52" s="44"/>
      <c r="F52" s="44"/>
      <c r="G52" s="44">
        <v>371.12</v>
      </c>
      <c r="H52" s="44">
        <v>17.43</v>
      </c>
      <c r="I52" s="44"/>
      <c r="J52" s="44">
        <v>1357.3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2195.5299999999997</v>
      </c>
    </row>
    <row r="53" spans="1:34" x14ac:dyDescent="0.25">
      <c r="A53" s="17" t="s">
        <v>18</v>
      </c>
      <c r="B53" s="44">
        <v>81.540000000000006</v>
      </c>
      <c r="C53" s="44">
        <v>72.930000000000007</v>
      </c>
      <c r="D53" s="44">
        <v>17.45</v>
      </c>
      <c r="E53" s="44"/>
      <c r="F53" s="44">
        <v>66.510000000000005</v>
      </c>
      <c r="G53" s="44">
        <v>290.33999999999997</v>
      </c>
      <c r="H53" s="44">
        <v>293.56</v>
      </c>
      <c r="I53" s="44">
        <v>391.72</v>
      </c>
      <c r="J53" s="44">
        <v>249.21</v>
      </c>
      <c r="K53" s="44"/>
      <c r="L53" s="44">
        <v>309.83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1773.09</v>
      </c>
    </row>
    <row r="54" spans="1:34" x14ac:dyDescent="0.25">
      <c r="A54" s="17" t="s">
        <v>114</v>
      </c>
      <c r="B54" s="44"/>
      <c r="C54" s="44"/>
      <c r="D54" s="44"/>
      <c r="E54" s="44">
        <v>7.63</v>
      </c>
      <c r="F54" s="44"/>
      <c r="G54" s="44"/>
      <c r="H54" s="44"/>
      <c r="I54" s="44">
        <v>28.33</v>
      </c>
      <c r="J54" s="44"/>
      <c r="K54" s="44">
        <v>18.190000000000001</v>
      </c>
      <c r="L54" s="44">
        <v>19.89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74.040000000000006</v>
      </c>
    </row>
    <row r="55" spans="1:34" x14ac:dyDescent="0.25">
      <c r="A55" s="17" t="s">
        <v>52</v>
      </c>
      <c r="B55" s="44">
        <v>0</v>
      </c>
      <c r="C55" s="44">
        <v>63.7</v>
      </c>
      <c r="D55" s="44">
        <v>0</v>
      </c>
      <c r="E55" s="44">
        <v>0</v>
      </c>
      <c r="F55" s="44">
        <v>71.37</v>
      </c>
      <c r="G55" s="44">
        <v>30.93</v>
      </c>
      <c r="H55" s="44"/>
      <c r="I55" s="44">
        <v>115.34</v>
      </c>
      <c r="J55" s="44"/>
      <c r="K55" s="44"/>
      <c r="L55" s="44">
        <v>52.97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334.31000000000006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68.930000000000007</v>
      </c>
      <c r="D58" s="44"/>
      <c r="E58" s="44"/>
      <c r="F58" s="44"/>
      <c r="G58" s="44"/>
      <c r="H58" s="44"/>
      <c r="I58" s="44"/>
      <c r="J58" s="44">
        <v>95.11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164.04000000000002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128.80000000000001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128.80000000000001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1633.62</v>
      </c>
      <c r="C64" s="53">
        <f t="shared" ref="C64:AG64" si="21">+C15+C23+C31+C39+C47+C48+C49+C50+C51+C52+C53+C54+C55+C56+C57+C58+C59+C60+C61+C62+C63</f>
        <v>2128.7900000000004</v>
      </c>
      <c r="D64" s="53">
        <f t="shared" si="21"/>
        <v>170.16999999999996</v>
      </c>
      <c r="E64" s="53">
        <f t="shared" si="21"/>
        <v>849.91</v>
      </c>
      <c r="F64" s="53">
        <f t="shared" si="21"/>
        <v>741.35</v>
      </c>
      <c r="G64" s="53">
        <f t="shared" si="21"/>
        <v>3887.5699999999997</v>
      </c>
      <c r="H64" s="53">
        <f t="shared" si="21"/>
        <v>2094.2800000000002</v>
      </c>
      <c r="I64" s="53">
        <f t="shared" si="21"/>
        <v>2531.6000000000004</v>
      </c>
      <c r="J64" s="53">
        <f t="shared" si="21"/>
        <v>2744.22</v>
      </c>
      <c r="K64" s="53">
        <f t="shared" si="21"/>
        <v>1525.47</v>
      </c>
      <c r="L64" s="53">
        <f t="shared" si="21"/>
        <v>2193.4599999999996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20500.440000000002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4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1629.06</v>
      </c>
      <c r="C67" s="57">
        <f t="shared" ref="C67:L67" si="23">C12</f>
        <v>2127.98</v>
      </c>
      <c r="D67" s="57">
        <f t="shared" si="23"/>
        <v>162.80000000000001</v>
      </c>
      <c r="E67" s="57">
        <f t="shared" si="23"/>
        <v>792.47</v>
      </c>
      <c r="F67" s="57">
        <f t="shared" si="23"/>
        <v>736.71</v>
      </c>
      <c r="G67" s="57">
        <f t="shared" si="23"/>
        <v>3885.17</v>
      </c>
      <c r="H67" s="57">
        <f t="shared" si="23"/>
        <v>2093.21</v>
      </c>
      <c r="I67" s="57">
        <f t="shared" si="23"/>
        <v>2531.15</v>
      </c>
      <c r="J67" s="57">
        <f t="shared" si="23"/>
        <v>2742.27</v>
      </c>
      <c r="K67" s="57">
        <f t="shared" si="23"/>
        <v>1524.76</v>
      </c>
      <c r="L67" s="57">
        <f t="shared" si="23"/>
        <v>2192.3000000000002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20417.879999999997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1629.06</v>
      </c>
      <c r="C69" s="59">
        <f t="shared" ref="C69:AG69" si="25">+C67+C68</f>
        <v>2127.98</v>
      </c>
      <c r="D69" s="59">
        <f t="shared" si="25"/>
        <v>162.80000000000001</v>
      </c>
      <c r="E69" s="59">
        <f t="shared" si="25"/>
        <v>792.47</v>
      </c>
      <c r="F69" s="59">
        <f t="shared" si="25"/>
        <v>736.71</v>
      </c>
      <c r="G69" s="59">
        <f t="shared" si="25"/>
        <v>3885.17</v>
      </c>
      <c r="H69" s="59">
        <f t="shared" si="25"/>
        <v>2093.21</v>
      </c>
      <c r="I69" s="59">
        <f t="shared" si="25"/>
        <v>2531.15</v>
      </c>
      <c r="J69" s="59">
        <f t="shared" si="25"/>
        <v>2742.27</v>
      </c>
      <c r="K69" s="59">
        <f t="shared" si="25"/>
        <v>1524.76</v>
      </c>
      <c r="L69" s="59">
        <f t="shared" si="25"/>
        <v>2192.3000000000002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20417.879999999997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4.5599999999999454</v>
      </c>
      <c r="C70" s="57">
        <f t="shared" si="26"/>
        <v>0.81000000000040018</v>
      </c>
      <c r="D70" s="57">
        <f t="shared" si="26"/>
        <v>7.3699999999999477</v>
      </c>
      <c r="E70" s="57">
        <f t="shared" si="26"/>
        <v>57.439999999999941</v>
      </c>
      <c r="F70" s="57">
        <f t="shared" si="26"/>
        <v>4.6399999999999864</v>
      </c>
      <c r="G70" s="57">
        <f t="shared" si="26"/>
        <v>2.3999999999996362</v>
      </c>
      <c r="H70" s="57">
        <f t="shared" si="26"/>
        <v>1.0700000000001637</v>
      </c>
      <c r="I70" s="57">
        <f t="shared" si="26"/>
        <v>0.45000000000027285</v>
      </c>
      <c r="J70" s="57">
        <f t="shared" si="26"/>
        <v>1.9499999999998181</v>
      </c>
      <c r="K70" s="57">
        <f t="shared" si="26"/>
        <v>0.71000000000003638</v>
      </c>
      <c r="L70" s="57">
        <f t="shared" si="26"/>
        <v>1.1599999999993997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82.559999999999548</v>
      </c>
    </row>
    <row r="71" spans="1:34" ht="112.5" customHeight="1" x14ac:dyDescent="0.25">
      <c r="A71" s="77" t="s">
        <v>96</v>
      </c>
      <c r="B71" s="14" t="s">
        <v>123</v>
      </c>
      <c r="C71" s="14"/>
      <c r="D71" s="14" t="s">
        <v>124</v>
      </c>
      <c r="E71" s="14" t="s">
        <v>125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126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9" sqref="AI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4.78</v>
      </c>
      <c r="C8" s="1" t="s">
        <v>38</v>
      </c>
      <c r="D8" s="2"/>
    </row>
    <row r="9" spans="1:36" x14ac:dyDescent="0.25">
      <c r="A9" s="1" t="s">
        <v>22</v>
      </c>
      <c r="B9" s="24">
        <v>4.7699999999999996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1297.95</v>
      </c>
      <c r="C12" s="26">
        <v>3292.81</v>
      </c>
      <c r="D12" s="26">
        <v>1827.77</v>
      </c>
      <c r="E12" s="26">
        <v>547.38</v>
      </c>
      <c r="F12" s="26">
        <v>762.77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7728.68</v>
      </c>
      <c r="AI12" s="26">
        <v>7634.43</v>
      </c>
      <c r="AJ12" s="69">
        <f>+AI12-AH12</f>
        <v>-94.25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33.5</v>
      </c>
      <c r="C15" s="23">
        <v>33.5</v>
      </c>
      <c r="D15" s="23">
        <v>219.7</v>
      </c>
      <c r="E15" s="23">
        <v>108</v>
      </c>
      <c r="F15" s="23">
        <v>146.19999999999999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540.9</v>
      </c>
    </row>
    <row r="16" spans="1:36" s="32" customFormat="1" x14ac:dyDescent="0.25">
      <c r="A16" s="30" t="s">
        <v>20</v>
      </c>
      <c r="B16" s="31"/>
      <c r="C16" s="31">
        <v>340</v>
      </c>
      <c r="D16" s="31">
        <v>106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1625.2</v>
      </c>
      <c r="D17" s="22">
        <f t="shared" ref="D17:AG17" si="2">D16*$B$8</f>
        <v>506.68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2131.88</v>
      </c>
    </row>
    <row r="18" spans="1:36" s="32" customFormat="1" x14ac:dyDescent="0.25">
      <c r="A18" s="30" t="s">
        <v>23</v>
      </c>
      <c r="B18" s="33">
        <v>123</v>
      </c>
      <c r="C18" s="33">
        <v>56</v>
      </c>
      <c r="D18" s="33">
        <v>33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212</v>
      </c>
      <c r="AJ18" s="70"/>
    </row>
    <row r="19" spans="1:36" s="47" customFormat="1" x14ac:dyDescent="0.25">
      <c r="A19" s="46" t="s">
        <v>27</v>
      </c>
      <c r="B19" s="22">
        <f>B18*$B$9</f>
        <v>586.70999999999992</v>
      </c>
      <c r="C19" s="22">
        <f t="shared" ref="C19:AG19" si="3">C18*$B$9</f>
        <v>267.12</v>
      </c>
      <c r="D19" s="22">
        <f t="shared" si="3"/>
        <v>157.41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1011.2399999999999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123</v>
      </c>
      <c r="C22" s="20">
        <f t="shared" ref="C22:AG23" si="5">+C16+C18+C20</f>
        <v>396</v>
      </c>
      <c r="D22" s="20">
        <f t="shared" si="5"/>
        <v>139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658</v>
      </c>
    </row>
    <row r="23" spans="1:36" s="47" customFormat="1" x14ac:dyDescent="0.25">
      <c r="A23" s="48" t="s">
        <v>26</v>
      </c>
      <c r="B23" s="19">
        <f>+B17+B19+B21</f>
        <v>586.70999999999992</v>
      </c>
      <c r="C23" s="19">
        <f t="shared" si="5"/>
        <v>1892.3200000000002</v>
      </c>
      <c r="D23" s="19">
        <f t="shared" si="5"/>
        <v>664.09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3143.1200000000003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>
        <v>24.85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24.85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118.53449999999999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118.53449999999999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24.85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24.85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118.53449999999999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118.53449999999999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46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46</v>
      </c>
    </row>
    <row r="43" spans="1:34" s="47" customFormat="1" x14ac:dyDescent="0.25">
      <c r="A43" s="46" t="s">
        <v>44</v>
      </c>
      <c r="B43" s="22">
        <f>B42*$B$9</f>
        <v>219.42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219.42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46</v>
      </c>
    </row>
    <row r="47" spans="1:34" s="47" customFormat="1" x14ac:dyDescent="0.25">
      <c r="A47" s="48" t="s">
        <v>48</v>
      </c>
      <c r="B47" s="19">
        <f>+B41+B43+B45</f>
        <v>219.42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219.42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314.83</v>
      </c>
      <c r="C49" s="44">
        <v>1077.5999999999999</v>
      </c>
      <c r="D49" s="44">
        <v>802.22</v>
      </c>
      <c r="E49" s="44">
        <v>409.56</v>
      </c>
      <c r="F49" s="44">
        <v>400.45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3004.6599999999994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17.57</v>
      </c>
      <c r="C53" s="44">
        <v>272.48</v>
      </c>
      <c r="D53" s="44">
        <v>39.450000000000003</v>
      </c>
      <c r="E53" s="44">
        <v>28.86</v>
      </c>
      <c r="F53" s="44">
        <v>185.17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543.53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30.52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30.52</v>
      </c>
    </row>
    <row r="55" spans="1:34" x14ac:dyDescent="0.25">
      <c r="A55" s="17" t="s">
        <v>52</v>
      </c>
      <c r="B55" s="44"/>
      <c r="C55" s="44"/>
      <c r="D55" s="44">
        <v>10.039999999999999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10.039999999999999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128.80000000000001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128.80000000000001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1300.8299999999997</v>
      </c>
      <c r="C64" s="53">
        <f t="shared" ref="C64:AG64" si="21">+C15+C23+C31+C39+C47+C48+C49+C50+C51+C52+C53+C54+C55+C56+C57+C58+C59+C60+C61+C62+C63</f>
        <v>3275.9</v>
      </c>
      <c r="D64" s="53">
        <f t="shared" si="21"/>
        <v>1854.0345</v>
      </c>
      <c r="E64" s="53">
        <f t="shared" si="21"/>
        <v>546.41999999999996</v>
      </c>
      <c r="F64" s="53">
        <f t="shared" si="21"/>
        <v>762.33999999999992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7739.5244999999995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1297.95</v>
      </c>
      <c r="C67" s="57">
        <f t="shared" ref="C67:L67" si="23">C12</f>
        <v>3292.81</v>
      </c>
      <c r="D67" s="57">
        <f t="shared" si="23"/>
        <v>1827.77</v>
      </c>
      <c r="E67" s="57">
        <f t="shared" si="23"/>
        <v>547.38</v>
      </c>
      <c r="F67" s="57">
        <f t="shared" si="23"/>
        <v>762.77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7728.68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1297.95</v>
      </c>
      <c r="C69" s="59">
        <f t="shared" ref="C69:AG69" si="25">+C67+C68</f>
        <v>3292.81</v>
      </c>
      <c r="D69" s="59">
        <f t="shared" si="25"/>
        <v>1827.77</v>
      </c>
      <c r="E69" s="59">
        <f t="shared" si="25"/>
        <v>547.38</v>
      </c>
      <c r="F69" s="59">
        <f t="shared" si="25"/>
        <v>762.77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7728.68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2.8799999999996544</v>
      </c>
      <c r="C70" s="57">
        <f t="shared" si="26"/>
        <v>-16.909999999999854</v>
      </c>
      <c r="D70" s="57">
        <f t="shared" si="26"/>
        <v>26.264499999999998</v>
      </c>
      <c r="E70" s="57">
        <f t="shared" si="26"/>
        <v>-0.96000000000003638</v>
      </c>
      <c r="F70" s="57">
        <f t="shared" si="26"/>
        <v>-0.43000000000006366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10.844499999999698</v>
      </c>
    </row>
    <row r="71" spans="1:34" ht="95.25" customHeight="1" x14ac:dyDescent="0.25">
      <c r="A71" s="77" t="s">
        <v>96</v>
      </c>
      <c r="B71" s="14"/>
      <c r="C71" s="14" t="s">
        <v>133</v>
      </c>
      <c r="D71" s="14" t="s">
        <v>135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134</v>
      </c>
      <c r="D72" s="12" t="s">
        <v>136</v>
      </c>
      <c r="AH72" s="47"/>
    </row>
    <row r="73" spans="1:34" x14ac:dyDescent="0.25">
      <c r="C73" s="12">
        <v>22</v>
      </c>
      <c r="D73" s="12" t="s">
        <v>137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4" activePane="bottomRight" state="frozen"/>
      <selection pane="topRight" activeCell="B1" sqref="B1"/>
      <selection pane="bottomLeft" activeCell="A5" sqref="A5"/>
      <selection pane="bottomRight" activeCell="A29" sqref="A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/>
    </row>
    <row r="9" spans="1:36" x14ac:dyDescent="0.25">
      <c r="A9" s="1" t="s">
        <v>22</v>
      </c>
      <c r="B9" s="24">
        <v>4.78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2732.78</v>
      </c>
      <c r="C12" s="26">
        <v>1588.88</v>
      </c>
      <c r="D12" s="26">
        <v>497.87</v>
      </c>
      <c r="E12" s="26">
        <v>473.89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5293.42</v>
      </c>
      <c r="AI12" s="26">
        <v>5242.43</v>
      </c>
      <c r="AJ12" s="69">
        <f>+AI12-AH12</f>
        <v>-50.989999999999782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417.5</v>
      </c>
      <c r="C15" s="23">
        <v>103.5</v>
      </c>
      <c r="D15" s="23">
        <v>44.2</v>
      </c>
      <c r="E15" s="23">
        <v>183.5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748.7</v>
      </c>
    </row>
    <row r="16" spans="1:36" s="32" customFormat="1" x14ac:dyDescent="0.25">
      <c r="A16" s="30" t="s">
        <v>20</v>
      </c>
      <c r="B16" s="31">
        <v>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</v>
      </c>
      <c r="AJ16" s="70"/>
    </row>
    <row r="17" spans="1:36" s="47" customFormat="1" x14ac:dyDescent="0.25">
      <c r="A17" s="46" t="s">
        <v>27</v>
      </c>
      <c r="B17" s="22">
        <f>B16*$B$8</f>
        <v>14.309999999999999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14.309999999999999</v>
      </c>
    </row>
    <row r="18" spans="1:36" s="32" customFormat="1" x14ac:dyDescent="0.25">
      <c r="A18" s="30" t="s">
        <v>23</v>
      </c>
      <c r="B18" s="33">
        <v>256</v>
      </c>
      <c r="C18" s="33">
        <v>124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380</v>
      </c>
      <c r="AJ18" s="70"/>
    </row>
    <row r="19" spans="1:36" s="47" customFormat="1" x14ac:dyDescent="0.25">
      <c r="A19" s="46" t="s">
        <v>27</v>
      </c>
      <c r="B19" s="22">
        <f>B18*$B$9</f>
        <v>1223.68</v>
      </c>
      <c r="C19" s="22">
        <f t="shared" ref="C19:AG19" si="3">C18*$B$9</f>
        <v>592.72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1816.4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259</v>
      </c>
      <c r="C22" s="20">
        <f t="shared" ref="C22:AG23" si="5">+C16+C18+C20</f>
        <v>124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383</v>
      </c>
    </row>
    <row r="23" spans="1:36" s="47" customFormat="1" x14ac:dyDescent="0.25">
      <c r="A23" s="48" t="s">
        <v>26</v>
      </c>
      <c r="B23" s="19">
        <f>+B17+B19+B21</f>
        <v>1237.99</v>
      </c>
      <c r="C23" s="19">
        <f t="shared" si="5"/>
        <v>592.72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1830.71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13.88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13.88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66.207599999999999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66.207599999999999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13.88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13.88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66.207599999999999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66.207599999999999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659.59</v>
      </c>
      <c r="C49" s="44">
        <v>350.49</v>
      </c>
      <c r="D49" s="44">
        <v>276.11</v>
      </c>
      <c r="E49" s="44">
        <v>125.08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1411.27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418.74</v>
      </c>
      <c r="C53" s="44">
        <v>475.75</v>
      </c>
      <c r="D53" s="44">
        <v>139.32</v>
      </c>
      <c r="E53" s="44">
        <v>165.2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1199.01</v>
      </c>
    </row>
    <row r="54" spans="1:34" x14ac:dyDescent="0.25">
      <c r="A54" s="17" t="s">
        <v>114</v>
      </c>
      <c r="B54" s="44"/>
      <c r="C54" s="44"/>
      <c r="D54" s="44">
        <v>38.53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38.53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2733.8199999999997</v>
      </c>
      <c r="C64" s="53">
        <f t="shared" ref="C64:AG64" si="21">+C15+C23+C31+C39+C47+C48+C49+C50+C51+C52+C53+C54+C55+C56+C57+C58+C59+C60+C61+C62+C63</f>
        <v>1588.6676</v>
      </c>
      <c r="D64" s="53">
        <f t="shared" si="21"/>
        <v>498.15999999999997</v>
      </c>
      <c r="E64" s="53">
        <f t="shared" si="21"/>
        <v>473.78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5294.4275999999991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2732.78</v>
      </c>
      <c r="C67" s="57">
        <f t="shared" ref="C67:L67" si="23">C12</f>
        <v>1588.88</v>
      </c>
      <c r="D67" s="57">
        <f t="shared" si="23"/>
        <v>497.87</v>
      </c>
      <c r="E67" s="57">
        <f t="shared" si="23"/>
        <v>473.89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5293.42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2732.78</v>
      </c>
      <c r="C69" s="59">
        <f t="shared" ref="C69:AG69" si="25">+C67+C68</f>
        <v>1588.88</v>
      </c>
      <c r="D69" s="59">
        <f t="shared" si="25"/>
        <v>497.87</v>
      </c>
      <c r="E69" s="59">
        <f t="shared" si="25"/>
        <v>473.89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5293.42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1.0399999999995089</v>
      </c>
      <c r="C70" s="57">
        <f t="shared" si="26"/>
        <v>-0.21240000000011605</v>
      </c>
      <c r="D70" s="57">
        <f t="shared" si="26"/>
        <v>0.28999999999996362</v>
      </c>
      <c r="E70" s="57">
        <f t="shared" si="26"/>
        <v>-0.11000000000001364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1.0075999999993428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70" sqref="AI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4.78</v>
      </c>
      <c r="C8" s="1" t="s">
        <v>38</v>
      </c>
      <c r="D8" s="2"/>
    </row>
    <row r="9" spans="1:36" x14ac:dyDescent="0.25">
      <c r="A9" s="1" t="s">
        <v>22</v>
      </c>
      <c r="B9" s="24">
        <v>4.7699999999999996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629.72</v>
      </c>
      <c r="C12" s="26">
        <v>1393.89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2023.6100000000001</v>
      </c>
      <c r="AI12" s="26">
        <v>2004.39</v>
      </c>
      <c r="AJ12" s="69">
        <f>+AI12-AH12</f>
        <v>-19.220000000000027</v>
      </c>
    </row>
    <row r="13" spans="1:36" ht="19.5" customHeight="1" x14ac:dyDescent="0.25">
      <c r="A13" s="25" t="s">
        <v>117</v>
      </c>
      <c r="B13" s="26"/>
      <c r="C13" s="26">
        <v>10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10</v>
      </c>
      <c r="AI13" s="26"/>
      <c r="AJ13" s="69">
        <f>+AI13-AH13</f>
        <v>-10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51</v>
      </c>
      <c r="C15" s="23">
        <v>43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94</v>
      </c>
    </row>
    <row r="16" spans="1:36" s="32" customFormat="1" x14ac:dyDescent="0.25">
      <c r="A16" s="30" t="s">
        <v>20</v>
      </c>
      <c r="B16" s="31"/>
      <c r="C16" s="31">
        <v>86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411.08000000000004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411.08000000000004</v>
      </c>
    </row>
    <row r="18" spans="1:36" s="32" customFormat="1" x14ac:dyDescent="0.25">
      <c r="A18" s="30" t="s">
        <v>23</v>
      </c>
      <c r="B18" s="33">
        <v>22</v>
      </c>
      <c r="C18" s="33">
        <v>10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32</v>
      </c>
      <c r="AJ18" s="70"/>
    </row>
    <row r="19" spans="1:36" s="47" customFormat="1" x14ac:dyDescent="0.25">
      <c r="A19" s="46" t="s">
        <v>27</v>
      </c>
      <c r="B19" s="22">
        <f>B18*$B$9</f>
        <v>104.94</v>
      </c>
      <c r="C19" s="22">
        <f t="shared" ref="C19:AG19" si="3">C18*$B$9</f>
        <v>47.699999999999996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152.63999999999999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</v>
      </c>
      <c r="C22" s="20">
        <f t="shared" ref="C22:AG23" si="5">+C16+C18+C20</f>
        <v>96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118</v>
      </c>
    </row>
    <row r="23" spans="1:36" s="47" customFormat="1" x14ac:dyDescent="0.25">
      <c r="A23" s="48" t="s">
        <v>26</v>
      </c>
      <c r="B23" s="19">
        <f>+B17+B19+B21</f>
        <v>104.94</v>
      </c>
      <c r="C23" s="19">
        <f t="shared" si="5"/>
        <v>458.78000000000003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563.72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2.06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2.06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9.8468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9.8468</v>
      </c>
    </row>
    <row r="34" spans="1:34" x14ac:dyDescent="0.25">
      <c r="A34" s="13" t="s">
        <v>36</v>
      </c>
      <c r="B34" s="38"/>
      <c r="C34" s="38">
        <v>26.38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26.38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125.83259999999999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125.83259999999999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28.439999999999998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28.439999999999998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135.67939999999999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135.67939999999999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404.09</v>
      </c>
      <c r="C49" s="44">
        <v>656.35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1060.44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57.52</v>
      </c>
      <c r="C53" s="44">
        <v>61.29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118.81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15.12</v>
      </c>
      <c r="C55" s="44">
        <v>58.24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73.36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632.66999999999996</v>
      </c>
      <c r="C64" s="53">
        <f t="shared" ref="C64:AG64" si="21">+C15+C23+C31+C39+C47+C48+C49+C50+C51+C52+C53+C54+C55+C56+C57+C58+C59+C60+C61+C62+C63</f>
        <v>1413.3394000000001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2046.0093999999999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629.72</v>
      </c>
      <c r="C67" s="57">
        <f t="shared" ref="C67:L67" si="23">C12</f>
        <v>1393.89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2023.6100000000001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16</v>
      </c>
    </row>
    <row r="69" spans="1:34" s="47" customFormat="1" x14ac:dyDescent="0.25">
      <c r="A69" s="58" t="s">
        <v>94</v>
      </c>
      <c r="B69" s="59">
        <f>+B67+B68</f>
        <v>629.72</v>
      </c>
      <c r="C69" s="59">
        <f t="shared" ref="C69:AG69" si="25">+C67+C68</f>
        <v>1409.89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2039.6100000000001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2.9499999999999318</v>
      </c>
      <c r="C70" s="57">
        <f t="shared" si="26"/>
        <v>3.4493999999999687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6.3993999999999005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C15" sqref="C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302.19</v>
      </c>
      <c r="C12" s="26">
        <v>690.09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992.28</v>
      </c>
      <c r="AI12" s="26"/>
      <c r="AJ12" s="69">
        <f>+AI12-AH12</f>
        <v>-992.28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37</v>
      </c>
      <c r="C16" s="31">
        <v>103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140</v>
      </c>
      <c r="AJ16" s="70"/>
    </row>
    <row r="17" spans="1:36" s="47" customFormat="1" x14ac:dyDescent="0.25">
      <c r="A17" s="46" t="s">
        <v>27</v>
      </c>
      <c r="B17" s="22">
        <f>B16*$B$8</f>
        <v>170.57000000000002</v>
      </c>
      <c r="C17" s="22">
        <f>C16*$B$8</f>
        <v>474.83000000000004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645.40000000000009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</v>
      </c>
      <c r="C22" s="20">
        <f t="shared" ref="C22:AG23" si="5">+C16+C18+C20</f>
        <v>103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140</v>
      </c>
    </row>
    <row r="23" spans="1:36" s="47" customFormat="1" x14ac:dyDescent="0.25">
      <c r="A23" s="48" t="s">
        <v>26</v>
      </c>
      <c r="B23" s="19">
        <f>+B17+B19+B21</f>
        <v>170.57000000000002</v>
      </c>
      <c r="C23" s="19">
        <f t="shared" si="5"/>
        <v>474.83000000000004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645.40000000000009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122.99</v>
      </c>
      <c r="C49" s="44">
        <v>273.68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396.67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13.68</v>
      </c>
      <c r="C53" s="44">
        <v>13.83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27.509999999999998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307.24</v>
      </c>
      <c r="C64" s="53">
        <f t="shared" ref="C64:AG64" si="21">+C15+C23+C31+C39+C47+C48+C49+C50+C51+C52+C53+C54+C55+C56+C57+C58+C59+C60+C61+C62+C63</f>
        <v>762.34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1069.58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302.19</v>
      </c>
      <c r="C67" s="57">
        <f t="shared" ref="C67:L67" si="23">C12</f>
        <v>690.09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992.28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302.19</v>
      </c>
      <c r="C69" s="59">
        <f t="shared" ref="C69:AG69" si="25">+C67+C68</f>
        <v>690.09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992.28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5.0500000000000114</v>
      </c>
      <c r="C70" s="57">
        <f t="shared" si="26"/>
        <v>72.25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77.300000000000011</v>
      </c>
    </row>
    <row r="71" spans="1:34" ht="96" customHeight="1" x14ac:dyDescent="0.25">
      <c r="A71" s="77" t="s">
        <v>96</v>
      </c>
      <c r="B71" s="14" t="s">
        <v>138</v>
      </c>
      <c r="C71" s="14" t="s">
        <v>139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>
        <v>14.25</v>
      </c>
      <c r="AH72" s="47"/>
    </row>
    <row r="73" spans="1:34" x14ac:dyDescent="0.25">
      <c r="C73" s="12" t="s">
        <v>140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7" activePane="bottomRight" state="frozen"/>
      <selection pane="topRight" activeCell="B1" sqref="B1"/>
      <selection pane="bottomLeft" activeCell="A5" sqref="A5"/>
      <selection pane="bottomRight" activeCell="AF12" sqref="AF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4.78</v>
      </c>
      <c r="C8" s="1" t="s">
        <v>38</v>
      </c>
      <c r="D8" s="2"/>
    </row>
    <row r="9" spans="1:36" x14ac:dyDescent="0.25">
      <c r="A9" s="1" t="s">
        <v>22</v>
      </c>
      <c r="B9" s="24">
        <v>4.7699999999999996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1284.21</v>
      </c>
      <c r="C12" s="26">
        <v>3077.7</v>
      </c>
      <c r="D12" s="26">
        <v>1683.15</v>
      </c>
      <c r="E12" s="26">
        <v>5280.61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11325.669999999998</v>
      </c>
      <c r="AI12" s="26">
        <v>11187.13</v>
      </c>
      <c r="AJ12" s="69">
        <f>+AI12-AH12</f>
        <v>-138.53999999999905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338.5</v>
      </c>
      <c r="C15" s="23">
        <v>384.2</v>
      </c>
      <c r="D15" s="23">
        <v>219.5</v>
      </c>
      <c r="E15" s="23">
        <v>398.5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1340.7</v>
      </c>
    </row>
    <row r="16" spans="1:36" s="32" customFormat="1" x14ac:dyDescent="0.25">
      <c r="A16" s="30" t="s">
        <v>20</v>
      </c>
      <c r="B16" s="31"/>
      <c r="C16" s="31">
        <v>2</v>
      </c>
      <c r="D16" s="31"/>
      <c r="E16" s="31">
        <v>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9.56</v>
      </c>
      <c r="D17" s="22">
        <f t="shared" ref="D17:AG17" si="2">D16*$B$8</f>
        <v>0</v>
      </c>
      <c r="E17" s="22">
        <f t="shared" si="2"/>
        <v>14.34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23.9</v>
      </c>
    </row>
    <row r="18" spans="1:36" s="32" customFormat="1" x14ac:dyDescent="0.25">
      <c r="A18" s="30" t="s">
        <v>23</v>
      </c>
      <c r="B18" s="33">
        <v>72</v>
      </c>
      <c r="C18" s="33">
        <v>261</v>
      </c>
      <c r="D18" s="33">
        <v>132</v>
      </c>
      <c r="E18" s="33">
        <v>553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1018</v>
      </c>
      <c r="AJ18" s="70"/>
    </row>
    <row r="19" spans="1:36" s="47" customFormat="1" x14ac:dyDescent="0.25">
      <c r="A19" s="46" t="s">
        <v>27</v>
      </c>
      <c r="B19" s="22">
        <f>B18*$B$9</f>
        <v>343.43999999999994</v>
      </c>
      <c r="C19" s="22">
        <f t="shared" ref="C19:AG19" si="3">C18*$B$9</f>
        <v>1244.9699999999998</v>
      </c>
      <c r="D19" s="22">
        <f t="shared" si="3"/>
        <v>629.64</v>
      </c>
      <c r="E19" s="22">
        <f t="shared" si="3"/>
        <v>2637.81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4855.8599999999997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72</v>
      </c>
      <c r="C22" s="20">
        <f t="shared" ref="C22:AG23" si="5">+C16+C18+C20</f>
        <v>263</v>
      </c>
      <c r="D22" s="20">
        <f t="shared" si="5"/>
        <v>132</v>
      </c>
      <c r="E22" s="20">
        <f t="shared" si="5"/>
        <v>556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1023</v>
      </c>
    </row>
    <row r="23" spans="1:36" s="47" customFormat="1" x14ac:dyDescent="0.25">
      <c r="A23" s="48" t="s">
        <v>26</v>
      </c>
      <c r="B23" s="19">
        <f>+B17+B19+B21</f>
        <v>343.43999999999994</v>
      </c>
      <c r="C23" s="19">
        <f t="shared" si="5"/>
        <v>1254.5299999999997</v>
      </c>
      <c r="D23" s="19">
        <f t="shared" si="5"/>
        <v>629.64</v>
      </c>
      <c r="E23" s="19">
        <f t="shared" si="5"/>
        <v>2652.15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4879.76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540.89</v>
      </c>
      <c r="C49" s="44">
        <v>1241.25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1782.1399999999999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598.67999999999995</v>
      </c>
      <c r="E52" s="44">
        <v>1887.61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2486.29</v>
      </c>
    </row>
    <row r="53" spans="1:34" x14ac:dyDescent="0.25">
      <c r="A53" s="17" t="s">
        <v>18</v>
      </c>
      <c r="B53" s="44">
        <v>63.9</v>
      </c>
      <c r="C53" s="44">
        <v>167.77</v>
      </c>
      <c r="D53" s="44">
        <v>237.3</v>
      </c>
      <c r="E53" s="44">
        <v>347.59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816.56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35.409999999999997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35.409999999999997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1286.73</v>
      </c>
      <c r="C64" s="53">
        <f t="shared" ref="C64:AG64" si="21">+C15+C23+C31+C39+C47+C48+C49+C50+C51+C52+C53+C54+C55+C56+C57+C58+C59+C60+C61+C62+C63</f>
        <v>3083.1599999999994</v>
      </c>
      <c r="D64" s="53">
        <f t="shared" si="21"/>
        <v>1685.12</v>
      </c>
      <c r="E64" s="53">
        <f t="shared" si="21"/>
        <v>5285.85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11340.86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1284.21</v>
      </c>
      <c r="C67" s="57">
        <f t="shared" ref="C67:L67" si="23">C12</f>
        <v>3077.7</v>
      </c>
      <c r="D67" s="57">
        <f t="shared" si="23"/>
        <v>1683.15</v>
      </c>
      <c r="E67" s="57">
        <f t="shared" si="23"/>
        <v>5280.61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11325.669999999998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1284.21</v>
      </c>
      <c r="C69" s="59">
        <f t="shared" ref="C69:AG69" si="25">+C67+C68</f>
        <v>3077.7</v>
      </c>
      <c r="D69" s="59">
        <f t="shared" si="25"/>
        <v>1683.15</v>
      </c>
      <c r="E69" s="59">
        <f t="shared" si="25"/>
        <v>5280.61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11325.669999999998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2.5199999999999818</v>
      </c>
      <c r="C70" s="57">
        <f t="shared" si="26"/>
        <v>5.4599999999995816</v>
      </c>
      <c r="D70" s="57">
        <f t="shared" si="26"/>
        <v>1.9699999999997999</v>
      </c>
      <c r="E70" s="57">
        <f t="shared" si="26"/>
        <v>5.2400000000006912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15.190000000000055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2022-05-18T17:06:18Z</dcterms:modified>
</cp:coreProperties>
</file>