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DRE GENERAL MAYO 2022\"/>
    </mc:Choice>
  </mc:AlternateContent>
  <bookViews>
    <workbookView xWindow="0" yWindow="0" windowWidth="19200" windowHeight="10890" firstSheet="3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C64" i="149"/>
  <c r="AC70" i="149" s="1"/>
  <c r="U64" i="149"/>
  <c r="U70" i="149" s="1"/>
  <c r="M64" i="149"/>
  <c r="M70" i="149" s="1"/>
  <c r="E64" i="149"/>
  <c r="E70" i="149" s="1"/>
  <c r="AH23" i="149"/>
  <c r="F11" i="145" s="1"/>
  <c r="AG64" i="149"/>
  <c r="AG70" i="149" s="1"/>
  <c r="Y64" i="149"/>
  <c r="Y70" i="149" s="1"/>
  <c r="Q64" i="149"/>
  <c r="Q70" i="149" s="1"/>
  <c r="I64" i="149"/>
  <c r="I70" i="149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W39" i="40"/>
  <c r="T47" i="40"/>
  <c r="AB39" i="40"/>
  <c r="M69" i="40"/>
  <c r="AA47" i="40"/>
  <c r="AD39" i="40"/>
  <c r="X39" i="40"/>
  <c r="AG23" i="40"/>
  <c r="Y23" i="40"/>
  <c r="U23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AB64" i="40"/>
  <c r="AB70" i="40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Q39" i="40" l="1"/>
  <c r="M39" i="40"/>
  <c r="Z64" i="40"/>
  <c r="Z70" i="40" s="1"/>
  <c r="V64" i="40"/>
  <c r="V70" i="40" s="1"/>
  <c r="AD64" i="40"/>
  <c r="AD70" i="40" s="1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AH69" i="40" l="1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G23" i="40" l="1"/>
  <c r="C23" i="40"/>
  <c r="G31" i="40"/>
  <c r="L39" i="40"/>
  <c r="H39" i="40"/>
  <c r="F39" i="40"/>
  <c r="D39" i="40"/>
  <c r="I47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D64" i="40" l="1"/>
  <c r="D70" i="40" s="1"/>
  <c r="E64" i="40"/>
  <c r="E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<sst xmlns="http://schemas.openxmlformats.org/spreadsheetml/2006/main" count="744" uniqueCount="131">
  <si>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</si>
  <si>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</si>
  <si>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</si>
  <si>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</si>
  <si>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</si>
  <si>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</si>
  <si>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</si>
  <si>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</si>
  <si>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</si>
  <si>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</si>
  <si>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</si>
  <si>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</si>
  <si>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</si>
  <si>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</si>
  <si>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</si>
  <si>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</si>
  <si>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</si>
  <si>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</si>
  <si>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</si>
  <si>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</si>
  <si>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</si>
  <si>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</si>
  <si>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</si>
  <si>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</si>
  <si>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</si>
  <si>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</si>
  <si>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</si>
  <si>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</si>
  <si>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</si>
  <si>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</si>
  <si>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</si>
  <si>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</si>
  <si>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</si>
  <si>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</si>
  <si>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</si>
  <si>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</si>
  <si>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</si>
  <si>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</si>
  <si>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</si>
  <si>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</si>
  <si>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</si>
  <si>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</si>
  <si>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</si>
  <si>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</si>
  <si>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</si>
  <si>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</si>
  <si>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</si>
  <si>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</si>
  <si>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</si>
  <si>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</si>
  <si>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</si>
  <si>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</si>
  <si>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</si>
  <si>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</si>
  <si>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</si>
  <si>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</si>
  <si>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</si>
  <si>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</si>
  <si>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</si>
  <si>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</si>
  <si>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</si>
  <si>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</si>
  <si>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</si>
  <si>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</si>
  <si>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</si>
  <si>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</si>
  <si>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</si>
  <si>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</si>
  <si>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</si>
  <si>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</si>
  <si>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</si>
  <si>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</si>
  <si>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</si>
  <si>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</si>
  <si>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</si>
  <si>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</si>
  <si>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</si>
  <si>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</si>
  <si>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</si>
  <si>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</si>
  <si>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</si>
  <si>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</si>
  <si>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</si>
  <si>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</si>
  <si>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</si>
  <si>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</si>
  <si>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</si>
  <si>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</si>
  <si>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</si>
  <si>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</si>
  <si>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</si>
  <si>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</si>
  <si>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</si>
  <si>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</si>
  <si>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</si>
  <si>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</si>
  <si>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</si>
  <si>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</si>
  <si>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</si>
  <si>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</si>
  <si>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</si>
  <si>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</si>
  <si>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</si>
  <si>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</si>
  <si>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</si>
  <si>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</si>
  <si>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</si>
  <si>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</si>
  <si>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</si>
  <si>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</si>
  <si>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</si>
  <si>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</si>
  <si>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</si>
  <si>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</si>
  <si>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</si>
  <si>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</si>
  <si>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</si>
  <si>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</si>
  <si>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</si>
  <si>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</si>
  <si>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</si>
  <si>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</si>
  <si>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</si>
  <si>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FONDO 10.00</t>
  </si>
  <si>
    <t>FONDO 6.50</t>
  </si>
  <si>
    <t>fondo 51.00</t>
  </si>
  <si>
    <t>fondo 54.50</t>
  </si>
  <si>
    <t>fondo 12.00</t>
  </si>
  <si>
    <t>fondo 26.00</t>
  </si>
  <si>
    <t>fondo 93.50</t>
  </si>
  <si>
    <t>sobrante por debito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</si>
</sst>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50602.01</v>
      </c>
      <c r="C2" s="43">
        <f>MODELO!AH12</f>
        <v>21445.109999999997</v>
      </c>
      <c r="D2" s="43">
        <f>EXQUISITECES!AH12</f>
        <v>6560.3799999999992</v>
      </c>
      <c r="E2" s="43">
        <f>HOYADA!AH12</f>
        <v>7463.2900000000009</v>
      </c>
      <c r="F2" s="43">
        <f>FARMASTOP!AH12</f>
        <v>1664.94</v>
      </c>
      <c r="G2" s="43">
        <f>BOCAS!AH12</f>
        <v>773.38</v>
      </c>
      <c r="H2" s="43">
        <f>LAGUNETICA!AH12</f>
        <v>9984.83</v>
      </c>
      <c r="I2" s="43">
        <f>SANANTONIO!AH12</f>
        <v>0</v>
      </c>
      <c r="J2" s="43">
        <f>SUM(B2:I2)</f>
        <v>98493.940000000017</v>
      </c>
    </row>
    <row r="3" spans="1:10" x14ac:dyDescent="0.25">
      <c r="A3" s="46" t="s">
        <v>0</v>
      </c>
      <c r="B3" s="43">
        <f>AUTOMERCADO!AH15</f>
        <v>1590.5</v>
      </c>
      <c r="C3" s="43">
        <f>MODELO!AH15</f>
        <v>775.5</v>
      </c>
      <c r="D3" s="43">
        <f>EXQUISITECES!AH15</f>
        <v>413.7</v>
      </c>
      <c r="E3" s="43">
        <f>HOYADA!AH15</f>
        <v>1665.5</v>
      </c>
      <c r="F3" s="43">
        <f>FARMASTOP!AH15</f>
        <v>173</v>
      </c>
      <c r="G3" s="43">
        <f>BOCAS!AH15</f>
        <v>61.5</v>
      </c>
      <c r="H3" s="43">
        <f>LAGUNETICA!AH15</f>
        <v>1074.5</v>
      </c>
      <c r="I3" s="43">
        <f>SANANTONIO!AH15</f>
        <v>0</v>
      </c>
      <c r="J3" s="43">
        <f t="shared" ref="J3:J52" si="0">SUM(B3:I3)</f>
        <v>5754.2</v>
      </c>
    </row>
    <row r="4" spans="1:10" x14ac:dyDescent="0.25">
      <c r="A4" s="73" t="s">
        <v>20</v>
      </c>
      <c r="B4" s="43">
        <f>AUTOMERCADO!AH16</f>
        <v>2162</v>
      </c>
      <c r="C4" s="43">
        <f>MODELO!AH16</f>
        <v>1103</v>
      </c>
      <c r="D4" s="43">
        <f>EXQUISITECES!AH16</f>
        <v>0</v>
      </c>
      <c r="E4" s="43">
        <f>HOYADA!AH16</f>
        <v>264</v>
      </c>
      <c r="F4" s="43">
        <f>FARMASTOP!AH16</f>
        <v>0</v>
      </c>
      <c r="G4" s="43">
        <f>BOCAS!AH16</f>
        <v>79</v>
      </c>
      <c r="H4" s="43">
        <f>LAGUNETICA!AH16</f>
        <v>422</v>
      </c>
      <c r="I4" s="43">
        <f>SANANTONIO!AH16</f>
        <v>0</v>
      </c>
      <c r="J4" s="43">
        <f t="shared" si="0"/>
        <v>4030</v>
      </c>
    </row>
    <row r="5" spans="1:10" x14ac:dyDescent="0.25">
      <c r="A5" s="46" t="s">
        <v>27</v>
      </c>
      <c r="B5" s="43">
        <f>AUTOMERCADO!AH17</f>
        <v>10377.6</v>
      </c>
      <c r="C5" s="43">
        <f>MODELO!AH17</f>
        <v>5294.4</v>
      </c>
      <c r="D5" s="43">
        <f>EXQUISITECES!AH17</f>
        <v>0</v>
      </c>
      <c r="E5" s="43">
        <f>HOYADA!AH17</f>
        <v>1261.92</v>
      </c>
      <c r="F5" s="43">
        <f>FARMASTOP!AH17</f>
        <v>0</v>
      </c>
      <c r="G5" s="43">
        <f>BOCAS!AH17</f>
        <v>364.19000000000005</v>
      </c>
      <c r="H5" s="43">
        <f>LAGUNETICA!AH17</f>
        <v>2025.6</v>
      </c>
      <c r="I5" s="43">
        <f>SANANTONIO!AH17</f>
        <v>0</v>
      </c>
      <c r="J5" s="43">
        <f t="shared" si="0"/>
        <v>19323.709999999995</v>
      </c>
    </row>
    <row r="6" spans="1:10" x14ac:dyDescent="0.25">
      <c r="A6" s="73" t="s">
        <v>23</v>
      </c>
      <c r="B6" s="43">
        <f>AUTOMERCADO!AH18</f>
        <v>1903</v>
      </c>
      <c r="C6" s="43">
        <f>MODELO!AH18</f>
        <v>625</v>
      </c>
      <c r="D6" s="43">
        <f>EXQUISITECES!AH18</f>
        <v>515</v>
      </c>
      <c r="E6" s="43">
        <f>HOYADA!AH18</f>
        <v>84</v>
      </c>
      <c r="F6" s="43">
        <f>FARMASTOP!AH18</f>
        <v>95</v>
      </c>
      <c r="G6" s="43">
        <f>BOCAS!AH18</f>
        <v>0</v>
      </c>
      <c r="H6" s="43">
        <f>LAGUNETICA!AH18</f>
        <v>313</v>
      </c>
      <c r="I6" s="43">
        <f>SANANTONIO!AH18</f>
        <v>0</v>
      </c>
      <c r="J6" s="43">
        <f t="shared" si="0"/>
        <v>3535</v>
      </c>
    </row>
    <row r="7" spans="1:10" x14ac:dyDescent="0.25">
      <c r="A7" s="46" t="s">
        <v>27</v>
      </c>
      <c r="B7" s="43">
        <f>AUTOMERCADO!AH19</f>
        <v>9096.3399999999983</v>
      </c>
      <c r="C7" s="43">
        <f>MODELO!AH19</f>
        <v>2987.5</v>
      </c>
      <c r="D7" s="43">
        <f>EXQUISITECES!AH19</f>
        <v>2461.7000000000003</v>
      </c>
      <c r="E7" s="43">
        <f>HOYADA!AH19</f>
        <v>403.2</v>
      </c>
      <c r="F7" s="43">
        <f>FARMASTOP!AH19</f>
        <v>454.1</v>
      </c>
      <c r="G7" s="43">
        <f>BOCAS!AH19</f>
        <v>0</v>
      </c>
      <c r="H7" s="43">
        <f>LAGUNETICA!AH19</f>
        <v>1499.27</v>
      </c>
      <c r="I7" s="43">
        <f>SANANTONIO!AH19</f>
        <v>0</v>
      </c>
      <c r="J7" s="43">
        <f t="shared" si="0"/>
        <v>16902.11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4065</v>
      </c>
      <c r="C10" s="43">
        <f>MODELO!AH22</f>
        <v>1728</v>
      </c>
      <c r="D10" s="43">
        <f>EXQUISITECES!AH22</f>
        <v>515</v>
      </c>
      <c r="E10" s="43">
        <f>HOYADA!AH22</f>
        <v>348</v>
      </c>
      <c r="F10" s="43">
        <f>FARMASTOP!AH22</f>
        <v>95</v>
      </c>
      <c r="G10" s="43">
        <f>BOCAS!AH22</f>
        <v>79</v>
      </c>
      <c r="H10" s="43">
        <f>LAGUNETICA!AH22</f>
        <v>735</v>
      </c>
      <c r="I10" s="43">
        <f>SANANTONIO!AH22</f>
        <v>0</v>
      </c>
      <c r="J10" s="43">
        <f t="shared" si="0"/>
        <v>7565</v>
      </c>
    </row>
    <row r="11" spans="1:10" x14ac:dyDescent="0.25">
      <c r="A11" s="48" t="s">
        <v>26</v>
      </c>
      <c r="B11" s="43">
        <f>AUTOMERCADO!AH23</f>
        <v>19473.939999999999</v>
      </c>
      <c r="C11" s="43">
        <f>MODELO!AH23</f>
        <v>8281.9</v>
      </c>
      <c r="D11" s="43">
        <f>EXQUISITECES!AH23</f>
        <v>2461.7000000000003</v>
      </c>
      <c r="E11" s="43">
        <f>HOYADA!AH23</f>
        <v>1665.12</v>
      </c>
      <c r="F11" s="43">
        <f>FARMASTOP!AH23</f>
        <v>454.1</v>
      </c>
      <c r="G11" s="43">
        <f>BOCAS!AH23</f>
        <v>364.19000000000005</v>
      </c>
      <c r="H11" s="43">
        <f>LAGUNETICA!AH23</f>
        <v>3524.87</v>
      </c>
      <c r="I11" s="43">
        <f>SANANTONIO!AH23</f>
        <v>0</v>
      </c>
      <c r="J11" s="43">
        <f t="shared" si="0"/>
        <v>36225.819999999992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20</v>
      </c>
    </row>
    <row r="13" spans="1:10" x14ac:dyDescent="0.25">
      <c r="A13" s="46" t="s">
        <v>31</v>
      </c>
      <c r="B13" s="43">
        <f>AUTOMERCADO!AH25</f>
        <v>101.19999999999999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101.19999999999999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20</v>
      </c>
    </row>
    <row r="19" spans="1:10" x14ac:dyDescent="0.25">
      <c r="A19" s="48" t="s">
        <v>33</v>
      </c>
      <c r="B19" s="43">
        <f>AUTOMERCADO!AH31</f>
        <v>101.19999999999999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101.19999999999999</v>
      </c>
    </row>
    <row r="20" spans="1:10" x14ac:dyDescent="0.25">
      <c r="A20" s="46" t="s">
        <v>34</v>
      </c>
      <c r="B20" s="43">
        <f>AUTOMERCADO!AH32</f>
        <v>142.4</v>
      </c>
      <c r="C20" s="43">
        <f>MODELO!AH32</f>
        <v>145.84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288.24</v>
      </c>
    </row>
    <row r="21" spans="1:10" x14ac:dyDescent="0.25">
      <c r="A21" s="46" t="s">
        <v>35</v>
      </c>
      <c r="B21" s="43">
        <f>AUTOMERCADO!AH33</f>
        <v>683.52</v>
      </c>
      <c r="C21" s="43">
        <f>MODELO!AH33</f>
        <v>700.03199999999993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1383.5519999999999</v>
      </c>
    </row>
    <row r="22" spans="1:10" x14ac:dyDescent="0.25">
      <c r="A22" s="46" t="s">
        <v>36</v>
      </c>
      <c r="B22" s="43">
        <f>AUTOMERCADO!AH34</f>
        <v>480.95000000000005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480.95000000000005</v>
      </c>
    </row>
    <row r="23" spans="1:10" x14ac:dyDescent="0.25">
      <c r="A23" s="46" t="s">
        <v>35</v>
      </c>
      <c r="B23" s="43">
        <f>AUTOMERCADO!AH35</f>
        <v>2298.9409999999998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2298.9409999999998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623.35</v>
      </c>
      <c r="C26" s="43">
        <f>MODELO!AH38</f>
        <v>145.84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769.19</v>
      </c>
    </row>
    <row r="27" spans="1:10" x14ac:dyDescent="0.25">
      <c r="A27" s="48" t="s">
        <v>42</v>
      </c>
      <c r="B27" s="43">
        <f>AUTOMERCADO!AH39</f>
        <v>2982.4610000000002</v>
      </c>
      <c r="C27" s="43">
        <f>MODELO!AH39</f>
        <v>700.03199999999993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3682.4930000000004</v>
      </c>
    </row>
    <row r="28" spans="1:10" x14ac:dyDescent="0.25">
      <c r="A28" s="46" t="s">
        <v>43</v>
      </c>
      <c r="B28" s="43">
        <f>AUTOMERCADO!AH40</f>
        <v>479.09</v>
      </c>
      <c r="C28" s="43">
        <f>MODELO!AH40</f>
        <v>11.23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490.32</v>
      </c>
    </row>
    <row r="29" spans="1:10" x14ac:dyDescent="0.25">
      <c r="A29" s="46" t="s">
        <v>44</v>
      </c>
      <c r="B29" s="43">
        <f>AUTOMERCADO!AH41</f>
        <v>2299.6319999999996</v>
      </c>
      <c r="C29" s="43">
        <f>MODELO!AH41</f>
        <v>53.904000000000003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2353.5359999999996</v>
      </c>
    </row>
    <row r="30" spans="1:10" x14ac:dyDescent="0.25">
      <c r="A30" s="46" t="s">
        <v>45</v>
      </c>
      <c r="B30" s="43">
        <f>AUTOMERCADO!AH42</f>
        <v>131.41999999999999</v>
      </c>
      <c r="C30" s="43">
        <f>MODELO!AH42</f>
        <v>22.05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153.47</v>
      </c>
    </row>
    <row r="31" spans="1:10" x14ac:dyDescent="0.25">
      <c r="A31" s="46" t="s">
        <v>44</v>
      </c>
      <c r="B31" s="43">
        <f>AUTOMERCADO!AH43</f>
        <v>628.18759999999997</v>
      </c>
      <c r="C31" s="43">
        <f>MODELO!AH43</f>
        <v>105.39900000000002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733.58659999999998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610.51</v>
      </c>
      <c r="C34" s="43">
        <f>MODELO!AH46</f>
        <v>33.28</v>
      </c>
      <c r="D34" s="43">
        <f>EXQUISITECES!AH46</f>
        <v>0</v>
      </c>
      <c r="E34" s="43">
        <f>HOYADA!AH46</f>
        <v>0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643.79</v>
      </c>
    </row>
    <row r="35" spans="1:10" x14ac:dyDescent="0.25">
      <c r="A35" s="48" t="s">
        <v>48</v>
      </c>
      <c r="B35" s="43">
        <f>AUTOMERCADO!AH47</f>
        <v>2927.8195999999998</v>
      </c>
      <c r="C35" s="43">
        <f>MODELO!AH47</f>
        <v>159.30300000000003</v>
      </c>
      <c r="D35" s="43">
        <f>EXQUISITECES!AH47</f>
        <v>0</v>
      </c>
      <c r="E35" s="43">
        <f>HOYADA!AH47</f>
        <v>0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3087.1225999999997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19755.149999999998</v>
      </c>
      <c r="C37" s="43">
        <f>MODELO!AH49</f>
        <v>3023.5700000000006</v>
      </c>
      <c r="D37" s="43">
        <f>EXQUISITECES!AH49</f>
        <v>3106.34</v>
      </c>
      <c r="E37" s="43">
        <f>HOYADA!AH49</f>
        <v>3221.99</v>
      </c>
      <c r="F37" s="43">
        <f>FARMASTOP!AH49</f>
        <v>918.84</v>
      </c>
      <c r="G37" s="43">
        <f>BOCAS!AH49</f>
        <v>192.26000000000002</v>
      </c>
      <c r="H37" s="43">
        <f>LAGUNETICA!AH49</f>
        <v>2076.2599999999998</v>
      </c>
      <c r="I37" s="43">
        <f>SANANTONIO!AH49</f>
        <v>0</v>
      </c>
      <c r="J37" s="43">
        <f t="shared" si="0"/>
        <v>32294.409999999993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4949.3900000000003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2666.74</v>
      </c>
      <c r="I40" s="43">
        <f>SANANTONIO!AH52</f>
        <v>0</v>
      </c>
      <c r="J40" s="43">
        <f t="shared" si="0"/>
        <v>7616.13</v>
      </c>
    </row>
    <row r="41" spans="1:10" x14ac:dyDescent="0.25">
      <c r="A41" s="74" t="s">
        <v>18</v>
      </c>
      <c r="B41" s="43">
        <f>AUTOMERCADO!AH53</f>
        <v>1631.16</v>
      </c>
      <c r="C41" s="43">
        <f>MODELO!AH53</f>
        <v>3160.46</v>
      </c>
      <c r="D41" s="43">
        <f>EXQUISITECES!AH53</f>
        <v>518.11</v>
      </c>
      <c r="E41" s="43">
        <f>HOYADA!AH53</f>
        <v>733.82999999999993</v>
      </c>
      <c r="F41" s="43">
        <f>FARMASTOP!AH53</f>
        <v>147.95999999999998</v>
      </c>
      <c r="G41" s="43">
        <f>BOCAS!AH53</f>
        <v>150.4</v>
      </c>
      <c r="H41" s="43">
        <f>LAGUNETICA!AH53</f>
        <v>646.12</v>
      </c>
      <c r="I41" s="43">
        <f>SANANTONIO!AH53</f>
        <v>0</v>
      </c>
      <c r="J41" s="43">
        <f t="shared" si="0"/>
        <v>6988.0399999999991</v>
      </c>
    </row>
    <row r="42" spans="1:10" x14ac:dyDescent="0.25">
      <c r="A42" s="74" t="s">
        <v>114</v>
      </c>
      <c r="B42" s="43">
        <f>AUTOMERCADO!AH54</f>
        <v>5.17</v>
      </c>
      <c r="C42" s="43">
        <f>MODELO!AH54</f>
        <v>97.070000000000007</v>
      </c>
      <c r="D42" s="43">
        <f>EXQUISITECES!AH54</f>
        <v>69.58</v>
      </c>
      <c r="E42" s="43">
        <f>HOYADA!AH54</f>
        <v>218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389.82</v>
      </c>
    </row>
    <row r="43" spans="1:10" x14ac:dyDescent="0.25">
      <c r="A43" s="74" t="s">
        <v>52</v>
      </c>
      <c r="B43" s="43">
        <f>AUTOMERCADO!AH55</f>
        <v>1239.78</v>
      </c>
      <c r="C43" s="43">
        <f>MODELO!AH55</f>
        <v>189.39000000000001</v>
      </c>
      <c r="D43" s="43">
        <f>EXQUISITECES!AH55</f>
        <v>16.14</v>
      </c>
      <c r="E43" s="43">
        <f>HOYADA!AH55</f>
        <v>0</v>
      </c>
      <c r="F43" s="43">
        <f>FARMASTOP!AH55</f>
        <v>19.68</v>
      </c>
      <c r="G43" s="43">
        <f>BOCAS!AH55</f>
        <v>0</v>
      </c>
      <c r="H43" s="43">
        <f>LAGUNETICA!AH55</f>
        <v>24.4</v>
      </c>
      <c r="I43" s="43">
        <f>SANANTONIO!AH55</f>
        <v>0</v>
      </c>
      <c r="J43" s="43">
        <f t="shared" si="0"/>
        <v>1489.3900000000003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194.01999999999998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194.01999999999998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1079.1600000000001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1079.1600000000001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50786.34060000001</v>
      </c>
      <c r="C52" s="75">
        <f>MODELO!AH64</f>
        <v>21530.634999999998</v>
      </c>
      <c r="D52" s="75">
        <f>EXQUISITECES!AH64</f>
        <v>6585.5700000000006</v>
      </c>
      <c r="E52" s="75">
        <f>HOYADA!AH64</f>
        <v>7504.4399999999987</v>
      </c>
      <c r="F52" s="75">
        <f>FARMASTOP!AH64</f>
        <v>1713.58</v>
      </c>
      <c r="G52" s="75">
        <f>BOCAS!AH64</f>
        <v>768.35000000000014</v>
      </c>
      <c r="H52" s="75">
        <f>LAGUNETICA!AH64</f>
        <v>10012.890000000001</v>
      </c>
      <c r="I52" s="75">
        <f>SANANTONIO!AH64</f>
        <v>0</v>
      </c>
      <c r="J52" s="75">
        <f t="shared" si="0"/>
        <v>98901.805600000022</v>
      </c>
    </row>
    <row r="53" spans="1:10" x14ac:dyDescent="0.25">
      <c r="A53" s="56" t="s">
        <v>3</v>
      </c>
      <c r="B53" s="43">
        <f>B2</f>
        <v>50602.01</v>
      </c>
      <c r="C53" s="43">
        <f t="shared" ref="C53:I53" si="1">C2</f>
        <v>21445.109999999997</v>
      </c>
      <c r="D53" s="43">
        <f t="shared" si="1"/>
        <v>6560.3799999999992</v>
      </c>
      <c r="E53" s="43">
        <f t="shared" si="1"/>
        <v>7463.2900000000009</v>
      </c>
      <c r="F53" s="43">
        <f t="shared" si="1"/>
        <v>1664.94</v>
      </c>
      <c r="G53" s="43">
        <f t="shared" si="1"/>
        <v>773.38</v>
      </c>
      <c r="H53" s="43">
        <f t="shared" si="1"/>
        <v>9984.83</v>
      </c>
      <c r="I53" s="43">
        <f t="shared" si="1"/>
        <v>0</v>
      </c>
      <c r="J53" s="43">
        <f>J2</f>
        <v>98493.940000000017</v>
      </c>
    </row>
    <row r="54" spans="1:10" x14ac:dyDescent="0.25">
      <c r="A54" s="58" t="s">
        <v>95</v>
      </c>
      <c r="B54" s="43">
        <f>+B52-B53</f>
        <v>184.33060000000842</v>
      </c>
      <c r="C54" s="43">
        <f t="shared" ref="C54:I54" si="2">+C52-C53</f>
        <v>85.525000000001455</v>
      </c>
      <c r="D54" s="43">
        <f t="shared" si="2"/>
        <v>25.190000000001419</v>
      </c>
      <c r="E54" s="43">
        <f t="shared" si="2"/>
        <v>41.149999999997817</v>
      </c>
      <c r="F54" s="43">
        <f t="shared" si="2"/>
        <v>48.639999999999873</v>
      </c>
      <c r="G54" s="43">
        <f t="shared" si="2"/>
        <v>-5.029999999999859</v>
      </c>
      <c r="H54" s="43">
        <f t="shared" si="2"/>
        <v>28.06000000000131</v>
      </c>
      <c r="I54" s="43">
        <f t="shared" si="2"/>
        <v>0</v>
      </c>
      <c r="J54" s="43">
        <f>+J52-J53</f>
        <v>407.86560000000463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</v>
      </c>
      <c r="C8" s="1" t="s">
        <v>38</v>
      </c>
      <c r="D8" s="2">
        <v>5.0599999999999996</v>
      </c>
    </row>
    <row r="9" spans="1:36" x14ac:dyDescent="0.25">
      <c r="A9" s="1" t="s">
        <v>22</v>
      </c>
      <c r="B9" s="24">
        <v>4.78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56</v>
      </c>
      <c r="E11" s="5" t="s">
        <v>58</v>
      </c>
      <c r="F11" s="5" t="s">
        <v>59</v>
      </c>
      <c r="G11" s="5" t="s">
        <v>60</v>
      </c>
      <c r="H11" s="5" t="s">
        <v>62</v>
      </c>
      <c r="I11" s="5" t="s">
        <v>63</v>
      </c>
      <c r="J11" s="5" t="s">
        <v>64</v>
      </c>
      <c r="K11" s="5" t="s">
        <v>66</v>
      </c>
      <c r="L11" s="5" t="s">
        <v>68</v>
      </c>
      <c r="M11" s="5" t="s">
        <v>76</v>
      </c>
      <c r="N11" s="5" t="s">
        <v>80</v>
      </c>
      <c r="O11" s="5" t="s">
        <v>82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4421.91</v>
      </c>
      <c r="C12" s="26">
        <v>2625.56</v>
      </c>
      <c r="D12" s="26">
        <v>6760.51</v>
      </c>
      <c r="E12" s="26">
        <v>5396.09</v>
      </c>
      <c r="F12" s="26">
        <v>3761.81</v>
      </c>
      <c r="G12" s="26">
        <v>4350.87</v>
      </c>
      <c r="H12" s="26">
        <v>5593.36</v>
      </c>
      <c r="I12" s="26">
        <v>5375.1</v>
      </c>
      <c r="J12" s="26">
        <v>4794.22</v>
      </c>
      <c r="K12" s="26">
        <v>2897.97</v>
      </c>
      <c r="L12" s="26">
        <v>2186</v>
      </c>
      <c r="M12" s="26">
        <v>196.43</v>
      </c>
      <c r="N12" s="26">
        <v>914.02</v>
      </c>
      <c r="O12" s="26">
        <v>1328.16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50602.01</v>
      </c>
      <c r="AI12" s="26">
        <v>49868.85</v>
      </c>
      <c r="AJ12" s="69">
        <f>+AI12-AH12</f>
        <v>-733.16000000000349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748.5</v>
      </c>
      <c r="C15" s="23"/>
      <c r="D15" s="23">
        <v>78</v>
      </c>
      <c r="E15" s="23">
        <v>71</v>
      </c>
      <c r="F15" s="23">
        <v>257.5</v>
      </c>
      <c r="G15" s="23"/>
      <c r="H15" s="23"/>
      <c r="I15" s="23">
        <v>52.5</v>
      </c>
      <c r="J15" s="23"/>
      <c r="K15" s="23">
        <v>62.5</v>
      </c>
      <c r="L15" s="23">
        <v>84</v>
      </c>
      <c r="M15" s="23">
        <v>73</v>
      </c>
      <c r="N15" s="23">
        <v>77.5</v>
      </c>
      <c r="O15" s="23">
        <v>86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1590.5</v>
      </c>
    </row>
    <row r="16" spans="1:36" s="32" customFormat="1" x14ac:dyDescent="0.25">
      <c r="A16" s="30" t="s">
        <v>20</v>
      </c>
      <c r="B16" s="31">
        <v>315</v>
      </c>
      <c r="C16" s="31"/>
      <c r="D16" s="31">
        <v>393</v>
      </c>
      <c r="E16" s="31">
        <v>214</v>
      </c>
      <c r="F16" s="31">
        <v>0</v>
      </c>
      <c r="G16" s="31">
        <v>236</v>
      </c>
      <c r="H16" s="31">
        <v>512</v>
      </c>
      <c r="I16" s="31"/>
      <c r="J16" s="31">
        <v>455</v>
      </c>
      <c r="K16" s="31"/>
      <c r="L16" s="31"/>
      <c r="M16" s="31"/>
      <c r="N16" s="31">
        <v>37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2162</v>
      </c>
      <c r="AJ16" s="70"/>
    </row>
    <row r="17" spans="1:36" s="47" customFormat="1" x14ac:dyDescent="0.25">
      <c r="A17" s="46" t="s">
        <v>27</v>
      </c>
      <c r="B17" s="22">
        <f>B16*$B$8</f>
        <v>1512</v>
      </c>
      <c r="C17" s="22">
        <f>C16*$B$8</f>
        <v>0</v>
      </c>
      <c r="D17" s="22">
        <f t="shared" ref="D17:L17" si="2">D16*$B$8</f>
        <v>1886.3999999999999</v>
      </c>
      <c r="E17" s="22">
        <f t="shared" si="2"/>
        <v>1027.2</v>
      </c>
      <c r="F17" s="22">
        <f t="shared" si="2"/>
        <v>0</v>
      </c>
      <c r="G17" s="22">
        <f t="shared" si="2"/>
        <v>1132.8</v>
      </c>
      <c r="H17" s="22">
        <f t="shared" si="2"/>
        <v>2457.6</v>
      </c>
      <c r="I17" s="22">
        <f t="shared" si="2"/>
        <v>0</v>
      </c>
      <c r="J17" s="22">
        <f t="shared" si="2"/>
        <v>2184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177.6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10377.6</v>
      </c>
    </row>
    <row r="18" spans="1:36" s="32" customFormat="1" x14ac:dyDescent="0.25">
      <c r="A18" s="30" t="s">
        <v>23</v>
      </c>
      <c r="B18" s="33">
        <v>159</v>
      </c>
      <c r="C18" s="33">
        <v>367</v>
      </c>
      <c r="D18" s="33">
        <v>176</v>
      </c>
      <c r="E18" s="33">
        <v>173</v>
      </c>
      <c r="F18" s="33">
        <v>326</v>
      </c>
      <c r="G18" s="33">
        <v>125</v>
      </c>
      <c r="H18" s="33">
        <v>66</v>
      </c>
      <c r="I18" s="33">
        <v>405</v>
      </c>
      <c r="J18" s="33">
        <v>85</v>
      </c>
      <c r="K18" s="33"/>
      <c r="L18" s="33"/>
      <c r="M18" s="33"/>
      <c r="N18" s="33">
        <v>21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1903</v>
      </c>
      <c r="AJ18" s="70"/>
    </row>
    <row r="19" spans="1:36" s="47" customFormat="1" x14ac:dyDescent="0.25">
      <c r="A19" s="46" t="s">
        <v>27</v>
      </c>
      <c r="B19" s="22">
        <f>B18*$B$9</f>
        <v>760.0200000000001</v>
      </c>
      <c r="C19" s="22">
        <f t="shared" ref="C19:L19" si="5">C18*$B$9</f>
        <v>1754.26</v>
      </c>
      <c r="D19" s="22">
        <f t="shared" si="5"/>
        <v>841.28000000000009</v>
      </c>
      <c r="E19" s="22">
        <f t="shared" si="5"/>
        <v>826.94</v>
      </c>
      <c r="F19" s="22">
        <f t="shared" si="5"/>
        <v>1558.28</v>
      </c>
      <c r="G19" s="22">
        <f t="shared" si="5"/>
        <v>597.5</v>
      </c>
      <c r="H19" s="22">
        <f t="shared" si="5"/>
        <v>315.48</v>
      </c>
      <c r="I19" s="22">
        <f t="shared" si="5"/>
        <v>1935.9</v>
      </c>
      <c r="J19" s="22">
        <f t="shared" si="5"/>
        <v>406.3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100.38000000000001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9096.3399999999983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474</v>
      </c>
      <c r="C22" s="20">
        <f t="shared" ref="C22:L22" si="11">+C16+C18+C20</f>
        <v>367</v>
      </c>
      <c r="D22" s="20">
        <f t="shared" si="11"/>
        <v>569</v>
      </c>
      <c r="E22" s="20">
        <f t="shared" si="11"/>
        <v>387</v>
      </c>
      <c r="F22" s="20">
        <f t="shared" si="11"/>
        <v>326</v>
      </c>
      <c r="G22" s="20">
        <f t="shared" si="11"/>
        <v>361</v>
      </c>
      <c r="H22" s="20">
        <f t="shared" si="11"/>
        <v>578</v>
      </c>
      <c r="I22" s="20">
        <f t="shared" si="11"/>
        <v>405</v>
      </c>
      <c r="J22" s="20">
        <f t="shared" si="11"/>
        <v>540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58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4065</v>
      </c>
    </row>
    <row r="23" spans="1:36" s="47" customFormat="1" x14ac:dyDescent="0.25">
      <c r="A23" s="48" t="s">
        <v>26</v>
      </c>
      <c r="B23" s="19">
        <f>+B17+B19+B21</f>
        <v>2272.02</v>
      </c>
      <c r="C23" s="19">
        <f t="shared" ref="C23:L23" si="14">+C17+C19+C21</f>
        <v>1754.26</v>
      </c>
      <c r="D23" s="19">
        <f t="shared" si="14"/>
        <v>2727.68</v>
      </c>
      <c r="E23" s="19">
        <f t="shared" si="14"/>
        <v>1854.14</v>
      </c>
      <c r="F23" s="19">
        <f t="shared" si="14"/>
        <v>1558.28</v>
      </c>
      <c r="G23" s="19">
        <f t="shared" si="14"/>
        <v>1730.3</v>
      </c>
      <c r="H23" s="19">
        <f t="shared" si="14"/>
        <v>2773.08</v>
      </c>
      <c r="I23" s="19">
        <f t="shared" si="14"/>
        <v>1935.9</v>
      </c>
      <c r="J23" s="19">
        <f t="shared" si="14"/>
        <v>2590.3000000000002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277.98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19473.939999999999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>
        <v>20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101.19999999999999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101.19999999999999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20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101.19999999999999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101.19999999999999</v>
      </c>
    </row>
    <row r="32" spans="1:36" x14ac:dyDescent="0.25">
      <c r="A32" s="13" t="s">
        <v>34</v>
      </c>
      <c r="B32" s="36">
        <v>112.4</v>
      </c>
      <c r="C32" s="36"/>
      <c r="D32" s="36">
        <v>30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142.4</v>
      </c>
    </row>
    <row r="33" spans="1:34" s="47" customFormat="1" x14ac:dyDescent="0.25">
      <c r="A33" s="46" t="s">
        <v>35</v>
      </c>
      <c r="B33" s="22">
        <f>B32*$B$8</f>
        <v>539.52</v>
      </c>
      <c r="C33" s="22">
        <f t="shared" ref="C33:L33" si="30">C32*$B$8</f>
        <v>0</v>
      </c>
      <c r="D33" s="22">
        <f t="shared" si="30"/>
        <v>144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683.52</v>
      </c>
    </row>
    <row r="34" spans="1:34" x14ac:dyDescent="0.25">
      <c r="A34" s="13" t="s">
        <v>36</v>
      </c>
      <c r="B34" s="38"/>
      <c r="C34" s="38"/>
      <c r="D34" s="38">
        <v>186.27</v>
      </c>
      <c r="E34" s="38">
        <v>54.37</v>
      </c>
      <c r="F34" s="38"/>
      <c r="G34" s="38">
        <v>125.81</v>
      </c>
      <c r="H34" s="38">
        <v>58.36</v>
      </c>
      <c r="I34" s="38">
        <v>56.14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480.95000000000005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890.37060000000008</v>
      </c>
      <c r="E35" s="22">
        <f t="shared" si="33"/>
        <v>259.8886</v>
      </c>
      <c r="F35" s="22">
        <f t="shared" si="33"/>
        <v>0</v>
      </c>
      <c r="G35" s="22">
        <f t="shared" si="33"/>
        <v>601.37180000000001</v>
      </c>
      <c r="H35" s="22">
        <f t="shared" si="33"/>
        <v>278.96080000000001</v>
      </c>
      <c r="I35" s="22">
        <f t="shared" si="33"/>
        <v>268.3492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2298.9409999999998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112.4</v>
      </c>
      <c r="C38" s="20">
        <f t="shared" ref="C38:L38" si="39">+C32+C34+C36</f>
        <v>0</v>
      </c>
      <c r="D38" s="20">
        <f t="shared" si="39"/>
        <v>216.27</v>
      </c>
      <c r="E38" s="20">
        <f t="shared" si="39"/>
        <v>54.37</v>
      </c>
      <c r="F38" s="20">
        <f t="shared" si="39"/>
        <v>0</v>
      </c>
      <c r="G38" s="20">
        <f t="shared" si="39"/>
        <v>125.81</v>
      </c>
      <c r="H38" s="20">
        <f t="shared" si="39"/>
        <v>58.36</v>
      </c>
      <c r="I38" s="20">
        <f t="shared" si="39"/>
        <v>56.14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623.35</v>
      </c>
    </row>
    <row r="39" spans="1:34" s="47" customFormat="1" x14ac:dyDescent="0.25">
      <c r="A39" s="48" t="s">
        <v>42</v>
      </c>
      <c r="B39" s="19">
        <f>+B33+B35+B37</f>
        <v>539.52</v>
      </c>
      <c r="C39" s="19">
        <f t="shared" ref="C39:L39" si="42">+C33+C35+C37</f>
        <v>0</v>
      </c>
      <c r="D39" s="19">
        <f t="shared" si="42"/>
        <v>1034.3706000000002</v>
      </c>
      <c r="E39" s="19">
        <f t="shared" si="42"/>
        <v>259.8886</v>
      </c>
      <c r="F39" s="19">
        <f t="shared" si="42"/>
        <v>0</v>
      </c>
      <c r="G39" s="19">
        <f t="shared" si="42"/>
        <v>601.37180000000001</v>
      </c>
      <c r="H39" s="19">
        <f t="shared" si="42"/>
        <v>278.96080000000001</v>
      </c>
      <c r="I39" s="19">
        <f t="shared" si="42"/>
        <v>268.3492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2982.4610000000002</v>
      </c>
    </row>
    <row r="40" spans="1:34" x14ac:dyDescent="0.25">
      <c r="A40" s="13" t="s">
        <v>43</v>
      </c>
      <c r="B40" s="36"/>
      <c r="C40" s="36"/>
      <c r="D40" s="36"/>
      <c r="E40" s="36">
        <v>296.64999999999998</v>
      </c>
      <c r="F40" s="36"/>
      <c r="G40" s="36"/>
      <c r="H40" s="36"/>
      <c r="I40" s="36"/>
      <c r="J40" s="36">
        <v>182.44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479.09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1423.9199999999998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875.71199999999999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2299.6319999999996</v>
      </c>
    </row>
    <row r="42" spans="1:34" x14ac:dyDescent="0.25">
      <c r="A42" s="13" t="s">
        <v>45</v>
      </c>
      <c r="B42" s="38"/>
      <c r="C42" s="38">
        <v>15.4</v>
      </c>
      <c r="D42" s="38"/>
      <c r="E42" s="38"/>
      <c r="F42" s="38">
        <v>35</v>
      </c>
      <c r="G42" s="38"/>
      <c r="H42" s="38"/>
      <c r="I42" s="38"/>
      <c r="J42" s="38">
        <v>81.02</v>
      </c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131.41999999999999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73.612000000000009</v>
      </c>
      <c r="D43" s="22">
        <f t="shared" si="48"/>
        <v>0</v>
      </c>
      <c r="E43" s="22">
        <f t="shared" si="48"/>
        <v>0</v>
      </c>
      <c r="F43" s="22">
        <f t="shared" si="48"/>
        <v>167.3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387.2756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628.18759999999997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15.4</v>
      </c>
      <c r="D46" s="20">
        <f t="shared" si="54"/>
        <v>0</v>
      </c>
      <c r="E46" s="20">
        <f t="shared" si="54"/>
        <v>296.64999999999998</v>
      </c>
      <c r="F46" s="20">
        <f t="shared" si="54"/>
        <v>35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263.45999999999998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610.51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73.612000000000009</v>
      </c>
      <c r="D47" s="19">
        <f t="shared" si="57"/>
        <v>0</v>
      </c>
      <c r="E47" s="19">
        <f t="shared" si="57"/>
        <v>1423.9199999999998</v>
      </c>
      <c r="F47" s="19">
        <f t="shared" si="57"/>
        <v>167.3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1262.9875999999999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2927.8195999999998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608.13</v>
      </c>
      <c r="C49" s="44">
        <v>853.24</v>
      </c>
      <c r="D49" s="44">
        <v>1183.46</v>
      </c>
      <c r="E49" s="44">
        <v>1537.4</v>
      </c>
      <c r="F49" s="44">
        <v>1439.97</v>
      </c>
      <c r="G49" s="44">
        <v>1847.4</v>
      </c>
      <c r="H49" s="44">
        <v>2384.0300000000002</v>
      </c>
      <c r="I49" s="44">
        <v>2714.96</v>
      </c>
      <c r="J49" s="44">
        <v>994.23</v>
      </c>
      <c r="K49" s="44">
        <v>2638.64</v>
      </c>
      <c r="L49" s="44">
        <v>1724.79</v>
      </c>
      <c r="M49" s="45">
        <v>124.29</v>
      </c>
      <c r="N49" s="45">
        <v>462.17</v>
      </c>
      <c r="O49" s="45">
        <v>1242.44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19755.149999999998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255.89</v>
      </c>
      <c r="C53" s="44"/>
      <c r="D53" s="44">
        <v>659.44</v>
      </c>
      <c r="E53" s="44">
        <v>248.6</v>
      </c>
      <c r="F53" s="44">
        <v>295.8</v>
      </c>
      <c r="G53" s="44">
        <v>76</v>
      </c>
      <c r="H53" s="44"/>
      <c r="I53" s="44"/>
      <c r="J53" s="44"/>
      <c r="K53" s="44"/>
      <c r="L53" s="44"/>
      <c r="M53" s="45"/>
      <c r="N53" s="45">
        <v>95.43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1631.16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5.17</v>
      </c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5.17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44.09</v>
      </c>
      <c r="G55" s="44"/>
      <c r="H55" s="44">
        <v>174.56</v>
      </c>
      <c r="I55" s="44">
        <v>405.61</v>
      </c>
      <c r="J55" s="44">
        <v>41.03</v>
      </c>
      <c r="K55" s="44">
        <v>197.23</v>
      </c>
      <c r="L55" s="44">
        <v>377.26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1239.78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>
        <v>1079.1600000000001</v>
      </c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1079.1600000000001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4424.0600000000004</v>
      </c>
      <c r="C64" s="53">
        <f t="shared" ref="C64:AG64" si="61">+C15+C23+C31+C39+C47+C48+C49+C50+C51+C52+C53+C54+C55+C56+C57+C58+C59+C60+C61+C62+C63</f>
        <v>2681.1120000000001</v>
      </c>
      <c r="D64" s="53">
        <f t="shared" si="61"/>
        <v>6762.1106</v>
      </c>
      <c r="E64" s="53">
        <f t="shared" si="61"/>
        <v>5394.9485999999997</v>
      </c>
      <c r="F64" s="53">
        <f t="shared" si="61"/>
        <v>3762.9400000000005</v>
      </c>
      <c r="G64" s="53">
        <f t="shared" si="61"/>
        <v>4356.2718000000004</v>
      </c>
      <c r="H64" s="53">
        <f t="shared" si="61"/>
        <v>5615.8008</v>
      </c>
      <c r="I64" s="53">
        <f t="shared" si="61"/>
        <v>5377.3191999999999</v>
      </c>
      <c r="J64" s="53">
        <f t="shared" si="61"/>
        <v>4888.5475999999999</v>
      </c>
      <c r="K64" s="53">
        <f t="shared" si="61"/>
        <v>2898.37</v>
      </c>
      <c r="L64" s="53">
        <f t="shared" si="61"/>
        <v>2186.0500000000002</v>
      </c>
      <c r="M64" s="53">
        <f t="shared" si="61"/>
        <v>197.29000000000002</v>
      </c>
      <c r="N64" s="53">
        <f t="shared" si="61"/>
        <v>913.08000000000015</v>
      </c>
      <c r="O64" s="53">
        <f t="shared" si="61"/>
        <v>1328.44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50786.34060000001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2 N</v>
      </c>
      <c r="E66" s="55" t="str">
        <f t="shared" si="62"/>
        <v>CAJA 3 N</v>
      </c>
      <c r="F66" s="55" t="str">
        <f t="shared" si="62"/>
        <v>CAJA 4 D</v>
      </c>
      <c r="G66" s="55" t="str">
        <f t="shared" si="62"/>
        <v>CAJA 4 N</v>
      </c>
      <c r="H66" s="55" t="str">
        <f t="shared" si="62"/>
        <v>CAJA 5 N</v>
      </c>
      <c r="I66" s="55" t="str">
        <f t="shared" si="62"/>
        <v>CAJA 6 D</v>
      </c>
      <c r="J66" s="55" t="str">
        <f t="shared" si="62"/>
        <v>CAJA 6 N</v>
      </c>
      <c r="K66" s="55" t="str">
        <f t="shared" si="62"/>
        <v>CAJA 7 N</v>
      </c>
      <c r="L66" s="55" t="str">
        <f t="shared" si="62"/>
        <v>CAJA 8 N</v>
      </c>
      <c r="M66" s="55" t="str">
        <f t="shared" si="62"/>
        <v>CAJA 12 N</v>
      </c>
      <c r="N66" s="55" t="str">
        <f t="shared" si="62"/>
        <v>CAJA 14 N</v>
      </c>
      <c r="O66" s="55" t="str">
        <f t="shared" si="62"/>
        <v>CAJA 15 N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4421.91</v>
      </c>
      <c r="C67" s="57">
        <f t="shared" ref="C67:L67" si="63">C12</f>
        <v>2625.56</v>
      </c>
      <c r="D67" s="57">
        <f t="shared" si="63"/>
        <v>6760.51</v>
      </c>
      <c r="E67" s="57">
        <f t="shared" si="63"/>
        <v>5396.09</v>
      </c>
      <c r="F67" s="57">
        <f t="shared" si="63"/>
        <v>3761.81</v>
      </c>
      <c r="G67" s="57">
        <f t="shared" si="63"/>
        <v>4350.87</v>
      </c>
      <c r="H67" s="57">
        <f t="shared" si="63"/>
        <v>5593.36</v>
      </c>
      <c r="I67" s="57">
        <f t="shared" si="63"/>
        <v>5375.1</v>
      </c>
      <c r="J67" s="57">
        <f t="shared" si="63"/>
        <v>4794.22</v>
      </c>
      <c r="K67" s="57">
        <f t="shared" si="63"/>
        <v>2897.97</v>
      </c>
      <c r="L67" s="57">
        <f t="shared" si="63"/>
        <v>2186</v>
      </c>
      <c r="M67" s="57">
        <f t="shared" ref="M67:AG67" si="64">M12</f>
        <v>196.43</v>
      </c>
      <c r="N67" s="57">
        <f t="shared" si="64"/>
        <v>914.02</v>
      </c>
      <c r="O67" s="57">
        <f t="shared" si="64"/>
        <v>1328.16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50602.01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4421.91</v>
      </c>
      <c r="C69" s="59">
        <f t="shared" ref="C69:L69" si="67">+C67+C68</f>
        <v>2625.56</v>
      </c>
      <c r="D69" s="59">
        <f t="shared" si="67"/>
        <v>6760.51</v>
      </c>
      <c r="E69" s="59">
        <f t="shared" si="67"/>
        <v>5396.09</v>
      </c>
      <c r="F69" s="59">
        <f t="shared" si="67"/>
        <v>3761.81</v>
      </c>
      <c r="G69" s="59">
        <f t="shared" si="67"/>
        <v>4350.87</v>
      </c>
      <c r="H69" s="59">
        <f t="shared" si="67"/>
        <v>5593.36</v>
      </c>
      <c r="I69" s="59">
        <f t="shared" si="67"/>
        <v>5375.1</v>
      </c>
      <c r="J69" s="59">
        <f t="shared" si="67"/>
        <v>4794.22</v>
      </c>
      <c r="K69" s="59">
        <f t="shared" si="67"/>
        <v>2897.97</v>
      </c>
      <c r="L69" s="59">
        <f t="shared" si="67"/>
        <v>2186</v>
      </c>
      <c r="M69" s="59">
        <f t="shared" ref="M69:AG69" si="68">+M67+M68</f>
        <v>196.43</v>
      </c>
      <c r="N69" s="59">
        <f t="shared" si="68"/>
        <v>914.02</v>
      </c>
      <c r="O69" s="59">
        <f t="shared" si="68"/>
        <v>1328.16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50602.01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2.1500000000005457</v>
      </c>
      <c r="C70" s="57">
        <f t="shared" si="69"/>
        <v>55.552000000000135</v>
      </c>
      <c r="D70" s="57">
        <f t="shared" si="69"/>
        <v>1.6005999999997584</v>
      </c>
      <c r="E70" s="57">
        <f t="shared" si="69"/>
        <v>-1.1414000000004307</v>
      </c>
      <c r="F70" s="57">
        <f t="shared" si="69"/>
        <v>1.1300000000005639</v>
      </c>
      <c r="G70" s="57">
        <f t="shared" si="69"/>
        <v>5.4018000000005486</v>
      </c>
      <c r="H70" s="57">
        <f t="shared" si="69"/>
        <v>22.440800000000309</v>
      </c>
      <c r="I70" s="57">
        <f t="shared" si="69"/>
        <v>2.219199999999546</v>
      </c>
      <c r="J70" s="57">
        <f t="shared" si="69"/>
        <v>94.32759999999962</v>
      </c>
      <c r="K70" s="57">
        <f t="shared" si="69"/>
        <v>0.40000000000009095</v>
      </c>
      <c r="L70" s="57">
        <f t="shared" si="69"/>
        <v>5.0000000000181899E-2</v>
      </c>
      <c r="M70" s="57">
        <f t="shared" ref="M70:AG70" si="70">+M64-M69</f>
        <v>0.86000000000001364</v>
      </c>
      <c r="N70" s="57">
        <f t="shared" si="70"/>
        <v>-0.9399999999998272</v>
      </c>
      <c r="O70" s="57">
        <f t="shared" si="70"/>
        <v>0.27999999999997272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184.33060000000103</v>
      </c>
    </row>
    <row r="71" spans="1:34" ht="101.25" customHeight="1" x14ac:dyDescent="0.25">
      <c r="A71" s="77" t="s">
        <v>96</v>
      </c>
      <c r="B71" s="14"/>
      <c r="C71" s="14" t="s">
        <v>126</v>
      </c>
      <c r="D71" s="14"/>
      <c r="E71" s="14"/>
      <c r="F71" s="14"/>
      <c r="G71" s="14" t="s">
        <v>127</v>
      </c>
      <c r="H71" s="14" t="s">
        <v>128</v>
      </c>
      <c r="I71" s="14"/>
      <c r="J71" s="14" t="s">
        <v>129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E23" activePane="bottomRight" state="frozen"/>
      <selection pane="topRight" activeCell="B1" sqref="B1"/>
      <selection pane="bottomLeft" activeCell="A5" sqref="A5"/>
      <selection pane="bottomRight" activeCell="G32" sqref="G3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</v>
      </c>
      <c r="C8" s="1" t="s">
        <v>38</v>
      </c>
      <c r="D8" s="2"/>
    </row>
    <row r="9" spans="1:36" x14ac:dyDescent="0.25">
      <c r="A9" s="1" t="s">
        <v>22</v>
      </c>
      <c r="B9" s="24">
        <v>4.78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67</v>
      </c>
      <c r="J11" s="5" t="s">
        <v>68</v>
      </c>
      <c r="K11" s="5" t="s">
        <v>69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1805.58</v>
      </c>
      <c r="C12" s="26">
        <v>3901.88</v>
      </c>
      <c r="D12" s="26">
        <v>1027.04</v>
      </c>
      <c r="E12" s="26">
        <v>3729.72</v>
      </c>
      <c r="F12" s="26">
        <v>1070.98</v>
      </c>
      <c r="G12" s="26">
        <v>3446.04</v>
      </c>
      <c r="H12" s="26">
        <v>138.82</v>
      </c>
      <c r="I12" s="26">
        <v>253.68</v>
      </c>
      <c r="J12" s="26">
        <v>2473.0300000000002</v>
      </c>
      <c r="K12" s="26">
        <v>1284.73</v>
      </c>
      <c r="L12" s="26">
        <v>2313.61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21445.109999999997</v>
      </c>
      <c r="AI12" s="26">
        <v>21200.55</v>
      </c>
      <c r="AJ12" s="69">
        <f>+AI12-AH12</f>
        <v>-244.55999999999767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188.5</v>
      </c>
      <c r="D15" s="23">
        <v>111.5</v>
      </c>
      <c r="E15" s="23">
        <v>85.5</v>
      </c>
      <c r="F15" s="23">
        <v>41</v>
      </c>
      <c r="G15" s="23">
        <v>207.5</v>
      </c>
      <c r="H15" s="23">
        <v>0</v>
      </c>
      <c r="I15" s="23">
        <v>16.5</v>
      </c>
      <c r="J15" s="23">
        <v>33.5</v>
      </c>
      <c r="K15" s="23">
        <v>61.5</v>
      </c>
      <c r="L15" s="23">
        <v>30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775.5</v>
      </c>
    </row>
    <row r="16" spans="1:36" s="32" customFormat="1" x14ac:dyDescent="0.25">
      <c r="A16" s="30" t="s">
        <v>20</v>
      </c>
      <c r="B16" s="31">
        <v>0</v>
      </c>
      <c r="C16" s="31">
        <v>272</v>
      </c>
      <c r="D16" s="31">
        <v>0</v>
      </c>
      <c r="E16" s="31">
        <v>170</v>
      </c>
      <c r="F16" s="31">
        <v>0</v>
      </c>
      <c r="G16" s="31">
        <v>215</v>
      </c>
      <c r="H16" s="31">
        <v>0</v>
      </c>
      <c r="I16" s="31"/>
      <c r="J16" s="31">
        <v>233</v>
      </c>
      <c r="K16" s="31"/>
      <c r="L16" s="31">
        <v>213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1103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1305.5999999999999</v>
      </c>
      <c r="D17" s="22">
        <f t="shared" ref="D17:AG17" si="2">D16*$B$8</f>
        <v>0</v>
      </c>
      <c r="E17" s="22">
        <f t="shared" si="2"/>
        <v>816</v>
      </c>
      <c r="F17" s="22">
        <f t="shared" si="2"/>
        <v>0</v>
      </c>
      <c r="G17" s="22">
        <f t="shared" si="2"/>
        <v>1032</v>
      </c>
      <c r="H17" s="22">
        <f t="shared" si="2"/>
        <v>0</v>
      </c>
      <c r="I17" s="22">
        <f t="shared" si="2"/>
        <v>0</v>
      </c>
      <c r="J17" s="22">
        <f t="shared" si="2"/>
        <v>1118.3999999999999</v>
      </c>
      <c r="K17" s="22">
        <f t="shared" si="2"/>
        <v>0</v>
      </c>
      <c r="L17" s="22">
        <f t="shared" si="2"/>
        <v>1022.4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5294.4</v>
      </c>
    </row>
    <row r="18" spans="1:36" s="32" customFormat="1" x14ac:dyDescent="0.25">
      <c r="A18" s="30" t="s">
        <v>23</v>
      </c>
      <c r="B18" s="33">
        <v>135</v>
      </c>
      <c r="C18" s="33">
        <v>44</v>
      </c>
      <c r="D18" s="33">
        <v>52</v>
      </c>
      <c r="E18" s="33">
        <v>131</v>
      </c>
      <c r="F18" s="33">
        <v>45</v>
      </c>
      <c r="G18" s="33">
        <v>45</v>
      </c>
      <c r="H18" s="33"/>
      <c r="I18" s="33">
        <v>27</v>
      </c>
      <c r="J18" s="33">
        <v>51</v>
      </c>
      <c r="K18" s="33">
        <v>57</v>
      </c>
      <c r="L18" s="33">
        <v>38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625</v>
      </c>
      <c r="AJ18" s="70"/>
    </row>
    <row r="19" spans="1:36" s="47" customFormat="1" x14ac:dyDescent="0.25">
      <c r="A19" s="46" t="s">
        <v>27</v>
      </c>
      <c r="B19" s="22">
        <f>B18*$B$9</f>
        <v>645.30000000000007</v>
      </c>
      <c r="C19" s="22">
        <f t="shared" ref="C19:AG19" si="3">C18*$B$9</f>
        <v>210.32000000000002</v>
      </c>
      <c r="D19" s="22">
        <f t="shared" si="3"/>
        <v>248.56</v>
      </c>
      <c r="E19" s="22">
        <f t="shared" si="3"/>
        <v>626.18000000000006</v>
      </c>
      <c r="F19" s="22">
        <f t="shared" si="3"/>
        <v>215.10000000000002</v>
      </c>
      <c r="G19" s="22">
        <f t="shared" si="3"/>
        <v>215.10000000000002</v>
      </c>
      <c r="H19" s="22">
        <f t="shared" si="3"/>
        <v>0</v>
      </c>
      <c r="I19" s="22">
        <f t="shared" si="3"/>
        <v>129.06</v>
      </c>
      <c r="J19" s="22">
        <f t="shared" si="3"/>
        <v>243.78</v>
      </c>
      <c r="K19" s="22">
        <f t="shared" si="3"/>
        <v>272.46000000000004</v>
      </c>
      <c r="L19" s="22">
        <f t="shared" si="3"/>
        <v>181.64000000000001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2987.5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135</v>
      </c>
      <c r="C22" s="20">
        <f t="shared" ref="C22:AG23" si="5">+C16+C18+C20</f>
        <v>316</v>
      </c>
      <c r="D22" s="20">
        <f t="shared" si="5"/>
        <v>52</v>
      </c>
      <c r="E22" s="20">
        <f t="shared" si="5"/>
        <v>301</v>
      </c>
      <c r="F22" s="20">
        <f t="shared" si="5"/>
        <v>45</v>
      </c>
      <c r="G22" s="20">
        <f t="shared" si="5"/>
        <v>260</v>
      </c>
      <c r="H22" s="20">
        <f t="shared" si="5"/>
        <v>0</v>
      </c>
      <c r="I22" s="20">
        <f t="shared" si="5"/>
        <v>27</v>
      </c>
      <c r="J22" s="20">
        <f t="shared" si="5"/>
        <v>284</v>
      </c>
      <c r="K22" s="20">
        <f t="shared" si="5"/>
        <v>57</v>
      </c>
      <c r="L22" s="20">
        <f t="shared" si="5"/>
        <v>251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1728</v>
      </c>
    </row>
    <row r="23" spans="1:36" s="47" customFormat="1" x14ac:dyDescent="0.25">
      <c r="A23" s="48" t="s">
        <v>26</v>
      </c>
      <c r="B23" s="19">
        <f>+B17+B19+B21</f>
        <v>645.30000000000007</v>
      </c>
      <c r="C23" s="19">
        <f t="shared" si="5"/>
        <v>1515.9199999999998</v>
      </c>
      <c r="D23" s="19">
        <f t="shared" si="5"/>
        <v>248.56</v>
      </c>
      <c r="E23" s="19">
        <f t="shared" si="5"/>
        <v>1442.18</v>
      </c>
      <c r="F23" s="19">
        <f t="shared" si="5"/>
        <v>215.10000000000002</v>
      </c>
      <c r="G23" s="19">
        <f t="shared" si="5"/>
        <v>1247.0999999999999</v>
      </c>
      <c r="H23" s="19">
        <f t="shared" si="5"/>
        <v>0</v>
      </c>
      <c r="I23" s="19">
        <f t="shared" si="5"/>
        <v>129.06</v>
      </c>
      <c r="J23" s="19">
        <f t="shared" si="5"/>
        <v>1362.1799999999998</v>
      </c>
      <c r="K23" s="19">
        <f t="shared" si="5"/>
        <v>272.46000000000004</v>
      </c>
      <c r="L23" s="19">
        <f t="shared" si="5"/>
        <v>1204.04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8281.9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6.65</v>
      </c>
      <c r="F32" s="36"/>
      <c r="G32" s="36">
        <v>139.19</v>
      </c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145.84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31.92</v>
      </c>
      <c r="F33" s="22">
        <f t="shared" si="12"/>
        <v>0</v>
      </c>
      <c r="G33" s="22">
        <f t="shared" si="12"/>
        <v>668.11199999999997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700.03199999999993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6.65</v>
      </c>
      <c r="F38" s="20">
        <f t="shared" si="15"/>
        <v>0</v>
      </c>
      <c r="G38" s="20">
        <f t="shared" si="15"/>
        <v>139.19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145.84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31.92</v>
      </c>
      <c r="F39" s="19">
        <f t="shared" si="15"/>
        <v>0</v>
      </c>
      <c r="G39" s="19">
        <f t="shared" si="15"/>
        <v>668.11199999999997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700.03199999999993</v>
      </c>
    </row>
    <row r="40" spans="1:34" x14ac:dyDescent="0.25">
      <c r="A40" s="13" t="s">
        <v>43</v>
      </c>
      <c r="B40" s="36"/>
      <c r="C40" s="36"/>
      <c r="D40" s="36"/>
      <c r="E40" s="36">
        <v>11.23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11.23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53.904000000000003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53.904000000000003</v>
      </c>
    </row>
    <row r="42" spans="1:34" x14ac:dyDescent="0.25">
      <c r="A42" s="13" t="s">
        <v>45</v>
      </c>
      <c r="B42" s="38"/>
      <c r="C42" s="38">
        <v>22.05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22.05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105.39900000000002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105.39900000000002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22.05</v>
      </c>
      <c r="D46" s="20">
        <f t="shared" si="19"/>
        <v>0</v>
      </c>
      <c r="E46" s="20">
        <f t="shared" si="19"/>
        <v>11.23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33.28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105.39900000000002</v>
      </c>
      <c r="D47" s="19">
        <f t="shared" si="19"/>
        <v>0</v>
      </c>
      <c r="E47" s="19">
        <f t="shared" si="19"/>
        <v>53.904000000000003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159.30300000000003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451.86</v>
      </c>
      <c r="C49" s="44">
        <v>289.05</v>
      </c>
      <c r="D49" s="44">
        <v>36.869999999999997</v>
      </c>
      <c r="E49" s="44">
        <v>371.07</v>
      </c>
      <c r="F49" s="44">
        <v>772.89</v>
      </c>
      <c r="G49" s="44">
        <v>238.49</v>
      </c>
      <c r="H49" s="44">
        <v>0</v>
      </c>
      <c r="I49" s="44">
        <v>108.4</v>
      </c>
      <c r="J49" s="44"/>
      <c r="K49" s="44">
        <v>754.94</v>
      </c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3023.5700000000006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529.70000000000005</v>
      </c>
      <c r="C52" s="44">
        <v>1599.53</v>
      </c>
      <c r="D52" s="44">
        <v>478.45</v>
      </c>
      <c r="E52" s="44">
        <v>1231.79</v>
      </c>
      <c r="F52" s="44"/>
      <c r="G52" s="44"/>
      <c r="H52" s="44">
        <v>138.82</v>
      </c>
      <c r="I52" s="44"/>
      <c r="J52" s="44">
        <v>971.1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4949.3900000000003</v>
      </c>
    </row>
    <row r="53" spans="1:34" x14ac:dyDescent="0.25">
      <c r="A53" s="17" t="s">
        <v>18</v>
      </c>
      <c r="B53" s="44">
        <v>169.24</v>
      </c>
      <c r="C53" s="44">
        <v>183.69</v>
      </c>
      <c r="D53" s="44">
        <v>101.14</v>
      </c>
      <c r="E53" s="44">
        <v>356.02</v>
      </c>
      <c r="F53" s="44">
        <v>38.89</v>
      </c>
      <c r="G53" s="44">
        <v>1010.62</v>
      </c>
      <c r="H53" s="44">
        <v>0</v>
      </c>
      <c r="I53" s="44"/>
      <c r="J53" s="44"/>
      <c r="K53" s="44">
        <v>198.3</v>
      </c>
      <c r="L53" s="44">
        <v>1102.56</v>
      </c>
      <c r="M53" s="45">
        <v>0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3160.46</v>
      </c>
    </row>
    <row r="54" spans="1:34" x14ac:dyDescent="0.25">
      <c r="A54" s="17" t="s">
        <v>114</v>
      </c>
      <c r="B54" s="44"/>
      <c r="C54" s="44"/>
      <c r="D54" s="44">
        <v>36.409999999999997</v>
      </c>
      <c r="E54" s="44">
        <v>0</v>
      </c>
      <c r="F54" s="44"/>
      <c r="G54" s="44">
        <v>55.27</v>
      </c>
      <c r="H54" s="44"/>
      <c r="I54" s="44"/>
      <c r="J54" s="44">
        <v>5.39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97.070000000000007</v>
      </c>
    </row>
    <row r="55" spans="1:34" x14ac:dyDescent="0.25">
      <c r="A55" s="17" t="s">
        <v>52</v>
      </c>
      <c r="B55" s="44">
        <v>31.9</v>
      </c>
      <c r="C55" s="44"/>
      <c r="D55" s="44">
        <v>0</v>
      </c>
      <c r="E55" s="44">
        <v>131.74</v>
      </c>
      <c r="F55" s="44"/>
      <c r="G55" s="44">
        <v>25.75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189.39000000000001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>
        <v>29.32</v>
      </c>
      <c r="C58" s="44">
        <v>22.51</v>
      </c>
      <c r="D58" s="44">
        <v>14.48</v>
      </c>
      <c r="E58" s="44">
        <v>26.38</v>
      </c>
      <c r="F58" s="44"/>
      <c r="G58" s="44"/>
      <c r="H58" s="44"/>
      <c r="I58" s="44"/>
      <c r="J58" s="44">
        <v>101.33</v>
      </c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194.01999999999998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1857.3200000000002</v>
      </c>
      <c r="C64" s="53">
        <f t="shared" ref="C64:AG64" si="21">+C15+C23+C31+C39+C47+C48+C49+C50+C51+C52+C53+C54+C55+C56+C57+C58+C59+C60+C61+C62+C63</f>
        <v>3904.5990000000006</v>
      </c>
      <c r="D64" s="53">
        <f t="shared" si="21"/>
        <v>1027.4099999999999</v>
      </c>
      <c r="E64" s="53">
        <f t="shared" si="21"/>
        <v>3730.5039999999999</v>
      </c>
      <c r="F64" s="53">
        <f t="shared" si="21"/>
        <v>1067.8800000000001</v>
      </c>
      <c r="G64" s="53">
        <f t="shared" si="21"/>
        <v>3452.8420000000001</v>
      </c>
      <c r="H64" s="53">
        <f t="shared" si="21"/>
        <v>138.82</v>
      </c>
      <c r="I64" s="53">
        <f t="shared" si="21"/>
        <v>253.96</v>
      </c>
      <c r="J64" s="53">
        <f t="shared" si="21"/>
        <v>2473.4999999999995</v>
      </c>
      <c r="K64" s="53">
        <f t="shared" si="21"/>
        <v>1287.2</v>
      </c>
      <c r="L64" s="53">
        <f t="shared" si="21"/>
        <v>2336.6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21530.634999999998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8 D</v>
      </c>
      <c r="J66" s="55" t="str">
        <f t="shared" si="22"/>
        <v>CAJA 8 N</v>
      </c>
      <c r="K66" s="55" t="str">
        <f t="shared" si="22"/>
        <v>CAJA 9 D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1805.58</v>
      </c>
      <c r="C67" s="57">
        <f t="shared" ref="C67:L67" si="23">C12</f>
        <v>3901.88</v>
      </c>
      <c r="D67" s="57">
        <f t="shared" si="23"/>
        <v>1027.04</v>
      </c>
      <c r="E67" s="57">
        <f t="shared" si="23"/>
        <v>3729.72</v>
      </c>
      <c r="F67" s="57">
        <f t="shared" si="23"/>
        <v>1070.98</v>
      </c>
      <c r="G67" s="57">
        <f t="shared" si="23"/>
        <v>3446.04</v>
      </c>
      <c r="H67" s="57">
        <f t="shared" si="23"/>
        <v>138.82</v>
      </c>
      <c r="I67" s="57">
        <f t="shared" si="23"/>
        <v>253.68</v>
      </c>
      <c r="J67" s="57">
        <f t="shared" si="23"/>
        <v>2473.0300000000002</v>
      </c>
      <c r="K67" s="57">
        <f t="shared" si="23"/>
        <v>1284.73</v>
      </c>
      <c r="L67" s="57">
        <f t="shared" si="23"/>
        <v>2313.61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21445.109999999997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1805.58</v>
      </c>
      <c r="C69" s="59">
        <f t="shared" ref="C69:AG69" si="25">+C67+C68</f>
        <v>3901.88</v>
      </c>
      <c r="D69" s="59">
        <f t="shared" si="25"/>
        <v>1027.04</v>
      </c>
      <c r="E69" s="59">
        <f t="shared" si="25"/>
        <v>3729.72</v>
      </c>
      <c r="F69" s="59">
        <f t="shared" si="25"/>
        <v>1070.98</v>
      </c>
      <c r="G69" s="59">
        <f t="shared" si="25"/>
        <v>3446.04</v>
      </c>
      <c r="H69" s="59">
        <f t="shared" si="25"/>
        <v>138.82</v>
      </c>
      <c r="I69" s="59">
        <f t="shared" si="25"/>
        <v>253.68</v>
      </c>
      <c r="J69" s="59">
        <f t="shared" si="25"/>
        <v>2473.0300000000002</v>
      </c>
      <c r="K69" s="59">
        <f t="shared" si="25"/>
        <v>1284.73</v>
      </c>
      <c r="L69" s="59">
        <f t="shared" si="25"/>
        <v>2313.61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21445.109999999997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51.740000000000236</v>
      </c>
      <c r="C70" s="57">
        <f t="shared" si="26"/>
        <v>2.7190000000005057</v>
      </c>
      <c r="D70" s="57">
        <f t="shared" si="26"/>
        <v>0.36999999999989086</v>
      </c>
      <c r="E70" s="57">
        <f t="shared" si="26"/>
        <v>0.7840000000001055</v>
      </c>
      <c r="F70" s="57">
        <f t="shared" si="26"/>
        <v>-3.0999999999999091</v>
      </c>
      <c r="G70" s="57">
        <f t="shared" si="26"/>
        <v>6.8020000000001346</v>
      </c>
      <c r="H70" s="57">
        <f t="shared" si="26"/>
        <v>0</v>
      </c>
      <c r="I70" s="57">
        <f t="shared" si="26"/>
        <v>0.28000000000000114</v>
      </c>
      <c r="J70" s="57">
        <f t="shared" si="26"/>
        <v>0.46999999999934516</v>
      </c>
      <c r="K70" s="57">
        <f t="shared" si="26"/>
        <v>2.4700000000000273</v>
      </c>
      <c r="L70" s="57">
        <f t="shared" si="26"/>
        <v>22.989999999999782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85.525000000000119</v>
      </c>
    </row>
    <row r="71" spans="1:34" ht="112.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D8" sqref="D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</v>
      </c>
      <c r="C8" s="1" t="s">
        <v>38</v>
      </c>
      <c r="D8" s="2"/>
    </row>
    <row r="9" spans="1:36" x14ac:dyDescent="0.25">
      <c r="A9" s="1" t="s">
        <v>22</v>
      </c>
      <c r="B9" s="24">
        <v>4.78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53</v>
      </c>
      <c r="D11" s="5" t="s">
        <v>56</v>
      </c>
      <c r="E11" s="5" t="s">
        <v>57</v>
      </c>
      <c r="F11" s="5" t="s">
        <v>59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1141.9000000000001</v>
      </c>
      <c r="C12" s="26">
        <v>1634.92</v>
      </c>
      <c r="D12" s="26">
        <v>2649.58</v>
      </c>
      <c r="E12" s="26">
        <v>563.79</v>
      </c>
      <c r="F12" s="26">
        <v>570.19000000000005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6560.3799999999992</v>
      </c>
      <c r="AI12" s="26">
        <v>6495.3</v>
      </c>
      <c r="AJ12" s="69">
        <f>+AI12-AH12</f>
        <v>-65.079999999999018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40</v>
      </c>
      <c r="C15" s="23">
        <v>282.5</v>
      </c>
      <c r="D15" s="23"/>
      <c r="E15" s="23">
        <v>83.2</v>
      </c>
      <c r="F15" s="23">
        <v>8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413.7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118</v>
      </c>
      <c r="C18" s="33">
        <v>156</v>
      </c>
      <c r="D18" s="33">
        <v>241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515</v>
      </c>
      <c r="AJ18" s="70"/>
    </row>
    <row r="19" spans="1:36" s="47" customFormat="1" x14ac:dyDescent="0.25">
      <c r="A19" s="46" t="s">
        <v>27</v>
      </c>
      <c r="B19" s="22">
        <f>B18*$B$9</f>
        <v>564.04000000000008</v>
      </c>
      <c r="C19" s="22">
        <f t="shared" ref="C19:AG19" si="3">C18*$B$9</f>
        <v>745.68000000000006</v>
      </c>
      <c r="D19" s="22">
        <f t="shared" si="3"/>
        <v>1151.98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2461.7000000000003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118</v>
      </c>
      <c r="C22" s="20">
        <f t="shared" ref="C22:AG23" si="5">+C16+C18+C20</f>
        <v>156</v>
      </c>
      <c r="D22" s="20">
        <f t="shared" si="5"/>
        <v>241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515</v>
      </c>
    </row>
    <row r="23" spans="1:36" s="47" customFormat="1" x14ac:dyDescent="0.25">
      <c r="A23" s="48" t="s">
        <v>26</v>
      </c>
      <c r="B23" s="19">
        <f>+B17+B19+B21</f>
        <v>564.04000000000008</v>
      </c>
      <c r="C23" s="19">
        <f t="shared" si="5"/>
        <v>745.68000000000006</v>
      </c>
      <c r="D23" s="19">
        <f t="shared" si="5"/>
        <v>1151.98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2461.7000000000003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508.9</v>
      </c>
      <c r="C49" s="44">
        <v>549.09</v>
      </c>
      <c r="D49" s="44">
        <v>1191.3599999999999</v>
      </c>
      <c r="E49" s="44">
        <v>371.94</v>
      </c>
      <c r="F49" s="44">
        <v>485.05</v>
      </c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3106.34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30.8</v>
      </c>
      <c r="C53" s="44">
        <v>71.290000000000006</v>
      </c>
      <c r="D53" s="44">
        <v>230.82</v>
      </c>
      <c r="E53" s="44">
        <v>108.04</v>
      </c>
      <c r="F53" s="44">
        <v>77.16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518.11</v>
      </c>
    </row>
    <row r="54" spans="1:34" x14ac:dyDescent="0.25">
      <c r="A54" s="17" t="s">
        <v>114</v>
      </c>
      <c r="B54" s="44"/>
      <c r="C54" s="44"/>
      <c r="D54" s="44">
        <v>69.58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69.58</v>
      </c>
    </row>
    <row r="55" spans="1:34" x14ac:dyDescent="0.25">
      <c r="A55" s="17" t="s">
        <v>52</v>
      </c>
      <c r="B55" s="44"/>
      <c r="C55" s="44"/>
      <c r="D55" s="44">
        <v>16.14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1143.74</v>
      </c>
      <c r="C64" s="53">
        <f t="shared" ref="C64:AG64" si="21">+C15+C23+C31+C39+C47+C48+C49+C50+C51+C52+C53+C54+C55+C56+C57+C58+C59+C60+C61+C62+C63</f>
        <v>1648.56</v>
      </c>
      <c r="D64" s="53">
        <f t="shared" si="21"/>
        <v>2659.88</v>
      </c>
      <c r="E64" s="53">
        <f t="shared" si="21"/>
        <v>563.17999999999995</v>
      </c>
      <c r="F64" s="53">
        <f t="shared" si="21"/>
        <v>570.21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6585.5700000000006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D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D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1141.9000000000001</v>
      </c>
      <c r="C67" s="57">
        <f t="shared" ref="C67:L67" si="23">C12</f>
        <v>1634.92</v>
      </c>
      <c r="D67" s="57">
        <f t="shared" si="23"/>
        <v>2649.58</v>
      </c>
      <c r="E67" s="57">
        <f t="shared" si="23"/>
        <v>563.79</v>
      </c>
      <c r="F67" s="57">
        <f t="shared" si="23"/>
        <v>570.19000000000005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6560.3799999999992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1141.9000000000001</v>
      </c>
      <c r="C69" s="59">
        <f t="shared" ref="C69:AG69" si="25">+C67+C68</f>
        <v>1634.92</v>
      </c>
      <c r="D69" s="59">
        <f t="shared" si="25"/>
        <v>2649.58</v>
      </c>
      <c r="E69" s="59">
        <f t="shared" si="25"/>
        <v>563.79</v>
      </c>
      <c r="F69" s="59">
        <f t="shared" si="25"/>
        <v>570.19000000000005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6560.3799999999992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1.8399999999999181</v>
      </c>
      <c r="C70" s="57">
        <f t="shared" si="26"/>
        <v>13.639999999999873</v>
      </c>
      <c r="D70" s="57">
        <f t="shared" si="26"/>
        <v>10.300000000000182</v>
      </c>
      <c r="E70" s="57">
        <f t="shared" si="26"/>
        <v>-0.61000000000001364</v>
      </c>
      <c r="F70" s="57">
        <f t="shared" si="26"/>
        <v>1.999999999998181E-2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25.189999999999941</v>
      </c>
    </row>
    <row r="71" spans="1:34" ht="95.25" customHeight="1" x14ac:dyDescent="0.25">
      <c r="A71" s="77" t="s">
        <v>96</v>
      </c>
      <c r="B71" s="14"/>
      <c r="C71" s="14" t="s">
        <v>123</v>
      </c>
      <c r="D71" s="14" t="s">
        <v>124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4.78</v>
      </c>
      <c r="C8" s="1" t="s">
        <v>38</v>
      </c>
      <c r="D8" s="2"/>
    </row>
    <row r="9" spans="1:36" x14ac:dyDescent="0.25">
      <c r="A9" s="1" t="s">
        <v>22</v>
      </c>
      <c r="B9" s="24">
        <v>4.8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2570.41</v>
      </c>
      <c r="C12" s="26">
        <v>2951.09</v>
      </c>
      <c r="D12" s="26">
        <v>874.69</v>
      </c>
      <c r="E12" s="26">
        <v>1067.0999999999999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7463.2900000000009</v>
      </c>
      <c r="AI12" s="26">
        <v>7419.07</v>
      </c>
      <c r="AJ12" s="69">
        <f>+AI12-AH12</f>
        <v>-44.220000000001164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807.3</v>
      </c>
      <c r="C15" s="23">
        <v>477.5</v>
      </c>
      <c r="D15" s="23">
        <v>223.7</v>
      </c>
      <c r="E15" s="23">
        <v>157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1665.5</v>
      </c>
    </row>
    <row r="16" spans="1:36" s="32" customFormat="1" x14ac:dyDescent="0.25">
      <c r="A16" s="30" t="s">
        <v>20</v>
      </c>
      <c r="B16" s="31">
        <v>108</v>
      </c>
      <c r="C16" s="31">
        <v>156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264</v>
      </c>
      <c r="AJ16" s="70"/>
    </row>
    <row r="17" spans="1:36" s="47" customFormat="1" x14ac:dyDescent="0.25">
      <c r="A17" s="46" t="s">
        <v>27</v>
      </c>
      <c r="B17" s="22">
        <f>B16*$B$8</f>
        <v>516.24</v>
      </c>
      <c r="C17" s="22">
        <f>C16*$B$8</f>
        <v>745.68000000000006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1261.92</v>
      </c>
    </row>
    <row r="18" spans="1:36" s="32" customFormat="1" x14ac:dyDescent="0.25">
      <c r="A18" s="30" t="s">
        <v>23</v>
      </c>
      <c r="B18" s="33">
        <v>41</v>
      </c>
      <c r="C18" s="33">
        <v>43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84</v>
      </c>
      <c r="AJ18" s="70"/>
    </row>
    <row r="19" spans="1:36" s="47" customFormat="1" x14ac:dyDescent="0.25">
      <c r="A19" s="46" t="s">
        <v>27</v>
      </c>
      <c r="B19" s="22">
        <f>B18*$B$9</f>
        <v>196.79999999999998</v>
      </c>
      <c r="C19" s="22">
        <f t="shared" ref="C19:AG19" si="3">C18*$B$9</f>
        <v>206.4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403.2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149</v>
      </c>
      <c r="C22" s="20">
        <f t="shared" ref="C22:AG23" si="5">+C16+C18+C20</f>
        <v>199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348</v>
      </c>
    </row>
    <row r="23" spans="1:36" s="47" customFormat="1" x14ac:dyDescent="0.25">
      <c r="A23" s="48" t="s">
        <v>26</v>
      </c>
      <c r="B23" s="19">
        <f>+B17+B19+B21</f>
        <v>713.04</v>
      </c>
      <c r="C23" s="19">
        <f t="shared" si="5"/>
        <v>952.08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1665.12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872.89</v>
      </c>
      <c r="C49" s="44">
        <v>1240.8599999999999</v>
      </c>
      <c r="D49" s="44">
        <v>356.91</v>
      </c>
      <c r="E49" s="44">
        <v>751.33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3221.99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157.01</v>
      </c>
      <c r="C53" s="44">
        <v>276.29000000000002</v>
      </c>
      <c r="D53" s="44">
        <v>141.99</v>
      </c>
      <c r="E53" s="44">
        <v>158.54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733.82999999999993</v>
      </c>
    </row>
    <row r="54" spans="1:34" x14ac:dyDescent="0.25">
      <c r="A54" s="17" t="s">
        <v>114</v>
      </c>
      <c r="B54" s="44"/>
      <c r="C54" s="44">
        <v>65.400000000000006</v>
      </c>
      <c r="D54" s="44">
        <v>152.6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218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2550.2399999999998</v>
      </c>
      <c r="C64" s="53">
        <f t="shared" ref="C64:AG64" si="21">+C15+C23+C31+C39+C47+C48+C49+C50+C51+C52+C53+C54+C55+C56+C57+C58+C59+C60+C61+C62+C63</f>
        <v>3012.1299999999997</v>
      </c>
      <c r="D64" s="53">
        <f t="shared" si="21"/>
        <v>875.2</v>
      </c>
      <c r="E64" s="53">
        <f t="shared" si="21"/>
        <v>1066.8700000000001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7504.4399999999987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2570.41</v>
      </c>
      <c r="C67" s="57">
        <f t="shared" ref="C67:L67" si="23">C12</f>
        <v>2951.09</v>
      </c>
      <c r="D67" s="57">
        <f t="shared" si="23"/>
        <v>874.69</v>
      </c>
      <c r="E67" s="57">
        <f t="shared" si="23"/>
        <v>1067.0999999999999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7463.2900000000009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2570.41</v>
      </c>
      <c r="C69" s="59">
        <f t="shared" ref="C69:AG69" si="25">+C67+C68</f>
        <v>2951.09</v>
      </c>
      <c r="D69" s="59">
        <f t="shared" si="25"/>
        <v>874.69</v>
      </c>
      <c r="E69" s="59">
        <f t="shared" si="25"/>
        <v>1067.0999999999999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7463.2900000000009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-20.170000000000073</v>
      </c>
      <c r="C70" s="57">
        <f t="shared" si="26"/>
        <v>61.039999999999509</v>
      </c>
      <c r="D70" s="57">
        <f t="shared" si="26"/>
        <v>0.50999999999999091</v>
      </c>
      <c r="E70" s="57">
        <f t="shared" si="26"/>
        <v>-0.22999999999979082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41.149999999999636</v>
      </c>
    </row>
    <row r="71" spans="1:34" ht="107.25" customHeight="1" x14ac:dyDescent="0.25">
      <c r="A71" s="77" t="s">
        <v>96</v>
      </c>
      <c r="B71" s="14"/>
      <c r="C71" s="14" t="s">
        <v>130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</v>
      </c>
      <c r="C8" s="1" t="s">
        <v>38</v>
      </c>
      <c r="D8" s="2"/>
    </row>
    <row r="9" spans="1:36" x14ac:dyDescent="0.25">
      <c r="A9" s="1" t="s">
        <v>22</v>
      </c>
      <c r="B9" s="24">
        <v>4.78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804.63</v>
      </c>
      <c r="C12" s="26">
        <v>860.31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1664.94</v>
      </c>
      <c r="AI12" s="26">
        <v>1652.9</v>
      </c>
      <c r="AJ12" s="69">
        <f>+AI12-AH12</f>
        <v>-12.039999999999964</v>
      </c>
    </row>
    <row r="13" spans="1:36" ht="19.5" customHeight="1" x14ac:dyDescent="0.25">
      <c r="A13" s="25" t="s">
        <v>117</v>
      </c>
      <c r="B13" s="26">
        <v>6</v>
      </c>
      <c r="C13" s="26">
        <v>42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48</v>
      </c>
      <c r="AI13" s="26"/>
      <c r="AJ13" s="69">
        <f>+AI13-AH13</f>
        <v>-48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73.5</v>
      </c>
      <c r="C15" s="23">
        <v>99.5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173</v>
      </c>
    </row>
    <row r="16" spans="1:36" s="32" customFormat="1" x14ac:dyDescent="0.25">
      <c r="A16" s="30" t="s">
        <v>20</v>
      </c>
      <c r="B16" s="31"/>
      <c r="C16" s="31">
        <v>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>
        <v>54</v>
      </c>
      <c r="C18" s="33">
        <v>41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95</v>
      </c>
      <c r="AJ18" s="70"/>
    </row>
    <row r="19" spans="1:36" s="47" customFormat="1" x14ac:dyDescent="0.25">
      <c r="A19" s="46" t="s">
        <v>27</v>
      </c>
      <c r="B19" s="22">
        <f>B18*$B$9</f>
        <v>258.12</v>
      </c>
      <c r="C19" s="22">
        <f t="shared" ref="C19:AG19" si="3">C18*$B$9</f>
        <v>195.98000000000002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454.1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54</v>
      </c>
      <c r="C22" s="20">
        <f t="shared" ref="C22:AG23" si="5">+C16+C18+C20</f>
        <v>41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95</v>
      </c>
    </row>
    <row r="23" spans="1:36" s="47" customFormat="1" x14ac:dyDescent="0.25">
      <c r="A23" s="48" t="s">
        <v>26</v>
      </c>
      <c r="B23" s="19">
        <f>+B17+B19+B21</f>
        <v>258.12</v>
      </c>
      <c r="C23" s="19">
        <f t="shared" si="5"/>
        <v>195.98000000000002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454.1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375.89</v>
      </c>
      <c r="C49" s="44">
        <v>542.95000000000005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918.84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103.57</v>
      </c>
      <c r="C53" s="44">
        <v>44.39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147.95999999999998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19.68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19.68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811.07999999999993</v>
      </c>
      <c r="C64" s="53">
        <f t="shared" ref="C64:AG64" si="21">+C15+C23+C31+C39+C47+C48+C49+C50+C51+C52+C53+C54+C55+C56+C57+C58+C59+C60+C61+C62+C63</f>
        <v>902.5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1713.58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804.63</v>
      </c>
      <c r="C67" s="57">
        <f t="shared" ref="C67:L67" si="23">C12</f>
        <v>860.31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1664.94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42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48</v>
      </c>
    </row>
    <row r="69" spans="1:34" s="47" customFormat="1" x14ac:dyDescent="0.25">
      <c r="A69" s="58" t="s">
        <v>94</v>
      </c>
      <c r="B69" s="59">
        <f>+B67+B68</f>
        <v>810.63</v>
      </c>
      <c r="C69" s="59">
        <f t="shared" ref="C69:AG69" si="25">+C67+C68</f>
        <v>902.31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1712.94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0.44999999999993179</v>
      </c>
      <c r="C70" s="57">
        <f t="shared" si="26"/>
        <v>0.19000000000005457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0.63999999999998636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N71" sqref="AN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4.6100000000000003</v>
      </c>
      <c r="C8" s="1" t="s">
        <v>38</v>
      </c>
      <c r="D8" s="2"/>
    </row>
    <row r="9" spans="1:36" x14ac:dyDescent="0.25">
      <c r="A9" s="1" t="s">
        <v>22</v>
      </c>
      <c r="B9" s="24">
        <v>4.78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236.54</v>
      </c>
      <c r="C12" s="26">
        <v>536.84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773.38</v>
      </c>
      <c r="AI12" s="26">
        <v>773.38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41</v>
      </c>
      <c r="C15" s="23">
        <v>20.5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61.5</v>
      </c>
    </row>
    <row r="16" spans="1:36" s="32" customFormat="1" x14ac:dyDescent="0.25">
      <c r="A16" s="30" t="s">
        <v>20</v>
      </c>
      <c r="B16" s="31">
        <v>27</v>
      </c>
      <c r="C16" s="31">
        <v>52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79</v>
      </c>
      <c r="AJ16" s="70"/>
    </row>
    <row r="17" spans="1:36" s="47" customFormat="1" x14ac:dyDescent="0.25">
      <c r="A17" s="46" t="s">
        <v>27</v>
      </c>
      <c r="B17" s="22">
        <f>B16*$B$8</f>
        <v>124.47000000000001</v>
      </c>
      <c r="C17" s="22">
        <f>C16*$B$8</f>
        <v>239.72000000000003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364.19000000000005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52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79</v>
      </c>
    </row>
    <row r="23" spans="1:36" s="47" customFormat="1" x14ac:dyDescent="0.25">
      <c r="A23" s="48" t="s">
        <v>26</v>
      </c>
      <c r="B23" s="19">
        <f>+B17+B19+B21</f>
        <v>124.47000000000001</v>
      </c>
      <c r="C23" s="19">
        <f t="shared" si="5"/>
        <v>239.72000000000003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364.19000000000005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60.02</v>
      </c>
      <c r="C49" s="44">
        <v>132.24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192.26000000000002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11.52</v>
      </c>
      <c r="C53" s="44">
        <v>138.88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150.4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237.01000000000005</v>
      </c>
      <c r="C64" s="53">
        <f t="shared" ref="C64:AG64" si="21">+C15+C23+C31+C39+C47+C48+C49+C50+C51+C52+C53+C54+C55+C56+C57+C58+C59+C60+C61+C62+C63</f>
        <v>531.34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768.35000000000014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236.54</v>
      </c>
      <c r="C67" s="57">
        <f t="shared" ref="C67:L67" si="23">C12</f>
        <v>536.84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773.38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236.54</v>
      </c>
      <c r="C69" s="59">
        <f t="shared" ref="C69:AG69" si="25">+C67+C68</f>
        <v>536.84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773.38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0.47000000000005571</v>
      </c>
      <c r="C70" s="57">
        <f t="shared" si="26"/>
        <v>-5.5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-5.0299999999999443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C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44698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4.8</v>
      </c>
      <c r="C8" s="1" t="s">
        <v>38</v>
      </c>
      <c r="D8" s="2"/>
    </row>
    <row r="9" spans="1:36" x14ac:dyDescent="0.25">
      <c r="A9" s="1" t="s">
        <v>22</v>
      </c>
      <c r="B9" s="24">
        <v>4.79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1010.92</v>
      </c>
      <c r="C12" s="26">
        <v>3296.99</v>
      </c>
      <c r="D12" s="26">
        <v>2877.57</v>
      </c>
      <c r="E12" s="26">
        <v>2391.9499999999998</v>
      </c>
      <c r="F12" s="26">
        <v>407.4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9984.83</v>
      </c>
      <c r="AI12" s="26">
        <v>9891.93</v>
      </c>
      <c r="AJ12" s="69">
        <f>+AI12-AH12</f>
        <v>-92.899999999999636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184.5</v>
      </c>
      <c r="C15" s="23">
        <v>184</v>
      </c>
      <c r="D15" s="23">
        <v>391.5</v>
      </c>
      <c r="E15" s="23">
        <v>193.5</v>
      </c>
      <c r="F15" s="23">
        <v>121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1074.5</v>
      </c>
    </row>
    <row r="16" spans="1:36" s="32" customFormat="1" x14ac:dyDescent="0.25">
      <c r="A16" s="30" t="s">
        <v>20</v>
      </c>
      <c r="B16" s="31"/>
      <c r="C16" s="31">
        <v>289</v>
      </c>
      <c r="D16" s="31">
        <v>133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422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1387.2</v>
      </c>
      <c r="D17" s="22">
        <f t="shared" ref="D17:AG17" si="2">D16*$B$8</f>
        <v>638.4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2025.6</v>
      </c>
    </row>
    <row r="18" spans="1:36" s="32" customFormat="1" x14ac:dyDescent="0.25">
      <c r="A18" s="30" t="s">
        <v>23</v>
      </c>
      <c r="B18" s="33">
        <v>38</v>
      </c>
      <c r="C18" s="33">
        <v>23</v>
      </c>
      <c r="D18" s="33">
        <v>105</v>
      </c>
      <c r="E18" s="33">
        <v>147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313</v>
      </c>
      <c r="AJ18" s="70"/>
    </row>
    <row r="19" spans="1:36" s="47" customFormat="1" x14ac:dyDescent="0.25">
      <c r="A19" s="46" t="s">
        <v>27</v>
      </c>
      <c r="B19" s="22">
        <f>B18*$B$9</f>
        <v>182.02</v>
      </c>
      <c r="C19" s="22">
        <f t="shared" ref="C19:AG19" si="3">C18*$B$9</f>
        <v>110.17</v>
      </c>
      <c r="D19" s="22">
        <f t="shared" si="3"/>
        <v>502.95</v>
      </c>
      <c r="E19" s="22">
        <f t="shared" si="3"/>
        <v>704.13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1499.27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38</v>
      </c>
      <c r="C22" s="20">
        <f t="shared" ref="C22:AG23" si="5">+C16+C18+C20</f>
        <v>312</v>
      </c>
      <c r="D22" s="20">
        <f t="shared" si="5"/>
        <v>238</v>
      </c>
      <c r="E22" s="20">
        <f t="shared" si="5"/>
        <v>147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735</v>
      </c>
    </row>
    <row r="23" spans="1:36" s="47" customFormat="1" x14ac:dyDescent="0.25">
      <c r="A23" s="48" t="s">
        <v>26</v>
      </c>
      <c r="B23" s="19">
        <f>+B17+B19+B21</f>
        <v>182.02</v>
      </c>
      <c r="C23" s="19">
        <f t="shared" si="5"/>
        <v>1497.3700000000001</v>
      </c>
      <c r="D23" s="19">
        <f t="shared" si="5"/>
        <v>1141.3499999999999</v>
      </c>
      <c r="E23" s="19">
        <f t="shared" si="5"/>
        <v>704.13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3524.87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643.66999999999996</v>
      </c>
      <c r="C49" s="44">
        <v>1432.59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2076.2599999999998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1073.79</v>
      </c>
      <c r="E52" s="44">
        <v>1332.6</v>
      </c>
      <c r="F52" s="44">
        <v>260.35000000000002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2666.74</v>
      </c>
    </row>
    <row r="53" spans="1:34" x14ac:dyDescent="0.25">
      <c r="A53" s="17" t="s">
        <v>18</v>
      </c>
      <c r="B53" s="44"/>
      <c r="C53" s="44">
        <v>171.54</v>
      </c>
      <c r="D53" s="44">
        <v>277.04000000000002</v>
      </c>
      <c r="E53" s="44">
        <v>172.15</v>
      </c>
      <c r="F53" s="44">
        <v>25.39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646.12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24.4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24.4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1010.1899999999999</v>
      </c>
      <c r="C64" s="53">
        <f t="shared" ref="C64:AG64" si="21">+C15+C23+C31+C39+C47+C48+C49+C50+C51+C52+C53+C54+C55+C56+C57+C58+C59+C60+C61+C62+C63</f>
        <v>3309.9</v>
      </c>
      <c r="D64" s="53">
        <f t="shared" si="21"/>
        <v>2883.68</v>
      </c>
      <c r="E64" s="53">
        <f t="shared" si="21"/>
        <v>2402.38</v>
      </c>
      <c r="F64" s="53">
        <f t="shared" si="21"/>
        <v>406.74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10012.890000000001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1010.92</v>
      </c>
      <c r="C67" s="57">
        <f t="shared" ref="C67:L67" si="23">C12</f>
        <v>3296.99</v>
      </c>
      <c r="D67" s="57">
        <f t="shared" si="23"/>
        <v>2877.57</v>
      </c>
      <c r="E67" s="57">
        <f t="shared" si="23"/>
        <v>2391.9499999999998</v>
      </c>
      <c r="F67" s="57">
        <f t="shared" si="23"/>
        <v>407.4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9984.83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1010.92</v>
      </c>
      <c r="C69" s="59">
        <f t="shared" ref="C69:AG69" si="25">+C67+C68</f>
        <v>3296.99</v>
      </c>
      <c r="D69" s="59">
        <f t="shared" si="25"/>
        <v>2877.57</v>
      </c>
      <c r="E69" s="59">
        <f t="shared" si="25"/>
        <v>2391.9499999999998</v>
      </c>
      <c r="F69" s="59">
        <f t="shared" si="25"/>
        <v>407.4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9984.83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-0.73000000000001819</v>
      </c>
      <c r="C70" s="57">
        <f t="shared" si="26"/>
        <v>12.910000000000309</v>
      </c>
      <c r="D70" s="57">
        <f t="shared" si="26"/>
        <v>6.1099999999996726</v>
      </c>
      <c r="E70" s="57">
        <f t="shared" si="26"/>
        <v>10.430000000000291</v>
      </c>
      <c r="F70" s="57">
        <f t="shared" si="26"/>
        <v>-0.65999999999996817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28.060000000000286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2022-05-24T13:36:59Z</dcterms:modified>
</cp:coreProperties>
</file>