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DRE GENERAL MAYO 2022\"/>
    </mc:Choice>
  </mc:AlternateContent>
  <bookViews>
    <workbookView xWindow="0" yWindow="0" windowWidth="20400" windowHeight="7650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C47" i="152" l="1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H23" i="149"/>
  <c r="F11" i="145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V39" i="40" s="1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AE39" i="40"/>
  <c r="AA39" i="40"/>
  <c r="W39" i="40"/>
  <c r="AB47" i="40"/>
  <c r="T47" i="40"/>
  <c r="AG69" i="40"/>
  <c r="AC69" i="40"/>
  <c r="Y69" i="40"/>
  <c r="U69" i="40"/>
  <c r="Q69" i="40"/>
  <c r="M69" i="40"/>
  <c r="AA47" i="40"/>
  <c r="AD39" i="40"/>
  <c r="X39" i="40"/>
  <c r="AG23" i="40"/>
  <c r="Y23" i="40"/>
  <c r="U23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E68" i="40"/>
  <c r="F68" i="40"/>
  <c r="G68" i="40"/>
  <c r="H68" i="40"/>
  <c r="I68" i="40"/>
  <c r="J68" i="40"/>
  <c r="K68" i="40"/>
  <c r="L68" i="40"/>
  <c r="B68" i="40"/>
  <c r="C17" i="40"/>
  <c r="T64" i="40" l="1"/>
  <c r="X64" i="40"/>
  <c r="X70" i="40" s="1"/>
  <c r="AF64" i="40"/>
  <c r="AF70" i="40" s="1"/>
  <c r="Y64" i="40"/>
  <c r="Y70" i="40" s="1"/>
  <c r="AG64" i="40"/>
  <c r="AG70" i="40" s="1"/>
  <c r="V64" i="40"/>
  <c r="V70" i="40" s="1"/>
  <c r="H69" i="40"/>
  <c r="D69" i="40"/>
  <c r="AC64" i="40"/>
  <c r="AC70" i="40" s="1"/>
  <c r="Z64" i="40"/>
  <c r="Z70" i="40" s="1"/>
  <c r="AD64" i="40"/>
  <c r="AD70" i="40" s="1"/>
  <c r="AA64" i="40"/>
  <c r="AA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I39" i="40" s="1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E31" i="40" s="1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B38" i="40"/>
  <c r="E23" i="40" l="1"/>
  <c r="K23" i="40"/>
  <c r="K31" i="40"/>
  <c r="G31" i="40"/>
  <c r="C31" i="40"/>
  <c r="I31" i="40"/>
  <c r="I64" i="40" s="1"/>
  <c r="I70" i="40" s="1"/>
  <c r="L39" i="40"/>
  <c r="H39" i="40"/>
  <c r="D39" i="40"/>
  <c r="J39" i="40"/>
  <c r="I47" i="40"/>
  <c r="E47" i="40"/>
  <c r="K47" i="40"/>
  <c r="G47" i="40"/>
  <c r="G23" i="40"/>
  <c r="C23" i="40"/>
  <c r="F39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B23" i="40"/>
  <c r="C64" i="40" l="1"/>
  <c r="C70" i="40" s="1"/>
  <c r="D64" i="40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<sst xmlns="http://schemas.openxmlformats.org/spreadsheetml/2006/main" count="751" uniqueCount="137">
  <si>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</si>
  <si>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</si>
  <si>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</si>
  <si>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</si>
  <si>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</si>
  <si>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</si>
  <si>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</si>
  <si>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</si>
  <si>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</si>
  <si>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</si>
  <si>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</si>
  <si>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</si>
  <si>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</si>
  <si>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</si>
  <si>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</si>
  <si>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</si>
  <si>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</si>
  <si>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</si>
  <si>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</si>
  <si>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</si>
  <si>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</si>
  <si>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</si>
  <si>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</si>
  <si>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</si>
  <si>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</si>
  <si>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</si>
  <si>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</si>
  <si>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</si>
  <si>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</si>
  <si>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</si>
  <si>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</si>
  <si>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</si>
  <si>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</si>
  <si>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</si>
  <si>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</si>
  <si>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</si>
  <si>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</si>
  <si>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</si>
  <si>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</si>
  <si>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</si>
  <si>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</si>
  <si>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</si>
  <si>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</si>
  <si>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</si>
  <si>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</si>
  <si>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</si>
  <si>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</si>
  <si>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</si>
  <si>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</si>
  <si>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</si>
  <si>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</si>
  <si>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</si>
  <si>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</si>
  <si>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</si>
  <si>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</si>
  <si>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</si>
  <si>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</si>
  <si>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</si>
  <si>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</si>
  <si>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</si>
  <si>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</si>
  <si>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</si>
  <si>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</si>
  <si>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</si>
  <si>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</si>
  <si>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</si>
  <si>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</si>
  <si>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</si>
  <si>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</si>
  <si>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</si>
  <si>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</si>
  <si>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</si>
  <si>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</si>
  <si>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</si>
  <si>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</si>
  <si>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</si>
  <si>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</si>
  <si>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</si>
  <si>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</si>
  <si>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</si>
  <si>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</si>
  <si>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</si>
  <si>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</si>
  <si>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</si>
  <si>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</si>
  <si>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</si>
  <si>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</si>
  <si>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</si>
  <si>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</si>
  <si>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</si>
  <si>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</si>
  <si>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</si>
  <si>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</si>
  <si>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</si>
  <si>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</si>
  <si>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</si>
  <si>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</si>
  <si>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</si>
  <si>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</si>
  <si>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</si>
  <si>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</si>
  <si>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</si>
  <si>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</si>
  <si>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</si>
  <si>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</si>
  <si>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</si>
  <si>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</si>
  <si>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</si>
  <si>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</si>
  <si>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</si>
  <si>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</si>
  <si>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</si>
  <si>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</si>
  <si>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</si>
  <si>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</si>
  <si>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</si>
  <si>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</si>
  <si>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</si>
  <si>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</si>
  <si>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</si>
  <si>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</si>
  <si>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</si>
  <si>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</si>
  <si>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FALTANTE DE 1$</t>
  </si>
  <si>
    <t>FONDO 56.50</t>
  </si>
  <si>
    <t>FALTANTE ES EL SOBRANTE EN LA CAJA DE LA MAÑANA</t>
  </si>
  <si>
    <t>FONDO 27.00 MAL REGISTRO DE 1$</t>
  </si>
  <si>
    <t>FONDO 123.50</t>
  </si>
  <si>
    <t xml:space="preserve">FALTANTE D 4.52 EN </t>
  </si>
  <si>
    <t>EFECTIVO 10 POR</t>
  </si>
  <si>
    <t>CREDITO</t>
  </si>
  <si>
    <t>FALTANTE SOBRANTE</t>
  </si>
  <si>
    <t>DEL TURNO MAÑANA</t>
  </si>
  <si>
    <t>48F/C</t>
  </si>
  <si>
    <t>PASO PUNTO XC/4</t>
  </si>
  <si>
    <t>COMPARTIO PUNTO</t>
  </si>
  <si>
    <t>CON CAJA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</si>
</sst>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38799.26</v>
      </c>
      <c r="C2" s="43">
        <f>MODELO!AH12</f>
        <v>20786.939999999999</v>
      </c>
      <c r="D2" s="43">
        <f>EXQUISITECES!AH12</f>
        <v>5936.35</v>
      </c>
      <c r="E2" s="43">
        <f>HOYADA!AH12</f>
        <v>5667.5499999999993</v>
      </c>
      <c r="F2" s="43">
        <f>FARMASTOP!AH12</f>
        <v>2754.9</v>
      </c>
      <c r="G2" s="43">
        <f>BOCAS!AH12</f>
        <v>1000.3900000000001</v>
      </c>
      <c r="H2" s="43">
        <f>LAGUNETICA!AH12</f>
        <v>11770</v>
      </c>
      <c r="I2" s="43">
        <f>SANANTONIO!AH12</f>
        <v>0</v>
      </c>
      <c r="J2" s="43">
        <f>SUM(B2:I2)</f>
        <v>86715.389999999985</v>
      </c>
    </row>
    <row r="3" spans="1:10" x14ac:dyDescent="0.25">
      <c r="A3" s="46" t="s">
        <v>0</v>
      </c>
      <c r="B3" s="43">
        <f>AUTOMERCADO!AH15</f>
        <v>1023.8</v>
      </c>
      <c r="C3" s="43">
        <f>MODELO!AH15</f>
        <v>1068.5</v>
      </c>
      <c r="D3" s="43">
        <f>EXQUISITECES!AH15</f>
        <v>304.5</v>
      </c>
      <c r="E3" s="43">
        <f>HOYADA!AH15</f>
        <v>938</v>
      </c>
      <c r="F3" s="43">
        <f>FARMASTOP!AH15</f>
        <v>45.5</v>
      </c>
      <c r="G3" s="43">
        <f>BOCAS!AH15</f>
        <v>20</v>
      </c>
      <c r="H3" s="43">
        <f>LAGUNETICA!AH15</f>
        <v>904</v>
      </c>
      <c r="I3" s="43">
        <f>SANANTONIO!AH15</f>
        <v>0</v>
      </c>
      <c r="J3" s="43">
        <f t="shared" ref="J3:J52" si="0">SUM(B3:I3)</f>
        <v>4304.3</v>
      </c>
    </row>
    <row r="4" spans="1:10" x14ac:dyDescent="0.25">
      <c r="A4" s="73" t="s">
        <v>20</v>
      </c>
      <c r="B4" s="43">
        <f>AUTOMERCADO!AH16</f>
        <v>2073</v>
      </c>
      <c r="C4" s="43">
        <f>MODELO!AH16</f>
        <v>993</v>
      </c>
      <c r="D4" s="43">
        <f>EXQUISITECES!AH16</f>
        <v>431</v>
      </c>
      <c r="E4" s="43">
        <f>HOYADA!AH16</f>
        <v>53</v>
      </c>
      <c r="F4" s="43">
        <f>FARMASTOP!AH16</f>
        <v>0</v>
      </c>
      <c r="G4" s="43">
        <f>BOCAS!AH16</f>
        <v>99</v>
      </c>
      <c r="H4" s="43">
        <f>LAGUNETICA!AH16</f>
        <v>646</v>
      </c>
      <c r="I4" s="43">
        <f>SANANTONIO!AH16</f>
        <v>0</v>
      </c>
      <c r="J4" s="43">
        <f t="shared" si="0"/>
        <v>4295</v>
      </c>
    </row>
    <row r="5" spans="1:10" x14ac:dyDescent="0.25">
      <c r="A5" s="46" t="s">
        <v>27</v>
      </c>
      <c r="B5" s="43">
        <f>AUTOMERCADO!AH17</f>
        <v>10012.59</v>
      </c>
      <c r="C5" s="43">
        <f>MODELO!AH17</f>
        <v>4796.1900000000005</v>
      </c>
      <c r="D5" s="43">
        <f>EXQUISITECES!AH17</f>
        <v>2081.73</v>
      </c>
      <c r="E5" s="43">
        <f>HOYADA!AH17</f>
        <v>255.98999999999998</v>
      </c>
      <c r="F5" s="43">
        <f>FARMASTOP!AH17</f>
        <v>0</v>
      </c>
      <c r="G5" s="43">
        <f>BOCAS!AH17</f>
        <v>456.39</v>
      </c>
      <c r="H5" s="43">
        <f>LAGUNETICA!AH17</f>
        <v>3120.1800000000003</v>
      </c>
      <c r="I5" s="43">
        <f>SANANTONIO!AH17</f>
        <v>0</v>
      </c>
      <c r="J5" s="43">
        <f t="shared" si="0"/>
        <v>20723.070000000003</v>
      </c>
    </row>
    <row r="6" spans="1:10" x14ac:dyDescent="0.25">
      <c r="A6" s="73" t="s">
        <v>23</v>
      </c>
      <c r="B6" s="43">
        <f>AUTOMERCADO!AH18</f>
        <v>1805</v>
      </c>
      <c r="C6" s="43">
        <f>MODELO!AH18</f>
        <v>747</v>
      </c>
      <c r="D6" s="43">
        <f>EXQUISITECES!AH18</f>
        <v>112</v>
      </c>
      <c r="E6" s="43">
        <f>HOYADA!AH18</f>
        <v>285</v>
      </c>
      <c r="F6" s="43">
        <f>FARMASTOP!AH18</f>
        <v>172</v>
      </c>
      <c r="G6" s="43">
        <f>BOCAS!AH18</f>
        <v>0</v>
      </c>
      <c r="H6" s="43">
        <f>LAGUNETICA!AH18</f>
        <v>386</v>
      </c>
      <c r="I6" s="43">
        <f>SANANTONIO!AH18</f>
        <v>0</v>
      </c>
      <c r="J6" s="43">
        <f t="shared" si="0"/>
        <v>3507</v>
      </c>
    </row>
    <row r="7" spans="1:10" x14ac:dyDescent="0.25">
      <c r="A7" s="46" t="s">
        <v>27</v>
      </c>
      <c r="B7" s="43">
        <f>AUTOMERCADO!AH19</f>
        <v>8663.9999999999964</v>
      </c>
      <c r="C7" s="43">
        <f>MODELO!AH19</f>
        <v>3585.6000000000004</v>
      </c>
      <c r="D7" s="43">
        <f>EXQUISITECES!AH19</f>
        <v>537.6</v>
      </c>
      <c r="E7" s="43">
        <f>HOYADA!AH19</f>
        <v>1368</v>
      </c>
      <c r="F7" s="43">
        <f>FARMASTOP!AH19</f>
        <v>825.6</v>
      </c>
      <c r="G7" s="43">
        <f>BOCAS!AH19</f>
        <v>0</v>
      </c>
      <c r="H7" s="43">
        <f>LAGUNETICA!AH19</f>
        <v>1852.8</v>
      </c>
      <c r="I7" s="43">
        <f>SANANTONIO!AH19</f>
        <v>0</v>
      </c>
      <c r="J7" s="43">
        <f t="shared" si="0"/>
        <v>16833.599999999999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44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44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3878</v>
      </c>
      <c r="C10" s="43">
        <f>MODELO!AH22</f>
        <v>1740</v>
      </c>
      <c r="D10" s="43">
        <f>EXQUISITECES!AH22</f>
        <v>543</v>
      </c>
      <c r="E10" s="43">
        <f>HOYADA!AH22</f>
        <v>382</v>
      </c>
      <c r="F10" s="43">
        <f>FARMASTOP!AH22</f>
        <v>172</v>
      </c>
      <c r="G10" s="43">
        <f>BOCAS!AH22</f>
        <v>99</v>
      </c>
      <c r="H10" s="43">
        <f>LAGUNETICA!AH22</f>
        <v>1032</v>
      </c>
      <c r="I10" s="43">
        <f>SANANTONIO!AH22</f>
        <v>0</v>
      </c>
      <c r="J10" s="43">
        <f t="shared" si="0"/>
        <v>7846</v>
      </c>
    </row>
    <row r="11" spans="1:10" x14ac:dyDescent="0.25">
      <c r="A11" s="48" t="s">
        <v>26</v>
      </c>
      <c r="B11" s="43">
        <f>AUTOMERCADO!AH23</f>
        <v>18676.590000000004</v>
      </c>
      <c r="C11" s="43">
        <f>MODELO!AH23</f>
        <v>8381.7899999999991</v>
      </c>
      <c r="D11" s="43">
        <f>EXQUISITECES!AH23</f>
        <v>2619.33</v>
      </c>
      <c r="E11" s="43">
        <f>HOYADA!AH23</f>
        <v>1623.99</v>
      </c>
      <c r="F11" s="43">
        <f>FARMASTOP!AH23</f>
        <v>825.6</v>
      </c>
      <c r="G11" s="43">
        <f>BOCAS!AH23</f>
        <v>456.39</v>
      </c>
      <c r="H11" s="43">
        <f>LAGUNETICA!AH23</f>
        <v>4972.9799999999996</v>
      </c>
      <c r="I11" s="43">
        <f>SANANTONIO!AH23</f>
        <v>0</v>
      </c>
      <c r="J11" s="43">
        <f t="shared" si="0"/>
        <v>37556.670000000006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250.76000000000002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250.76000000000002</v>
      </c>
    </row>
    <row r="21" spans="1:10" x14ac:dyDescent="0.25">
      <c r="A21" s="46" t="s">
        <v>35</v>
      </c>
      <c r="B21" s="43">
        <f>AUTOMERCADO!AH33</f>
        <v>1211.1708000000001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1211.1708000000001</v>
      </c>
    </row>
    <row r="22" spans="1:10" x14ac:dyDescent="0.25">
      <c r="A22" s="46" t="s">
        <v>36</v>
      </c>
      <c r="B22" s="43">
        <f>AUTOMERCADO!AH34</f>
        <v>178.45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178.45</v>
      </c>
    </row>
    <row r="23" spans="1:10" x14ac:dyDescent="0.25">
      <c r="A23" s="46" t="s">
        <v>35</v>
      </c>
      <c r="B23" s="43">
        <f>AUTOMERCADO!AH35</f>
        <v>856.56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856.56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429.21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429.21</v>
      </c>
    </row>
    <row r="27" spans="1:10" x14ac:dyDescent="0.25">
      <c r="A27" s="48" t="s">
        <v>42</v>
      </c>
      <c r="B27" s="43">
        <f>AUTOMERCADO!AH39</f>
        <v>2067.7308000000003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2067.7308000000003</v>
      </c>
    </row>
    <row r="28" spans="1:10" x14ac:dyDescent="0.25">
      <c r="A28" s="46" t="s">
        <v>43</v>
      </c>
      <c r="B28" s="43">
        <f>AUTOMERCADO!AH40</f>
        <v>317.47000000000003</v>
      </c>
      <c r="C28" s="43">
        <f>MODELO!AH40</f>
        <v>18.09</v>
      </c>
      <c r="D28" s="43">
        <f>EXQUISITECES!AH40</f>
        <v>0</v>
      </c>
      <c r="E28" s="43">
        <f>HOYADA!AH40</f>
        <v>20.41</v>
      </c>
      <c r="F28" s="43">
        <f>FARMASTOP!AH40</f>
        <v>0</v>
      </c>
      <c r="G28" s="43">
        <f>BOCAS!AH40</f>
        <v>0</v>
      </c>
      <c r="H28" s="43">
        <f>LAGUNETICA!AH40</f>
        <v>82.95</v>
      </c>
      <c r="I28" s="43">
        <f>SANANTONIO!AH40</f>
        <v>0</v>
      </c>
      <c r="J28" s="43">
        <f t="shared" si="0"/>
        <v>438.92</v>
      </c>
    </row>
    <row r="29" spans="1:10" x14ac:dyDescent="0.25">
      <c r="A29" s="46" t="s">
        <v>44</v>
      </c>
      <c r="B29" s="43">
        <f>AUTOMERCADO!AH41</f>
        <v>1533.3800999999999</v>
      </c>
      <c r="C29" s="43">
        <f>MODELO!AH41</f>
        <v>87.374700000000004</v>
      </c>
      <c r="D29" s="43">
        <f>EXQUISITECES!AH41</f>
        <v>0</v>
      </c>
      <c r="E29" s="43">
        <f>HOYADA!AH41</f>
        <v>98.580300000000008</v>
      </c>
      <c r="F29" s="43">
        <f>FARMASTOP!AH41</f>
        <v>0</v>
      </c>
      <c r="G29" s="43">
        <f>BOCAS!AH41</f>
        <v>0</v>
      </c>
      <c r="H29" s="43">
        <f>LAGUNETICA!AH41</f>
        <v>400.64850000000001</v>
      </c>
      <c r="I29" s="43">
        <f>SANANTONIO!AH41</f>
        <v>0</v>
      </c>
      <c r="J29" s="43">
        <f t="shared" si="0"/>
        <v>2119.9836</v>
      </c>
    </row>
    <row r="30" spans="1:10" x14ac:dyDescent="0.25">
      <c r="A30" s="46" t="s">
        <v>45</v>
      </c>
      <c r="B30" s="43">
        <f>AUTOMERCADO!AH42</f>
        <v>87.1</v>
      </c>
      <c r="C30" s="43">
        <f>MODELO!AH42</f>
        <v>37.25</v>
      </c>
      <c r="D30" s="43">
        <f>EXQUISITECES!AH42</f>
        <v>35.6</v>
      </c>
      <c r="E30" s="43">
        <f>HOYADA!AH42</f>
        <v>0</v>
      </c>
      <c r="F30" s="43">
        <f>FARMASTOP!AH42</f>
        <v>32.46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192.41</v>
      </c>
    </row>
    <row r="31" spans="1:10" x14ac:dyDescent="0.25">
      <c r="A31" s="46" t="s">
        <v>44</v>
      </c>
      <c r="B31" s="43">
        <f>AUTOMERCADO!AH43</f>
        <v>418.08</v>
      </c>
      <c r="C31" s="43">
        <f>MODELO!AH43</f>
        <v>178.79999999999998</v>
      </c>
      <c r="D31" s="43">
        <f>EXQUISITECES!AH43</f>
        <v>170.88</v>
      </c>
      <c r="E31" s="43">
        <f>HOYADA!AH43</f>
        <v>0</v>
      </c>
      <c r="F31" s="43">
        <f>FARMASTOP!AH43</f>
        <v>155.80799999999999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923.56799999999998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404.57000000000005</v>
      </c>
      <c r="C34" s="43">
        <f>MODELO!AH46</f>
        <v>55.34</v>
      </c>
      <c r="D34" s="43">
        <f>EXQUISITECES!AH46</f>
        <v>35.6</v>
      </c>
      <c r="E34" s="43">
        <f>HOYADA!AH46</f>
        <v>20.41</v>
      </c>
      <c r="F34" s="43">
        <f>FARMASTOP!AH46</f>
        <v>32.46</v>
      </c>
      <c r="G34" s="43">
        <f>BOCAS!AH46</f>
        <v>0</v>
      </c>
      <c r="H34" s="43">
        <f>LAGUNETICA!AH46</f>
        <v>82.95</v>
      </c>
      <c r="I34" s="43">
        <f>SANANTONIO!AH46</f>
        <v>0</v>
      </c>
      <c r="J34" s="43">
        <f t="shared" si="0"/>
        <v>631.33000000000015</v>
      </c>
    </row>
    <row r="35" spans="1:10" x14ac:dyDescent="0.25">
      <c r="A35" s="48" t="s">
        <v>48</v>
      </c>
      <c r="B35" s="43">
        <f>AUTOMERCADO!AH47</f>
        <v>1951.4600999999998</v>
      </c>
      <c r="C35" s="43">
        <f>MODELO!AH47</f>
        <v>266.17469999999997</v>
      </c>
      <c r="D35" s="43">
        <f>EXQUISITECES!AH47</f>
        <v>170.88</v>
      </c>
      <c r="E35" s="43">
        <f>HOYADA!AH47</f>
        <v>98.580300000000008</v>
      </c>
      <c r="F35" s="43">
        <f>FARMASTOP!AH47</f>
        <v>155.80799999999999</v>
      </c>
      <c r="G35" s="43">
        <f>BOCAS!AH47</f>
        <v>0</v>
      </c>
      <c r="H35" s="43">
        <f>LAGUNETICA!AH47</f>
        <v>400.64850000000001</v>
      </c>
      <c r="I35" s="43">
        <f>SANANTONIO!AH47</f>
        <v>0</v>
      </c>
      <c r="J35" s="43">
        <f t="shared" si="0"/>
        <v>3043.5515999999998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13093.62</v>
      </c>
      <c r="C37" s="43">
        <f>MODELO!AH49</f>
        <v>5298.46</v>
      </c>
      <c r="D37" s="43">
        <f>EXQUISITECES!AH49</f>
        <v>2565.2600000000002</v>
      </c>
      <c r="E37" s="43">
        <f>HOYADA!AH49</f>
        <v>2229.06</v>
      </c>
      <c r="F37" s="43">
        <f>FARMASTOP!AH49</f>
        <v>1721.8300000000002</v>
      </c>
      <c r="G37" s="43">
        <f>BOCAS!AH49</f>
        <v>493.23</v>
      </c>
      <c r="H37" s="43">
        <f>LAGUNETICA!AH49</f>
        <v>1695.43</v>
      </c>
      <c r="I37" s="43">
        <f>SANANTONIO!AH49</f>
        <v>0</v>
      </c>
      <c r="J37" s="43">
        <f t="shared" si="0"/>
        <v>27096.890000000007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4.8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4.8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3086.5199999999995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2880.69</v>
      </c>
      <c r="I40" s="43">
        <f>SANANTONIO!AH52</f>
        <v>0</v>
      </c>
      <c r="J40" s="43">
        <f t="shared" si="0"/>
        <v>5967.2099999999991</v>
      </c>
    </row>
    <row r="41" spans="1:10" x14ac:dyDescent="0.25">
      <c r="A41" s="74" t="s">
        <v>18</v>
      </c>
      <c r="B41" s="43">
        <f>AUTOMERCADO!AH53</f>
        <v>1309.56</v>
      </c>
      <c r="C41" s="43">
        <f>MODELO!AH53</f>
        <v>2333.7099999999996</v>
      </c>
      <c r="D41" s="43">
        <f>EXQUISITECES!AH53</f>
        <v>301.56</v>
      </c>
      <c r="E41" s="43">
        <f>HOYADA!AH53</f>
        <v>722.81</v>
      </c>
      <c r="F41" s="43">
        <f>FARMASTOP!AH53</f>
        <v>92.02000000000001</v>
      </c>
      <c r="G41" s="43">
        <f>BOCAS!AH53</f>
        <v>26.009999999999998</v>
      </c>
      <c r="H41" s="43">
        <f>LAGUNETICA!AH53</f>
        <v>661.87000000000012</v>
      </c>
      <c r="I41" s="43">
        <f>SANANTONIO!AH53</f>
        <v>0</v>
      </c>
      <c r="J41" s="43">
        <f t="shared" si="0"/>
        <v>5447.54</v>
      </c>
    </row>
    <row r="42" spans="1:10" x14ac:dyDescent="0.25">
      <c r="A42" s="74" t="s">
        <v>114</v>
      </c>
      <c r="B42" s="43">
        <f>AUTOMERCADO!AH54</f>
        <v>70</v>
      </c>
      <c r="C42" s="43">
        <f>MODELO!AH54</f>
        <v>25.380000000000003</v>
      </c>
      <c r="D42" s="43">
        <f>EXQUISITECES!AH54</f>
        <v>0</v>
      </c>
      <c r="E42" s="43">
        <f>HOYADA!AH54</f>
        <v>0</v>
      </c>
      <c r="F42" s="43">
        <f>FARMASTOP!AH54</f>
        <v>3.68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99.06</v>
      </c>
    </row>
    <row r="43" spans="1:10" x14ac:dyDescent="0.25">
      <c r="A43" s="74" t="s">
        <v>52</v>
      </c>
      <c r="B43" s="43">
        <f>AUTOMERCADO!AH55</f>
        <v>675.49</v>
      </c>
      <c r="C43" s="43">
        <f>MODELO!AH55</f>
        <v>182.71</v>
      </c>
      <c r="D43" s="43">
        <f>EXQUISITECES!AH55</f>
        <v>31.91</v>
      </c>
      <c r="E43" s="43">
        <f>HOYADA!AH55</f>
        <v>64.08</v>
      </c>
      <c r="F43" s="43">
        <f>FARMASTOP!AH55</f>
        <v>0</v>
      </c>
      <c r="G43" s="43">
        <f>BOCAS!AH55</f>
        <v>9.2200000000000006</v>
      </c>
      <c r="H43" s="43">
        <f>LAGUNETICA!AH55</f>
        <v>189.71</v>
      </c>
      <c r="I43" s="43">
        <f>SANANTONIO!AH55</f>
        <v>0</v>
      </c>
      <c r="J43" s="43">
        <f t="shared" si="0"/>
        <v>1153.1200000000001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153.31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153.31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75.5</v>
      </c>
      <c r="I47" s="43">
        <f>SANANTONIO!AH59</f>
        <v>0</v>
      </c>
      <c r="J47" s="43">
        <f t="shared" si="0"/>
        <v>75.5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38868.250899999999</v>
      </c>
      <c r="C52" s="75">
        <f>MODELO!AH64</f>
        <v>20801.354700000004</v>
      </c>
      <c r="D52" s="75">
        <f>EXQUISITECES!AH64</f>
        <v>5993.44</v>
      </c>
      <c r="E52" s="75">
        <f>HOYADA!AH64</f>
        <v>5676.520300000001</v>
      </c>
      <c r="F52" s="75">
        <f>FARMASTOP!AH64</f>
        <v>2844.4380000000001</v>
      </c>
      <c r="G52" s="75">
        <f>BOCAS!AH64</f>
        <v>1004.8500000000001</v>
      </c>
      <c r="H52" s="75">
        <f>LAGUNETICA!AH64</f>
        <v>11780.8285</v>
      </c>
      <c r="I52" s="75">
        <f>SANANTONIO!AH64</f>
        <v>0</v>
      </c>
      <c r="J52" s="75">
        <f t="shared" si="0"/>
        <v>86969.682400000005</v>
      </c>
    </row>
    <row r="53" spans="1:10" x14ac:dyDescent="0.25">
      <c r="A53" s="56" t="s">
        <v>3</v>
      </c>
      <c r="B53" s="43">
        <f>B2</f>
        <v>38799.26</v>
      </c>
      <c r="C53" s="43">
        <f t="shared" ref="C53:I53" si="1">C2</f>
        <v>20786.939999999999</v>
      </c>
      <c r="D53" s="43">
        <f t="shared" si="1"/>
        <v>5936.35</v>
      </c>
      <c r="E53" s="43">
        <f t="shared" si="1"/>
        <v>5667.5499999999993</v>
      </c>
      <c r="F53" s="43">
        <f t="shared" si="1"/>
        <v>2754.9</v>
      </c>
      <c r="G53" s="43">
        <f t="shared" si="1"/>
        <v>1000.3900000000001</v>
      </c>
      <c r="H53" s="43">
        <f t="shared" si="1"/>
        <v>11770</v>
      </c>
      <c r="I53" s="43">
        <f t="shared" si="1"/>
        <v>0</v>
      </c>
      <c r="J53" s="43">
        <f>J2</f>
        <v>86715.389999999985</v>
      </c>
    </row>
    <row r="54" spans="1:10" x14ac:dyDescent="0.25">
      <c r="A54" s="58" t="s">
        <v>95</v>
      </c>
      <c r="B54" s="43">
        <f>+B52-B53</f>
        <v>68.990899999997055</v>
      </c>
      <c r="C54" s="43">
        <f t="shared" ref="C54:I54" si="2">+C52-C53</f>
        <v>14.414700000004814</v>
      </c>
      <c r="D54" s="43">
        <f t="shared" si="2"/>
        <v>57.089999999999236</v>
      </c>
      <c r="E54" s="43">
        <f t="shared" si="2"/>
        <v>8.970300000001771</v>
      </c>
      <c r="F54" s="43">
        <f t="shared" si="2"/>
        <v>89.538000000000011</v>
      </c>
      <c r="G54" s="43">
        <f t="shared" si="2"/>
        <v>4.4600000000000364</v>
      </c>
      <c r="H54" s="43">
        <f t="shared" si="2"/>
        <v>10.828499999999622</v>
      </c>
      <c r="I54" s="43">
        <f t="shared" si="2"/>
        <v>0</v>
      </c>
      <c r="J54" s="43">
        <f>+J52-J53</f>
        <v>254.29240000002028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4.83</v>
      </c>
      <c r="C8" s="1" t="s">
        <v>38</v>
      </c>
      <c r="D8" s="2"/>
    </row>
    <row r="9" spans="1:36" x14ac:dyDescent="0.25">
      <c r="A9" s="1" t="s">
        <v>22</v>
      </c>
      <c r="B9" s="24">
        <v>4.8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76</v>
      </c>
      <c r="O11" s="5" t="s">
        <v>80</v>
      </c>
      <c r="P11" s="5" t="s">
        <v>82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2849.95</v>
      </c>
      <c r="C12" s="26">
        <v>1972.64</v>
      </c>
      <c r="D12" s="26">
        <v>3654.69</v>
      </c>
      <c r="E12" s="26">
        <v>1028.8</v>
      </c>
      <c r="F12" s="26">
        <v>1506.26</v>
      </c>
      <c r="G12" s="26">
        <v>5129.7700000000004</v>
      </c>
      <c r="H12" s="26">
        <v>5189.16</v>
      </c>
      <c r="I12" s="26">
        <v>3655.12</v>
      </c>
      <c r="J12" s="26">
        <v>3367.75</v>
      </c>
      <c r="K12" s="26">
        <v>4732.6400000000003</v>
      </c>
      <c r="L12" s="26">
        <v>3626.58</v>
      </c>
      <c r="M12" s="26">
        <v>362.72</v>
      </c>
      <c r="N12" s="26">
        <v>170.48</v>
      </c>
      <c r="O12" s="26">
        <v>782.7</v>
      </c>
      <c r="P12" s="26">
        <v>770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38799.26</v>
      </c>
      <c r="AI12" s="26">
        <v>38158.6</v>
      </c>
      <c r="AJ12" s="69">
        <f>+AI12-AH12</f>
        <v>-640.66000000000349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155</v>
      </c>
      <c r="C15" s="23">
        <v>93</v>
      </c>
      <c r="D15" s="23"/>
      <c r="E15" s="23"/>
      <c r="F15" s="23">
        <v>4.5</v>
      </c>
      <c r="G15" s="23">
        <v>23</v>
      </c>
      <c r="H15" s="23">
        <v>67</v>
      </c>
      <c r="I15" s="23">
        <v>172.5</v>
      </c>
      <c r="J15" s="23"/>
      <c r="K15" s="23">
        <v>79</v>
      </c>
      <c r="L15" s="23">
        <v>68.5</v>
      </c>
      <c r="M15" s="23">
        <v>95</v>
      </c>
      <c r="N15" s="23">
        <v>2.5</v>
      </c>
      <c r="O15" s="23">
        <v>101.3</v>
      </c>
      <c r="P15" s="23">
        <v>162.5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1023.8</v>
      </c>
    </row>
    <row r="16" spans="1:36" s="32" customFormat="1" x14ac:dyDescent="0.25">
      <c r="A16" s="30" t="s">
        <v>20</v>
      </c>
      <c r="B16" s="31"/>
      <c r="C16" s="31"/>
      <c r="D16" s="31">
        <v>223</v>
      </c>
      <c r="E16" s="31">
        <v>0</v>
      </c>
      <c r="F16" s="31"/>
      <c r="G16" s="31">
        <v>396</v>
      </c>
      <c r="H16" s="31">
        <v>334</v>
      </c>
      <c r="I16" s="31">
        <v>306</v>
      </c>
      <c r="J16" s="31">
        <v>198</v>
      </c>
      <c r="K16" s="31">
        <v>308</v>
      </c>
      <c r="L16" s="31">
        <v>290</v>
      </c>
      <c r="M16" s="31"/>
      <c r="N16" s="31"/>
      <c r="O16" s="31">
        <v>18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2073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1077.0899999999999</v>
      </c>
      <c r="E17" s="22">
        <f t="shared" si="2"/>
        <v>0</v>
      </c>
      <c r="F17" s="22">
        <f t="shared" si="2"/>
        <v>0</v>
      </c>
      <c r="G17" s="22">
        <f t="shared" si="2"/>
        <v>1912.68</v>
      </c>
      <c r="H17" s="22">
        <f t="shared" si="2"/>
        <v>1613.22</v>
      </c>
      <c r="I17" s="22">
        <f t="shared" si="2"/>
        <v>1477.98</v>
      </c>
      <c r="J17" s="22">
        <f t="shared" si="2"/>
        <v>956.34</v>
      </c>
      <c r="K17" s="22">
        <f t="shared" si="2"/>
        <v>1487.64</v>
      </c>
      <c r="L17" s="22">
        <f t="shared" si="2"/>
        <v>1400.7</v>
      </c>
      <c r="M17" s="22">
        <f t="shared" ref="M17:R17" si="3">M16*$B$8</f>
        <v>0</v>
      </c>
      <c r="N17" s="22">
        <f t="shared" si="3"/>
        <v>0</v>
      </c>
      <c r="O17" s="22">
        <f t="shared" si="3"/>
        <v>86.94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10012.59</v>
      </c>
    </row>
    <row r="18" spans="1:36" s="32" customFormat="1" x14ac:dyDescent="0.25">
      <c r="A18" s="30" t="s">
        <v>23</v>
      </c>
      <c r="B18" s="33">
        <v>230</v>
      </c>
      <c r="C18" s="33">
        <v>197</v>
      </c>
      <c r="D18" s="33"/>
      <c r="E18" s="33">
        <v>139</v>
      </c>
      <c r="F18" s="33">
        <v>221</v>
      </c>
      <c r="G18" s="33">
        <v>121</v>
      </c>
      <c r="H18" s="33">
        <v>358</v>
      </c>
      <c r="I18" s="33">
        <v>99</v>
      </c>
      <c r="J18" s="33">
        <v>168</v>
      </c>
      <c r="K18" s="33">
        <v>230</v>
      </c>
      <c r="L18" s="33">
        <v>21</v>
      </c>
      <c r="M18" s="33"/>
      <c r="N18" s="33"/>
      <c r="O18" s="33">
        <v>21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1805</v>
      </c>
      <c r="AJ18" s="70"/>
    </row>
    <row r="19" spans="1:36" s="47" customFormat="1" x14ac:dyDescent="0.25">
      <c r="A19" s="46" t="s">
        <v>27</v>
      </c>
      <c r="B19" s="22">
        <f>B18*$B$9</f>
        <v>1104</v>
      </c>
      <c r="C19" s="22">
        <f t="shared" ref="C19:L19" si="5">C18*$B$9</f>
        <v>945.59999999999991</v>
      </c>
      <c r="D19" s="22">
        <f t="shared" si="5"/>
        <v>0</v>
      </c>
      <c r="E19" s="22">
        <f t="shared" si="5"/>
        <v>667.19999999999993</v>
      </c>
      <c r="F19" s="22">
        <f t="shared" si="5"/>
        <v>1060.8</v>
      </c>
      <c r="G19" s="22">
        <f t="shared" si="5"/>
        <v>580.79999999999995</v>
      </c>
      <c r="H19" s="22">
        <f t="shared" si="5"/>
        <v>1718.3999999999999</v>
      </c>
      <c r="I19" s="22">
        <f t="shared" si="5"/>
        <v>475.2</v>
      </c>
      <c r="J19" s="22">
        <f t="shared" si="5"/>
        <v>806.4</v>
      </c>
      <c r="K19" s="22">
        <f t="shared" si="5"/>
        <v>1104</v>
      </c>
      <c r="L19" s="22">
        <f t="shared" si="5"/>
        <v>100.8</v>
      </c>
      <c r="M19" s="22">
        <f t="shared" ref="M19:R19" si="6">M18*$B$9</f>
        <v>0</v>
      </c>
      <c r="N19" s="22">
        <f t="shared" si="6"/>
        <v>0</v>
      </c>
      <c r="O19" s="22">
        <f t="shared" si="6"/>
        <v>100.8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8663.9999999999964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230</v>
      </c>
      <c r="C22" s="20">
        <f t="shared" ref="C22:L22" si="11">+C16+C18+C20</f>
        <v>197</v>
      </c>
      <c r="D22" s="20">
        <f t="shared" si="11"/>
        <v>223</v>
      </c>
      <c r="E22" s="20">
        <f t="shared" si="11"/>
        <v>139</v>
      </c>
      <c r="F22" s="20">
        <f t="shared" si="11"/>
        <v>221</v>
      </c>
      <c r="G22" s="20">
        <f t="shared" si="11"/>
        <v>517</v>
      </c>
      <c r="H22" s="20">
        <f t="shared" si="11"/>
        <v>692</v>
      </c>
      <c r="I22" s="20">
        <f t="shared" si="11"/>
        <v>405</v>
      </c>
      <c r="J22" s="20">
        <f t="shared" si="11"/>
        <v>366</v>
      </c>
      <c r="K22" s="20">
        <f t="shared" si="11"/>
        <v>538</v>
      </c>
      <c r="L22" s="20">
        <f t="shared" si="11"/>
        <v>311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39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3878</v>
      </c>
    </row>
    <row r="23" spans="1:36" s="47" customFormat="1" x14ac:dyDescent="0.25">
      <c r="A23" s="48" t="s">
        <v>26</v>
      </c>
      <c r="B23" s="19">
        <f>+B17+B19+B21</f>
        <v>1104</v>
      </c>
      <c r="C23" s="19">
        <f t="shared" ref="C23:L23" si="14">+C17+C19+C21</f>
        <v>945.59999999999991</v>
      </c>
      <c r="D23" s="19">
        <f t="shared" si="14"/>
        <v>1077.0899999999999</v>
      </c>
      <c r="E23" s="19">
        <f t="shared" si="14"/>
        <v>667.19999999999993</v>
      </c>
      <c r="F23" s="19">
        <f t="shared" si="14"/>
        <v>1060.8</v>
      </c>
      <c r="G23" s="19">
        <f t="shared" si="14"/>
        <v>2493.48</v>
      </c>
      <c r="H23" s="19">
        <f t="shared" si="14"/>
        <v>3331.62</v>
      </c>
      <c r="I23" s="19">
        <f t="shared" si="14"/>
        <v>1953.18</v>
      </c>
      <c r="J23" s="19">
        <f t="shared" si="14"/>
        <v>1762.74</v>
      </c>
      <c r="K23" s="19">
        <f t="shared" si="14"/>
        <v>2591.6400000000003</v>
      </c>
      <c r="L23" s="19">
        <f t="shared" si="14"/>
        <v>1501.5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187.74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18676.590000000004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179.11</v>
      </c>
      <c r="H32" s="36"/>
      <c r="I32" s="36"/>
      <c r="J32" s="36">
        <v>19.27</v>
      </c>
      <c r="K32" s="36"/>
      <c r="L32" s="36">
        <v>52.38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250.76000000000002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865.10130000000004</v>
      </c>
      <c r="H33" s="22">
        <f t="shared" si="30"/>
        <v>0</v>
      </c>
      <c r="I33" s="22">
        <f t="shared" si="30"/>
        <v>0</v>
      </c>
      <c r="J33" s="22">
        <f t="shared" si="30"/>
        <v>93.074100000000001</v>
      </c>
      <c r="K33" s="22">
        <f t="shared" si="30"/>
        <v>0</v>
      </c>
      <c r="L33" s="22">
        <f t="shared" si="30"/>
        <v>252.99540000000002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1211.1708000000001</v>
      </c>
    </row>
    <row r="34" spans="1:34" x14ac:dyDescent="0.25">
      <c r="A34" s="13" t="s">
        <v>36</v>
      </c>
      <c r="B34" s="38"/>
      <c r="C34" s="38"/>
      <c r="D34" s="38">
        <v>118.5</v>
      </c>
      <c r="E34" s="38"/>
      <c r="F34" s="38">
        <v>59.95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178.45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568.79999999999995</v>
      </c>
      <c r="E35" s="22">
        <f t="shared" si="33"/>
        <v>0</v>
      </c>
      <c r="F35" s="22">
        <f t="shared" si="33"/>
        <v>287.76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856.56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118.5</v>
      </c>
      <c r="E38" s="20">
        <f t="shared" si="39"/>
        <v>0</v>
      </c>
      <c r="F38" s="20">
        <f t="shared" si="39"/>
        <v>59.95</v>
      </c>
      <c r="G38" s="20">
        <f t="shared" si="39"/>
        <v>179.11</v>
      </c>
      <c r="H38" s="20">
        <f t="shared" si="39"/>
        <v>0</v>
      </c>
      <c r="I38" s="20">
        <f t="shared" si="39"/>
        <v>0</v>
      </c>
      <c r="J38" s="20">
        <f t="shared" si="39"/>
        <v>19.27</v>
      </c>
      <c r="K38" s="20">
        <f t="shared" si="39"/>
        <v>0</v>
      </c>
      <c r="L38" s="20">
        <f t="shared" si="39"/>
        <v>52.38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429.21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568.79999999999995</v>
      </c>
      <c r="E39" s="19">
        <f t="shared" si="42"/>
        <v>0</v>
      </c>
      <c r="F39" s="19">
        <f t="shared" si="42"/>
        <v>287.76</v>
      </c>
      <c r="G39" s="19">
        <f t="shared" si="42"/>
        <v>865.10130000000004</v>
      </c>
      <c r="H39" s="19">
        <f t="shared" si="42"/>
        <v>0</v>
      </c>
      <c r="I39" s="19">
        <f t="shared" si="42"/>
        <v>0</v>
      </c>
      <c r="J39" s="19">
        <f t="shared" si="42"/>
        <v>93.074100000000001</v>
      </c>
      <c r="K39" s="19">
        <f t="shared" si="42"/>
        <v>0</v>
      </c>
      <c r="L39" s="19">
        <f t="shared" si="42"/>
        <v>252.99540000000002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2067.7308000000003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51.73</v>
      </c>
      <c r="H40" s="36"/>
      <c r="I40" s="36">
        <v>23.81</v>
      </c>
      <c r="J40" s="36"/>
      <c r="K40" s="36">
        <v>193.6</v>
      </c>
      <c r="L40" s="36">
        <v>38.229999999999997</v>
      </c>
      <c r="M40" s="36"/>
      <c r="N40" s="36"/>
      <c r="O40" s="36">
        <v>10.1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317.47000000000003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249.85589999999999</v>
      </c>
      <c r="H41" s="22">
        <f t="shared" si="45"/>
        <v>0</v>
      </c>
      <c r="I41" s="22">
        <f t="shared" si="45"/>
        <v>115.00229999999999</v>
      </c>
      <c r="J41" s="22">
        <f t="shared" si="45"/>
        <v>0</v>
      </c>
      <c r="K41" s="22">
        <f t="shared" si="45"/>
        <v>935.08799999999997</v>
      </c>
      <c r="L41" s="22">
        <f t="shared" si="45"/>
        <v>184.65089999999998</v>
      </c>
      <c r="M41" s="22">
        <f t="shared" ref="M41:R41" si="46">M40*$B$8</f>
        <v>0</v>
      </c>
      <c r="N41" s="22">
        <f t="shared" si="46"/>
        <v>0</v>
      </c>
      <c r="O41" s="22">
        <f t="shared" si="46"/>
        <v>48.783000000000001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1533.3800999999999</v>
      </c>
    </row>
    <row r="42" spans="1:34" x14ac:dyDescent="0.25">
      <c r="A42" s="13" t="s">
        <v>45</v>
      </c>
      <c r="B42" s="38"/>
      <c r="C42" s="38"/>
      <c r="D42" s="38">
        <v>87.1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87.1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418.08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418.08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87.1</v>
      </c>
      <c r="E46" s="20">
        <f t="shared" si="54"/>
        <v>0</v>
      </c>
      <c r="F46" s="20">
        <f t="shared" si="54"/>
        <v>0</v>
      </c>
      <c r="G46" s="20">
        <f t="shared" si="54"/>
        <v>51.73</v>
      </c>
      <c r="H46" s="20">
        <f t="shared" si="54"/>
        <v>0</v>
      </c>
      <c r="I46" s="20">
        <f t="shared" si="54"/>
        <v>23.81</v>
      </c>
      <c r="J46" s="20">
        <f t="shared" si="54"/>
        <v>0</v>
      </c>
      <c r="K46" s="20">
        <f t="shared" si="54"/>
        <v>193.6</v>
      </c>
      <c r="L46" s="20">
        <f t="shared" si="54"/>
        <v>38.229999999999997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10.1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404.57000000000005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418.08</v>
      </c>
      <c r="E47" s="19">
        <f t="shared" si="57"/>
        <v>0</v>
      </c>
      <c r="F47" s="19">
        <f t="shared" si="57"/>
        <v>0</v>
      </c>
      <c r="G47" s="19">
        <f t="shared" si="57"/>
        <v>249.85589999999999</v>
      </c>
      <c r="H47" s="19">
        <f t="shared" si="57"/>
        <v>0</v>
      </c>
      <c r="I47" s="19">
        <f t="shared" si="57"/>
        <v>115.00229999999999</v>
      </c>
      <c r="J47" s="19">
        <f t="shared" si="57"/>
        <v>0</v>
      </c>
      <c r="K47" s="19">
        <f t="shared" si="57"/>
        <v>935.08799999999997</v>
      </c>
      <c r="L47" s="19">
        <f t="shared" si="57"/>
        <v>184.65089999999998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48.783000000000001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1951.4600999999998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1481.49</v>
      </c>
      <c r="C49" s="44">
        <v>903.09</v>
      </c>
      <c r="D49" s="44">
        <v>1333.3</v>
      </c>
      <c r="E49" s="44">
        <v>365.35</v>
      </c>
      <c r="F49" s="44">
        <v>94.31</v>
      </c>
      <c r="G49" s="44">
        <v>1165.17</v>
      </c>
      <c r="H49" s="44">
        <v>1624.53</v>
      </c>
      <c r="I49" s="44">
        <v>984.81</v>
      </c>
      <c r="J49" s="44">
        <v>1313.09</v>
      </c>
      <c r="K49" s="44">
        <v>1093.9100000000001</v>
      </c>
      <c r="L49" s="44">
        <v>1261.0899999999999</v>
      </c>
      <c r="M49" s="45">
        <v>268.5</v>
      </c>
      <c r="N49" s="45">
        <v>167.99</v>
      </c>
      <c r="O49" s="45">
        <v>429.54</v>
      </c>
      <c r="P49" s="45">
        <v>607.45000000000005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13093.62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112.35</v>
      </c>
      <c r="C53" s="44">
        <v>32.14</v>
      </c>
      <c r="D53" s="44">
        <v>243.92</v>
      </c>
      <c r="E53" s="44"/>
      <c r="F53" s="44"/>
      <c r="G53" s="44">
        <v>210.24</v>
      </c>
      <c r="H53" s="44">
        <v>168.41</v>
      </c>
      <c r="I53" s="44">
        <v>408.67</v>
      </c>
      <c r="J53" s="44">
        <v>116.55</v>
      </c>
      <c r="K53" s="44"/>
      <c r="L53" s="44"/>
      <c r="M53" s="45"/>
      <c r="N53" s="45"/>
      <c r="O53" s="45">
        <v>17.28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1309.56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58.7</v>
      </c>
      <c r="G54" s="44"/>
      <c r="H54" s="44"/>
      <c r="I54" s="44"/>
      <c r="J54" s="44"/>
      <c r="K54" s="44">
        <v>11.3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70</v>
      </c>
    </row>
    <row r="55" spans="1:34" x14ac:dyDescent="0.25">
      <c r="A55" s="17" t="s">
        <v>52</v>
      </c>
      <c r="B55" s="44"/>
      <c r="C55" s="44"/>
      <c r="D55" s="44">
        <v>145.75</v>
      </c>
      <c r="E55" s="44"/>
      <c r="F55" s="44"/>
      <c r="G55" s="44">
        <v>109.87</v>
      </c>
      <c r="H55" s="44"/>
      <c r="I55" s="44">
        <v>6.44</v>
      </c>
      <c r="J55" s="44">
        <v>22.65</v>
      </c>
      <c r="K55" s="44">
        <v>24.48</v>
      </c>
      <c r="L55" s="44">
        <v>366.3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675.49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2852.8399999999997</v>
      </c>
      <c r="C64" s="53">
        <f t="shared" ref="C64:AG64" si="61">+C15+C23+C31+C39+C47+C48+C49+C50+C51+C52+C53+C54+C55+C56+C57+C58+C59+C60+C61+C62+C63</f>
        <v>1973.8300000000002</v>
      </c>
      <c r="D64" s="53">
        <f t="shared" si="61"/>
        <v>3786.9399999999996</v>
      </c>
      <c r="E64" s="53">
        <f t="shared" si="61"/>
        <v>1032.55</v>
      </c>
      <c r="F64" s="53">
        <f t="shared" si="61"/>
        <v>1506.07</v>
      </c>
      <c r="G64" s="53">
        <f t="shared" si="61"/>
        <v>5116.7172</v>
      </c>
      <c r="H64" s="53">
        <f t="shared" si="61"/>
        <v>5191.5599999999995</v>
      </c>
      <c r="I64" s="53">
        <f t="shared" si="61"/>
        <v>3640.6023000000005</v>
      </c>
      <c r="J64" s="53">
        <f t="shared" si="61"/>
        <v>3308.1041</v>
      </c>
      <c r="K64" s="53">
        <f t="shared" si="61"/>
        <v>4735.4179999999997</v>
      </c>
      <c r="L64" s="53">
        <f t="shared" si="61"/>
        <v>3635.0362999999998</v>
      </c>
      <c r="M64" s="53">
        <f t="shared" si="61"/>
        <v>363.5</v>
      </c>
      <c r="N64" s="53">
        <f t="shared" si="61"/>
        <v>170.49</v>
      </c>
      <c r="O64" s="53">
        <f t="shared" si="61"/>
        <v>784.64300000000003</v>
      </c>
      <c r="P64" s="53">
        <f t="shared" si="61"/>
        <v>769.95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38868.250899999999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12 N</v>
      </c>
      <c r="O66" s="55" t="str">
        <f t="shared" si="62"/>
        <v>CAJA 14 N</v>
      </c>
      <c r="P66" s="55" t="str">
        <f t="shared" si="62"/>
        <v>CAJA 15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2849.95</v>
      </c>
      <c r="C67" s="57">
        <f t="shared" ref="C67:L67" si="63">C12</f>
        <v>1972.64</v>
      </c>
      <c r="D67" s="57">
        <f t="shared" si="63"/>
        <v>3654.69</v>
      </c>
      <c r="E67" s="57">
        <f t="shared" si="63"/>
        <v>1028.8</v>
      </c>
      <c r="F67" s="57">
        <f t="shared" si="63"/>
        <v>1506.26</v>
      </c>
      <c r="G67" s="57">
        <f t="shared" si="63"/>
        <v>5129.7700000000004</v>
      </c>
      <c r="H67" s="57">
        <f t="shared" si="63"/>
        <v>5189.16</v>
      </c>
      <c r="I67" s="57">
        <f t="shared" si="63"/>
        <v>3655.12</v>
      </c>
      <c r="J67" s="57">
        <f t="shared" si="63"/>
        <v>3367.75</v>
      </c>
      <c r="K67" s="57">
        <f t="shared" si="63"/>
        <v>4732.6400000000003</v>
      </c>
      <c r="L67" s="57">
        <f t="shared" si="63"/>
        <v>3626.58</v>
      </c>
      <c r="M67" s="57">
        <f t="shared" ref="M67:AG67" si="64">M12</f>
        <v>362.72</v>
      </c>
      <c r="N67" s="57">
        <f t="shared" si="64"/>
        <v>170.48</v>
      </c>
      <c r="O67" s="57">
        <f t="shared" si="64"/>
        <v>782.7</v>
      </c>
      <c r="P67" s="57">
        <f t="shared" si="64"/>
        <v>770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38799.26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2849.95</v>
      </c>
      <c r="C69" s="59">
        <f t="shared" ref="C69:L69" si="67">+C67+C68</f>
        <v>1972.64</v>
      </c>
      <c r="D69" s="59">
        <f t="shared" si="67"/>
        <v>3654.69</v>
      </c>
      <c r="E69" s="59">
        <f t="shared" si="67"/>
        <v>1028.8</v>
      </c>
      <c r="F69" s="59">
        <f t="shared" si="67"/>
        <v>1506.26</v>
      </c>
      <c r="G69" s="59">
        <f t="shared" si="67"/>
        <v>5129.7700000000004</v>
      </c>
      <c r="H69" s="59">
        <f t="shared" si="67"/>
        <v>5189.16</v>
      </c>
      <c r="I69" s="59">
        <f t="shared" si="67"/>
        <v>3655.12</v>
      </c>
      <c r="J69" s="59">
        <f t="shared" si="67"/>
        <v>3367.75</v>
      </c>
      <c r="K69" s="59">
        <f t="shared" si="67"/>
        <v>4732.6400000000003</v>
      </c>
      <c r="L69" s="59">
        <f t="shared" si="67"/>
        <v>3626.58</v>
      </c>
      <c r="M69" s="59">
        <f t="shared" ref="M69:AG69" si="68">+M67+M68</f>
        <v>362.72</v>
      </c>
      <c r="N69" s="59">
        <f t="shared" si="68"/>
        <v>170.48</v>
      </c>
      <c r="O69" s="59">
        <f t="shared" si="68"/>
        <v>782.7</v>
      </c>
      <c r="P69" s="59">
        <f t="shared" si="68"/>
        <v>770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38799.26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2.8899999999998727</v>
      </c>
      <c r="C70" s="57">
        <f t="shared" si="69"/>
        <v>1.1900000000000546</v>
      </c>
      <c r="D70" s="57">
        <f t="shared" si="69"/>
        <v>132.24999999999955</v>
      </c>
      <c r="E70" s="57">
        <f t="shared" si="69"/>
        <v>3.75</v>
      </c>
      <c r="F70" s="57">
        <f t="shared" si="69"/>
        <v>-0.19000000000005457</v>
      </c>
      <c r="G70" s="57">
        <f t="shared" si="69"/>
        <v>-13.052800000000389</v>
      </c>
      <c r="H70" s="57">
        <f t="shared" si="69"/>
        <v>2.3999999999996362</v>
      </c>
      <c r="I70" s="57">
        <f t="shared" si="69"/>
        <v>-14.517699999999422</v>
      </c>
      <c r="J70" s="57">
        <f t="shared" si="69"/>
        <v>-59.645899999999983</v>
      </c>
      <c r="K70" s="57">
        <f t="shared" si="69"/>
        <v>2.7779999999993379</v>
      </c>
      <c r="L70" s="57">
        <f t="shared" si="69"/>
        <v>8.4562999999998283</v>
      </c>
      <c r="M70" s="57">
        <f t="shared" ref="M70:AG70" si="70">+M64-M69</f>
        <v>0.77999999999997272</v>
      </c>
      <c r="N70" s="57">
        <f t="shared" si="70"/>
        <v>1.0000000000019327E-2</v>
      </c>
      <c r="O70" s="57">
        <f t="shared" si="70"/>
        <v>1.9429999999999836</v>
      </c>
      <c r="P70" s="57">
        <f t="shared" si="70"/>
        <v>-4.9999999999954525E-2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68.990899999998447</v>
      </c>
    </row>
    <row r="71" spans="1:34" ht="101.25" customHeight="1" x14ac:dyDescent="0.25">
      <c r="A71" s="77" t="s">
        <v>96</v>
      </c>
      <c r="B71" s="14"/>
      <c r="C71" s="14"/>
      <c r="D71" s="14" t="s">
        <v>127</v>
      </c>
      <c r="E71" s="14"/>
      <c r="F71" s="14"/>
      <c r="G71" s="14"/>
      <c r="H71" s="14"/>
      <c r="I71" s="14" t="s">
        <v>128</v>
      </c>
      <c r="J71" s="14" t="s">
        <v>131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I72" s="12" t="s">
        <v>129</v>
      </c>
      <c r="J72" s="12" t="s">
        <v>132</v>
      </c>
      <c r="AH72" s="47"/>
    </row>
    <row r="73" spans="1:34" x14ac:dyDescent="0.25">
      <c r="I73" s="12" t="s">
        <v>130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4.83</v>
      </c>
      <c r="C8" s="1" t="s">
        <v>38</v>
      </c>
      <c r="D8" s="2"/>
    </row>
    <row r="9" spans="1:36" x14ac:dyDescent="0.25">
      <c r="A9" s="1" t="s">
        <v>22</v>
      </c>
      <c r="B9" s="24">
        <v>4.8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57</v>
      </c>
      <c r="I11" s="5" t="s">
        <v>60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1607.77</v>
      </c>
      <c r="C12" s="26">
        <v>2303.7399999999998</v>
      </c>
      <c r="D12" s="26">
        <v>1731.75</v>
      </c>
      <c r="E12" s="26">
        <v>2778.48</v>
      </c>
      <c r="F12" s="26">
        <v>1483.32</v>
      </c>
      <c r="G12" s="26">
        <v>2801.3</v>
      </c>
      <c r="H12" s="26">
        <v>191.7</v>
      </c>
      <c r="I12" s="26">
        <v>2408.16</v>
      </c>
      <c r="J12" s="26">
        <v>627.12</v>
      </c>
      <c r="K12" s="26">
        <v>1288.18</v>
      </c>
      <c r="L12" s="26">
        <v>1489.89</v>
      </c>
      <c r="M12" s="26">
        <v>2075.5300000000002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20786.939999999999</v>
      </c>
      <c r="AI12" s="26">
        <v>20553.919999999998</v>
      </c>
      <c r="AJ12" s="69">
        <f>+AI12-AH12</f>
        <v>-233.02000000000044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83.5</v>
      </c>
      <c r="C15" s="23">
        <v>53.5</v>
      </c>
      <c r="D15" s="23">
        <v>32</v>
      </c>
      <c r="E15" s="23">
        <v>161.5</v>
      </c>
      <c r="F15" s="23">
        <v>106</v>
      </c>
      <c r="G15" s="23">
        <v>212</v>
      </c>
      <c r="H15" s="23">
        <v>20.5</v>
      </c>
      <c r="I15" s="23">
        <v>13.5</v>
      </c>
      <c r="J15" s="23"/>
      <c r="K15" s="23">
        <v>28.5</v>
      </c>
      <c r="L15" s="23">
        <v>237</v>
      </c>
      <c r="M15" s="23">
        <v>120.5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1068.5</v>
      </c>
    </row>
    <row r="16" spans="1:36" s="32" customFormat="1" x14ac:dyDescent="0.25">
      <c r="A16" s="30" t="s">
        <v>20</v>
      </c>
      <c r="B16" s="31"/>
      <c r="C16" s="31">
        <v>99</v>
      </c>
      <c r="D16" s="31">
        <v>0</v>
      </c>
      <c r="E16" s="31">
        <v>200</v>
      </c>
      <c r="F16" s="31">
        <v>0</v>
      </c>
      <c r="G16" s="31">
        <v>171</v>
      </c>
      <c r="H16" s="31">
        <v>0</v>
      </c>
      <c r="I16" s="31">
        <v>156</v>
      </c>
      <c r="J16" s="31"/>
      <c r="K16" s="31">
        <v>146</v>
      </c>
      <c r="L16" s="31"/>
      <c r="M16" s="31">
        <v>221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993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478.17</v>
      </c>
      <c r="D17" s="22">
        <f t="shared" ref="D17:AG17" si="2">D16*$B$8</f>
        <v>0</v>
      </c>
      <c r="E17" s="22">
        <f t="shared" si="2"/>
        <v>966</v>
      </c>
      <c r="F17" s="22">
        <f t="shared" si="2"/>
        <v>0</v>
      </c>
      <c r="G17" s="22">
        <f t="shared" si="2"/>
        <v>825.93000000000006</v>
      </c>
      <c r="H17" s="22">
        <f t="shared" si="2"/>
        <v>0</v>
      </c>
      <c r="I17" s="22">
        <f t="shared" si="2"/>
        <v>753.48</v>
      </c>
      <c r="J17" s="22">
        <f t="shared" si="2"/>
        <v>0</v>
      </c>
      <c r="K17" s="22">
        <f t="shared" si="2"/>
        <v>705.18000000000006</v>
      </c>
      <c r="L17" s="22">
        <f t="shared" si="2"/>
        <v>0</v>
      </c>
      <c r="M17" s="22">
        <f t="shared" si="2"/>
        <v>1067.43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4796.1900000000005</v>
      </c>
    </row>
    <row r="18" spans="1:36" s="32" customFormat="1" x14ac:dyDescent="0.25">
      <c r="A18" s="30" t="s">
        <v>23</v>
      </c>
      <c r="B18" s="33">
        <v>121</v>
      </c>
      <c r="C18" s="33">
        <v>74</v>
      </c>
      <c r="D18" s="33">
        <v>120</v>
      </c>
      <c r="E18" s="33">
        <v>15</v>
      </c>
      <c r="F18" s="33">
        <v>96</v>
      </c>
      <c r="G18" s="33">
        <v>101</v>
      </c>
      <c r="H18" s="33"/>
      <c r="I18" s="33">
        <v>25</v>
      </c>
      <c r="J18" s="33">
        <v>78</v>
      </c>
      <c r="K18" s="33">
        <v>41</v>
      </c>
      <c r="L18" s="33">
        <v>65</v>
      </c>
      <c r="M18" s="33">
        <v>11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747</v>
      </c>
      <c r="AJ18" s="70"/>
    </row>
    <row r="19" spans="1:36" s="47" customFormat="1" x14ac:dyDescent="0.25">
      <c r="A19" s="46" t="s">
        <v>27</v>
      </c>
      <c r="B19" s="22">
        <f>B18*$B$9</f>
        <v>580.79999999999995</v>
      </c>
      <c r="C19" s="22">
        <f t="shared" ref="C19:AG19" si="3">C18*$B$9</f>
        <v>355.2</v>
      </c>
      <c r="D19" s="22">
        <f t="shared" si="3"/>
        <v>576</v>
      </c>
      <c r="E19" s="22">
        <f t="shared" si="3"/>
        <v>72</v>
      </c>
      <c r="F19" s="22">
        <f t="shared" si="3"/>
        <v>460.79999999999995</v>
      </c>
      <c r="G19" s="22">
        <f t="shared" si="3"/>
        <v>484.79999999999995</v>
      </c>
      <c r="H19" s="22">
        <f t="shared" si="3"/>
        <v>0</v>
      </c>
      <c r="I19" s="22">
        <f t="shared" si="3"/>
        <v>120</v>
      </c>
      <c r="J19" s="22">
        <f t="shared" si="3"/>
        <v>374.4</v>
      </c>
      <c r="K19" s="22">
        <f t="shared" si="3"/>
        <v>196.79999999999998</v>
      </c>
      <c r="L19" s="22">
        <f t="shared" si="3"/>
        <v>312</v>
      </c>
      <c r="M19" s="22">
        <f t="shared" si="3"/>
        <v>52.8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3585.6000000000004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121</v>
      </c>
      <c r="C22" s="20">
        <f t="shared" ref="C22:AG23" si="5">+C16+C18+C20</f>
        <v>173</v>
      </c>
      <c r="D22" s="20">
        <f t="shared" si="5"/>
        <v>120</v>
      </c>
      <c r="E22" s="20">
        <f t="shared" si="5"/>
        <v>215</v>
      </c>
      <c r="F22" s="20">
        <f t="shared" si="5"/>
        <v>96</v>
      </c>
      <c r="G22" s="20">
        <f t="shared" si="5"/>
        <v>272</v>
      </c>
      <c r="H22" s="20">
        <f t="shared" si="5"/>
        <v>0</v>
      </c>
      <c r="I22" s="20">
        <f t="shared" si="5"/>
        <v>181</v>
      </c>
      <c r="J22" s="20">
        <f t="shared" si="5"/>
        <v>78</v>
      </c>
      <c r="K22" s="20">
        <f t="shared" si="5"/>
        <v>187</v>
      </c>
      <c r="L22" s="20">
        <f t="shared" si="5"/>
        <v>65</v>
      </c>
      <c r="M22" s="20">
        <f t="shared" si="5"/>
        <v>232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1740</v>
      </c>
    </row>
    <row r="23" spans="1:36" s="47" customFormat="1" x14ac:dyDescent="0.25">
      <c r="A23" s="48" t="s">
        <v>26</v>
      </c>
      <c r="B23" s="19">
        <f>+B17+B19+B21</f>
        <v>580.79999999999995</v>
      </c>
      <c r="C23" s="19">
        <f t="shared" si="5"/>
        <v>833.37</v>
      </c>
      <c r="D23" s="19">
        <f t="shared" si="5"/>
        <v>576</v>
      </c>
      <c r="E23" s="19">
        <f t="shared" si="5"/>
        <v>1038</v>
      </c>
      <c r="F23" s="19">
        <f t="shared" si="5"/>
        <v>460.79999999999995</v>
      </c>
      <c r="G23" s="19">
        <f t="shared" si="5"/>
        <v>1310.73</v>
      </c>
      <c r="H23" s="19">
        <f t="shared" si="5"/>
        <v>0</v>
      </c>
      <c r="I23" s="19">
        <f t="shared" si="5"/>
        <v>873.48</v>
      </c>
      <c r="J23" s="19">
        <f t="shared" si="5"/>
        <v>374.4</v>
      </c>
      <c r="K23" s="19">
        <f t="shared" si="5"/>
        <v>901.98</v>
      </c>
      <c r="L23" s="19">
        <f t="shared" si="5"/>
        <v>312</v>
      </c>
      <c r="M23" s="19">
        <f t="shared" si="5"/>
        <v>1120.23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8381.7899999999991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18.09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18.09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87.374700000000004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87.374700000000004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>
        <v>37.25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37.25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178.79999999999998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178.79999999999998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18.09</v>
      </c>
      <c r="H46" s="20">
        <f t="shared" si="19"/>
        <v>0</v>
      </c>
      <c r="I46" s="20">
        <f t="shared" si="19"/>
        <v>0</v>
      </c>
      <c r="J46" s="20">
        <f t="shared" si="19"/>
        <v>37.25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55.34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87.374700000000004</v>
      </c>
      <c r="H47" s="19">
        <f t="shared" si="19"/>
        <v>0</v>
      </c>
      <c r="I47" s="19">
        <f t="shared" si="19"/>
        <v>0</v>
      </c>
      <c r="J47" s="19">
        <f t="shared" si="19"/>
        <v>178.79999999999998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266.17469999999997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165.16</v>
      </c>
      <c r="C49" s="44">
        <v>537.70000000000005</v>
      </c>
      <c r="D49" s="44">
        <v>927.09</v>
      </c>
      <c r="E49" s="44">
        <v>583.78</v>
      </c>
      <c r="F49" s="44">
        <v>613.11</v>
      </c>
      <c r="G49" s="44">
        <v>565.37</v>
      </c>
      <c r="H49" s="44">
        <v>0</v>
      </c>
      <c r="I49" s="44"/>
      <c r="J49" s="44">
        <v>124.45</v>
      </c>
      <c r="K49" s="44">
        <v>294.44</v>
      </c>
      <c r="L49" s="44">
        <v>803.27</v>
      </c>
      <c r="M49" s="45">
        <v>684.09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5298.46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>
        <v>4.8</v>
      </c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4.8</v>
      </c>
    </row>
    <row r="52" spans="1:34" x14ac:dyDescent="0.25">
      <c r="A52" s="17" t="s">
        <v>121</v>
      </c>
      <c r="B52" s="44">
        <v>473.74</v>
      </c>
      <c r="C52" s="44">
        <v>609.96</v>
      </c>
      <c r="D52" s="44">
        <v>20.59</v>
      </c>
      <c r="E52" s="44">
        <v>714.41</v>
      </c>
      <c r="F52" s="44"/>
      <c r="G52" s="44"/>
      <c r="H52" s="44">
        <v>142</v>
      </c>
      <c r="I52" s="44">
        <v>1125.82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3086.5199999999995</v>
      </c>
    </row>
    <row r="53" spans="1:34" x14ac:dyDescent="0.25">
      <c r="A53" s="17" t="s">
        <v>18</v>
      </c>
      <c r="B53" s="44">
        <v>250.53</v>
      </c>
      <c r="C53" s="44">
        <v>271.39999999999998</v>
      </c>
      <c r="D53" s="44">
        <v>78.19</v>
      </c>
      <c r="E53" s="44">
        <v>257.02999999999997</v>
      </c>
      <c r="F53" s="44">
        <v>261.55</v>
      </c>
      <c r="G53" s="44">
        <v>626.08000000000004</v>
      </c>
      <c r="H53" s="44">
        <v>29.57</v>
      </c>
      <c r="I53" s="44">
        <v>349.43</v>
      </c>
      <c r="J53" s="44"/>
      <c r="K53" s="44"/>
      <c r="L53" s="44">
        <v>50.24</v>
      </c>
      <c r="M53" s="45">
        <v>159.69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2333.7099999999996</v>
      </c>
    </row>
    <row r="54" spans="1:34" x14ac:dyDescent="0.25">
      <c r="A54" s="17" t="s">
        <v>114</v>
      </c>
      <c r="B54" s="44"/>
      <c r="C54" s="44"/>
      <c r="D54" s="44"/>
      <c r="E54" s="44">
        <v>22.26</v>
      </c>
      <c r="F54" s="44"/>
      <c r="G54" s="44"/>
      <c r="H54" s="44"/>
      <c r="I54" s="44"/>
      <c r="J54" s="44">
        <v>3.12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25.380000000000003</v>
      </c>
    </row>
    <row r="55" spans="1:34" x14ac:dyDescent="0.25">
      <c r="A55" s="17" t="s">
        <v>52</v>
      </c>
      <c r="B55" s="44">
        <v>0</v>
      </c>
      <c r="C55" s="44"/>
      <c r="D55" s="44">
        <v>43.86</v>
      </c>
      <c r="E55" s="44">
        <v>0</v>
      </c>
      <c r="F55" s="44">
        <v>43.73</v>
      </c>
      <c r="G55" s="44"/>
      <c r="H55" s="44"/>
      <c r="I55" s="44"/>
      <c r="J55" s="44"/>
      <c r="K55" s="44">
        <v>6.61</v>
      </c>
      <c r="L55" s="44">
        <v>88.51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182.71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>
        <v>49.53</v>
      </c>
      <c r="C58" s="44"/>
      <c r="D58" s="44">
        <v>53.23</v>
      </c>
      <c r="E58" s="44"/>
      <c r="F58" s="44"/>
      <c r="G58" s="44"/>
      <c r="H58" s="44"/>
      <c r="I58" s="44">
        <v>50.55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153.31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1603.2599999999998</v>
      </c>
      <c r="C64" s="53">
        <f t="shared" ref="C64:AG64" si="21">+C15+C23+C31+C39+C47+C48+C49+C50+C51+C52+C53+C54+C55+C56+C57+C58+C59+C60+C61+C62+C63</f>
        <v>2305.9300000000003</v>
      </c>
      <c r="D64" s="53">
        <f t="shared" si="21"/>
        <v>1730.96</v>
      </c>
      <c r="E64" s="53">
        <f t="shared" si="21"/>
        <v>2776.9800000000005</v>
      </c>
      <c r="F64" s="53">
        <f t="shared" si="21"/>
        <v>1485.1899999999998</v>
      </c>
      <c r="G64" s="53">
        <f t="shared" si="21"/>
        <v>2801.5547000000001</v>
      </c>
      <c r="H64" s="53">
        <f t="shared" si="21"/>
        <v>192.07</v>
      </c>
      <c r="I64" s="53">
        <f t="shared" si="21"/>
        <v>2412.7800000000002</v>
      </c>
      <c r="J64" s="53">
        <f t="shared" si="21"/>
        <v>685.56999999999994</v>
      </c>
      <c r="K64" s="53">
        <f t="shared" si="21"/>
        <v>1231.53</v>
      </c>
      <c r="L64" s="53">
        <f t="shared" si="21"/>
        <v>1491.02</v>
      </c>
      <c r="M64" s="53">
        <f t="shared" si="21"/>
        <v>2084.5100000000002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20801.354700000004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3 D</v>
      </c>
      <c r="I66" s="55" t="str">
        <f t="shared" si="22"/>
        <v>CAJA 4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1607.77</v>
      </c>
      <c r="C67" s="57">
        <f t="shared" ref="C67:L67" si="23">C12</f>
        <v>2303.7399999999998</v>
      </c>
      <c r="D67" s="57">
        <f t="shared" si="23"/>
        <v>1731.75</v>
      </c>
      <c r="E67" s="57">
        <f t="shared" si="23"/>
        <v>2778.48</v>
      </c>
      <c r="F67" s="57">
        <f t="shared" si="23"/>
        <v>1483.32</v>
      </c>
      <c r="G67" s="57">
        <f t="shared" si="23"/>
        <v>2801.3</v>
      </c>
      <c r="H67" s="57">
        <f t="shared" si="23"/>
        <v>191.7</v>
      </c>
      <c r="I67" s="57">
        <f t="shared" si="23"/>
        <v>2408.16</v>
      </c>
      <c r="J67" s="57">
        <f t="shared" si="23"/>
        <v>627.12</v>
      </c>
      <c r="K67" s="57">
        <f t="shared" si="23"/>
        <v>1288.18</v>
      </c>
      <c r="L67" s="57">
        <f t="shared" si="23"/>
        <v>1489.89</v>
      </c>
      <c r="M67" s="57">
        <f t="shared" si="22"/>
        <v>2075.5300000000002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20786.939999999999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1607.77</v>
      </c>
      <c r="C69" s="59">
        <f t="shared" ref="C69:AG69" si="25">+C67+C68</f>
        <v>2303.7399999999998</v>
      </c>
      <c r="D69" s="59">
        <f t="shared" si="25"/>
        <v>1731.75</v>
      </c>
      <c r="E69" s="59">
        <f t="shared" si="25"/>
        <v>2778.48</v>
      </c>
      <c r="F69" s="59">
        <f t="shared" si="25"/>
        <v>1483.32</v>
      </c>
      <c r="G69" s="59">
        <f t="shared" si="25"/>
        <v>2801.3</v>
      </c>
      <c r="H69" s="59">
        <f t="shared" si="25"/>
        <v>191.7</v>
      </c>
      <c r="I69" s="59">
        <f t="shared" si="25"/>
        <v>2408.16</v>
      </c>
      <c r="J69" s="59">
        <f t="shared" si="25"/>
        <v>627.12</v>
      </c>
      <c r="K69" s="59">
        <f t="shared" si="25"/>
        <v>1288.18</v>
      </c>
      <c r="L69" s="59">
        <f t="shared" si="25"/>
        <v>1489.89</v>
      </c>
      <c r="M69" s="59">
        <f t="shared" si="25"/>
        <v>2075.5300000000002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20786.939999999999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-4.5100000000002183</v>
      </c>
      <c r="C70" s="57">
        <f t="shared" si="26"/>
        <v>2.1900000000005093</v>
      </c>
      <c r="D70" s="57">
        <f t="shared" si="26"/>
        <v>-0.78999999999996362</v>
      </c>
      <c r="E70" s="57">
        <f t="shared" si="26"/>
        <v>-1.4999999999995453</v>
      </c>
      <c r="F70" s="57">
        <f t="shared" si="26"/>
        <v>1.8699999999998909</v>
      </c>
      <c r="G70" s="57">
        <f t="shared" si="26"/>
        <v>0.25469999999995707</v>
      </c>
      <c r="H70" s="57">
        <f t="shared" si="26"/>
        <v>0.37000000000000455</v>
      </c>
      <c r="I70" s="57">
        <f t="shared" si="26"/>
        <v>4.6200000000003456</v>
      </c>
      <c r="J70" s="57">
        <f t="shared" si="26"/>
        <v>58.449999999999932</v>
      </c>
      <c r="K70" s="57">
        <f t="shared" si="26"/>
        <v>-56.650000000000091</v>
      </c>
      <c r="L70" s="57">
        <f t="shared" si="26"/>
        <v>1.1299999999998818</v>
      </c>
      <c r="M70" s="57">
        <f t="shared" si="26"/>
        <v>8.9800000000000182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14.414700000000721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 t="s">
        <v>124</v>
      </c>
      <c r="K71" s="14" t="s">
        <v>125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34" sqref="AI34:AI3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7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7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7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7" x14ac:dyDescent="0.25">
      <c r="B4" s="82" t="s">
        <v>109</v>
      </c>
      <c r="C4" s="82"/>
      <c r="D4" s="82"/>
      <c r="E4" s="82"/>
      <c r="F4" s="82"/>
      <c r="G4" s="82"/>
      <c r="H4" s="82"/>
    </row>
    <row r="6" spans="1:37" x14ac:dyDescent="0.25">
      <c r="A6" s="1" t="s">
        <v>12</v>
      </c>
      <c r="B6" s="10">
        <v>44699</v>
      </c>
      <c r="D6" s="12" t="s">
        <v>13</v>
      </c>
      <c r="E6" s="2"/>
      <c r="F6" s="3"/>
      <c r="G6" s="3"/>
      <c r="AK6" s="78">
        <v>44699</v>
      </c>
    </row>
    <row r="8" spans="1:37" x14ac:dyDescent="0.25">
      <c r="A8" s="1" t="s">
        <v>21</v>
      </c>
      <c r="B8" s="2">
        <v>4.83</v>
      </c>
      <c r="C8" s="1" t="s">
        <v>38</v>
      </c>
      <c r="D8" s="2"/>
      <c r="AK8" s="12">
        <v>4.83</v>
      </c>
    </row>
    <row r="9" spans="1:37" x14ac:dyDescent="0.25">
      <c r="A9" s="1" t="s">
        <v>22</v>
      </c>
      <c r="B9" s="24">
        <v>4.8</v>
      </c>
      <c r="C9" s="1" t="s">
        <v>39</v>
      </c>
      <c r="D9" s="24"/>
      <c r="AK9" s="12">
        <v>4.8</v>
      </c>
    </row>
    <row r="10" spans="1:37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7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7" ht="19.5" customHeight="1" x14ac:dyDescent="0.25">
      <c r="A12" s="25" t="s">
        <v>89</v>
      </c>
      <c r="B12" s="26">
        <v>963.84</v>
      </c>
      <c r="C12" s="26">
        <v>145.22999999999999</v>
      </c>
      <c r="D12" s="26">
        <v>68.13</v>
      </c>
      <c r="E12" s="26">
        <v>2525.46</v>
      </c>
      <c r="F12" s="26">
        <v>1418.93</v>
      </c>
      <c r="G12" s="26">
        <v>814.76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5936.35</v>
      </c>
      <c r="AI12" s="26">
        <v>5862.76</v>
      </c>
      <c r="AJ12" s="69">
        <f>+AI12-AH12</f>
        <v>-73.590000000000146</v>
      </c>
    </row>
    <row r="13" spans="1:37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7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7" x14ac:dyDescent="0.25">
      <c r="A15" s="13" t="s">
        <v>0</v>
      </c>
      <c r="B15" s="23">
        <v>41</v>
      </c>
      <c r="C15" s="23">
        <v>7</v>
      </c>
      <c r="D15" s="23">
        <v>8</v>
      </c>
      <c r="E15" s="23"/>
      <c r="F15" s="23">
        <v>81.5</v>
      </c>
      <c r="G15" s="23">
        <v>167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304.5</v>
      </c>
    </row>
    <row r="16" spans="1:37" s="32" customFormat="1" x14ac:dyDescent="0.25">
      <c r="A16" s="30" t="s">
        <v>20</v>
      </c>
      <c r="B16" s="31"/>
      <c r="C16" s="31"/>
      <c r="D16" s="31"/>
      <c r="E16" s="31">
        <v>307</v>
      </c>
      <c r="F16" s="31">
        <v>124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1482.81</v>
      </c>
      <c r="F17" s="22">
        <f t="shared" si="2"/>
        <v>598.91999999999996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2081.73</v>
      </c>
    </row>
    <row r="18" spans="1:36" s="32" customFormat="1" x14ac:dyDescent="0.25">
      <c r="A18" s="30" t="s">
        <v>23</v>
      </c>
      <c r="B18" s="33">
        <v>52</v>
      </c>
      <c r="C18" s="33">
        <v>20</v>
      </c>
      <c r="D18" s="33"/>
      <c r="E18" s="33">
        <v>14</v>
      </c>
      <c r="F18" s="33">
        <v>26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112</v>
      </c>
      <c r="AJ18" s="70"/>
    </row>
    <row r="19" spans="1:36" s="47" customFormat="1" x14ac:dyDescent="0.25">
      <c r="A19" s="46" t="s">
        <v>27</v>
      </c>
      <c r="B19" s="22">
        <f>B18*$B$9</f>
        <v>249.6</v>
      </c>
      <c r="C19" s="22">
        <f t="shared" ref="C19:AG19" si="3">C18*$B$9</f>
        <v>96</v>
      </c>
      <c r="D19" s="22">
        <f t="shared" si="3"/>
        <v>0</v>
      </c>
      <c r="E19" s="22">
        <f t="shared" si="3"/>
        <v>67.2</v>
      </c>
      <c r="F19" s="22">
        <f t="shared" si="3"/>
        <v>124.8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537.6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</v>
      </c>
      <c r="C22" s="20">
        <f t="shared" ref="C22:AG23" si="5">+C16+C18+C20</f>
        <v>20</v>
      </c>
      <c r="D22" s="20">
        <f t="shared" si="5"/>
        <v>0</v>
      </c>
      <c r="E22" s="20">
        <f t="shared" si="5"/>
        <v>321</v>
      </c>
      <c r="F22" s="20">
        <f t="shared" si="5"/>
        <v>150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543</v>
      </c>
    </row>
    <row r="23" spans="1:36" s="47" customFormat="1" x14ac:dyDescent="0.25">
      <c r="A23" s="48" t="s">
        <v>26</v>
      </c>
      <c r="B23" s="19">
        <f>+B17+B19+B21</f>
        <v>249.6</v>
      </c>
      <c r="C23" s="19">
        <f t="shared" si="5"/>
        <v>96</v>
      </c>
      <c r="D23" s="19">
        <f t="shared" si="5"/>
        <v>0</v>
      </c>
      <c r="E23" s="19">
        <f t="shared" si="5"/>
        <v>1550.01</v>
      </c>
      <c r="F23" s="19">
        <f t="shared" si="5"/>
        <v>723.71999999999991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2619.33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35.6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35.6</v>
      </c>
    </row>
    <row r="43" spans="1:34" s="47" customFormat="1" x14ac:dyDescent="0.25">
      <c r="A43" s="46" t="s">
        <v>44</v>
      </c>
      <c r="B43" s="22">
        <f>B42*$B$9</f>
        <v>170.88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170.88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35.6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35.6</v>
      </c>
    </row>
    <row r="47" spans="1:34" s="47" customFormat="1" x14ac:dyDescent="0.25">
      <c r="A47" s="48" t="s">
        <v>48</v>
      </c>
      <c r="B47" s="19">
        <f>+B41+B43+B45</f>
        <v>170.88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170.88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453.37</v>
      </c>
      <c r="C49" s="44">
        <v>42.15</v>
      </c>
      <c r="D49" s="44">
        <v>60.1</v>
      </c>
      <c r="E49" s="44">
        <v>988.99</v>
      </c>
      <c r="F49" s="44">
        <v>498.9</v>
      </c>
      <c r="G49" s="44">
        <v>521.75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2565.2600000000002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35.67</v>
      </c>
      <c r="C53" s="44"/>
      <c r="D53" s="44"/>
      <c r="E53" s="44">
        <v>38.86</v>
      </c>
      <c r="F53" s="44">
        <v>116.36</v>
      </c>
      <c r="G53" s="44">
        <v>110.67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301.56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17.2</v>
      </c>
      <c r="C55" s="44"/>
      <c r="D55" s="44"/>
      <c r="E55" s="44"/>
      <c r="F55" s="44"/>
      <c r="G55" s="44">
        <v>14.71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31.91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967.72</v>
      </c>
      <c r="C64" s="53">
        <f t="shared" ref="C64:AG64" si="21">+C15+C23+C31+C39+C47+C48+C49+C50+C51+C52+C53+C54+C55+C56+C57+C58+C59+C60+C61+C62+C63</f>
        <v>145.15</v>
      </c>
      <c r="D64" s="53">
        <f t="shared" si="21"/>
        <v>68.099999999999994</v>
      </c>
      <c r="E64" s="53">
        <f t="shared" si="21"/>
        <v>2577.86</v>
      </c>
      <c r="F64" s="53">
        <f t="shared" si="21"/>
        <v>1420.4799999999998</v>
      </c>
      <c r="G64" s="53">
        <f t="shared" si="21"/>
        <v>814.13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5993.44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963.84</v>
      </c>
      <c r="C67" s="57">
        <f t="shared" ref="C67:L67" si="23">C12</f>
        <v>145.22999999999999</v>
      </c>
      <c r="D67" s="57">
        <f t="shared" si="23"/>
        <v>68.13</v>
      </c>
      <c r="E67" s="57">
        <f t="shared" si="23"/>
        <v>2525.46</v>
      </c>
      <c r="F67" s="57">
        <f t="shared" si="23"/>
        <v>1418.93</v>
      </c>
      <c r="G67" s="57">
        <f t="shared" si="23"/>
        <v>814.76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5936.35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963.84</v>
      </c>
      <c r="C69" s="59">
        <f t="shared" ref="C69:AG69" si="25">+C67+C68</f>
        <v>145.22999999999999</v>
      </c>
      <c r="D69" s="59">
        <f t="shared" si="25"/>
        <v>68.13</v>
      </c>
      <c r="E69" s="59">
        <f t="shared" si="25"/>
        <v>2525.46</v>
      </c>
      <c r="F69" s="59">
        <f t="shared" si="25"/>
        <v>1418.93</v>
      </c>
      <c r="G69" s="59">
        <f t="shared" si="25"/>
        <v>814.76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5936.35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3.8799999999999955</v>
      </c>
      <c r="C70" s="57">
        <f t="shared" si="26"/>
        <v>-7.9999999999984084E-2</v>
      </c>
      <c r="D70" s="57">
        <f t="shared" si="26"/>
        <v>-3.0000000000001137E-2</v>
      </c>
      <c r="E70" s="57">
        <f t="shared" si="26"/>
        <v>52.400000000000091</v>
      </c>
      <c r="F70" s="57">
        <f t="shared" si="26"/>
        <v>1.5499999999997272</v>
      </c>
      <c r="G70" s="57">
        <f t="shared" si="26"/>
        <v>-0.62999999999999545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57.089999999999833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133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J61" sqref="AJ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4.83</v>
      </c>
      <c r="C8" s="1" t="s">
        <v>38</v>
      </c>
      <c r="D8" s="2"/>
    </row>
    <row r="9" spans="1:36" x14ac:dyDescent="0.25">
      <c r="A9" s="1" t="s">
        <v>22</v>
      </c>
      <c r="B9" s="24">
        <v>4.8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3437.22</v>
      </c>
      <c r="C12" s="26">
        <v>670.8</v>
      </c>
      <c r="D12" s="26">
        <v>655.82</v>
      </c>
      <c r="E12" s="26">
        <v>903.71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5667.5499999999993</v>
      </c>
      <c r="AI12" s="26">
        <v>5621.45</v>
      </c>
      <c r="AJ12" s="69">
        <f>+AI12-AH12</f>
        <v>-46.099999999999454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465</v>
      </c>
      <c r="C15" s="23">
        <v>65</v>
      </c>
      <c r="D15" s="23">
        <v>176.5</v>
      </c>
      <c r="E15" s="23">
        <v>231.5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938</v>
      </c>
    </row>
    <row r="16" spans="1:36" s="32" customFormat="1" x14ac:dyDescent="0.25">
      <c r="A16" s="30" t="s">
        <v>20</v>
      </c>
      <c r="B16" s="31">
        <v>40</v>
      </c>
      <c r="C16" s="31">
        <v>13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53</v>
      </c>
      <c r="AJ16" s="70"/>
    </row>
    <row r="17" spans="1:36" s="47" customFormat="1" x14ac:dyDescent="0.25">
      <c r="A17" s="46" t="s">
        <v>27</v>
      </c>
      <c r="B17" s="22">
        <f>B16*$B$8</f>
        <v>193.2</v>
      </c>
      <c r="C17" s="22">
        <f>C16*$B$8</f>
        <v>62.79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255.98999999999998</v>
      </c>
    </row>
    <row r="18" spans="1:36" s="32" customFormat="1" x14ac:dyDescent="0.25">
      <c r="A18" s="30" t="s">
        <v>23</v>
      </c>
      <c r="B18" s="33">
        <v>241</v>
      </c>
      <c r="C18" s="33">
        <v>44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285</v>
      </c>
      <c r="AJ18" s="70"/>
    </row>
    <row r="19" spans="1:36" s="47" customFormat="1" x14ac:dyDescent="0.25">
      <c r="A19" s="46" t="s">
        <v>27</v>
      </c>
      <c r="B19" s="22">
        <f>B18*$B$9</f>
        <v>1156.8</v>
      </c>
      <c r="C19" s="22">
        <f t="shared" ref="C19:AG19" si="3">C18*$B$9</f>
        <v>211.2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1368</v>
      </c>
    </row>
    <row r="20" spans="1:36" s="32" customFormat="1" x14ac:dyDescent="0.25">
      <c r="A20" s="30" t="s">
        <v>24</v>
      </c>
      <c r="B20" s="33"/>
      <c r="C20" s="33">
        <v>44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44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281</v>
      </c>
      <c r="C22" s="20">
        <f t="shared" ref="C22:AG23" si="5">+C16+C18+C20</f>
        <v>101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382</v>
      </c>
    </row>
    <row r="23" spans="1:36" s="47" customFormat="1" x14ac:dyDescent="0.25">
      <c r="A23" s="48" t="s">
        <v>26</v>
      </c>
      <c r="B23" s="19">
        <f>+B17+B19+B21</f>
        <v>1350</v>
      </c>
      <c r="C23" s="19">
        <f t="shared" si="5"/>
        <v>273.99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1623.99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20.41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20.41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98.580300000000008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98.580300000000008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20.41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20.41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98.580300000000008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98.580300000000008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1249.51</v>
      </c>
      <c r="C49" s="44">
        <v>172.15</v>
      </c>
      <c r="D49" s="44">
        <v>419.79</v>
      </c>
      <c r="E49" s="44">
        <v>387.61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2229.06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355.8</v>
      </c>
      <c r="C53" s="44">
        <v>61.95</v>
      </c>
      <c r="D53" s="44">
        <v>60.52</v>
      </c>
      <c r="E53" s="44">
        <v>244.54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722.81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23.19</v>
      </c>
      <c r="C55" s="44"/>
      <c r="D55" s="44"/>
      <c r="E55" s="44">
        <v>40.89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64.08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3443.5000000000005</v>
      </c>
      <c r="C64" s="53">
        <f t="shared" ref="C64:AG64" si="21">+C15+C23+C31+C39+C47+C48+C49+C50+C51+C52+C53+C54+C55+C56+C57+C58+C59+C60+C61+C62+C63</f>
        <v>671.67030000000011</v>
      </c>
      <c r="D64" s="53">
        <f t="shared" si="21"/>
        <v>656.81</v>
      </c>
      <c r="E64" s="53">
        <f t="shared" si="21"/>
        <v>904.54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5676.520300000001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3437.22</v>
      </c>
      <c r="C67" s="57">
        <f t="shared" ref="C67:L67" si="23">C12</f>
        <v>670.8</v>
      </c>
      <c r="D67" s="57">
        <f t="shared" si="23"/>
        <v>655.82</v>
      </c>
      <c r="E67" s="57">
        <f t="shared" si="23"/>
        <v>903.71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5667.5499999999993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3437.22</v>
      </c>
      <c r="C69" s="59">
        <f t="shared" ref="C69:AG69" si="25">+C67+C68</f>
        <v>670.8</v>
      </c>
      <c r="D69" s="59">
        <f t="shared" si="25"/>
        <v>655.82</v>
      </c>
      <c r="E69" s="59">
        <f t="shared" si="25"/>
        <v>903.71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5667.5499999999993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6.2800000000006548</v>
      </c>
      <c r="C70" s="57">
        <f t="shared" si="26"/>
        <v>0.87030000000015661</v>
      </c>
      <c r="D70" s="57">
        <f t="shared" si="26"/>
        <v>0.98999999999989541</v>
      </c>
      <c r="E70" s="57">
        <f t="shared" si="26"/>
        <v>0.82999999999992724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8.9703000000006341</v>
      </c>
    </row>
    <row r="71" spans="1:34" ht="107.25" customHeight="1" x14ac:dyDescent="0.25">
      <c r="A71" s="77" t="s">
        <v>96</v>
      </c>
      <c r="B71" s="14"/>
      <c r="C71" s="14" t="s">
        <v>134</v>
      </c>
      <c r="D71" s="14"/>
      <c r="E71" s="14" t="s">
        <v>135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136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4.83</v>
      </c>
      <c r="C8" s="1" t="s">
        <v>38</v>
      </c>
      <c r="D8" s="2"/>
    </row>
    <row r="9" spans="1:36" x14ac:dyDescent="0.25">
      <c r="A9" s="1" t="s">
        <v>22</v>
      </c>
      <c r="B9" s="24">
        <v>4.8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720.93</v>
      </c>
      <c r="C12" s="26">
        <v>2033.97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2754.9</v>
      </c>
      <c r="AI12" s="26">
        <v>2728.32</v>
      </c>
      <c r="AJ12" s="69">
        <f>+AI12-AH12</f>
        <v>-26.579999999999927</v>
      </c>
    </row>
    <row r="13" spans="1:36" ht="19.5" customHeight="1" x14ac:dyDescent="0.25">
      <c r="A13" s="25" t="s">
        <v>117</v>
      </c>
      <c r="B13" s="26">
        <v>12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30</v>
      </c>
      <c r="AI13" s="26"/>
      <c r="AJ13" s="69">
        <f>+AI13-AH13</f>
        <v>-30</v>
      </c>
    </row>
    <row r="14" spans="1:36" ht="19.5" customHeight="1" x14ac:dyDescent="0.25">
      <c r="A14" s="25" t="s">
        <v>118</v>
      </c>
      <c r="B14" s="26">
        <v>24</v>
      </c>
      <c r="C14" s="26">
        <v>4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28</v>
      </c>
      <c r="AI14" s="26"/>
      <c r="AJ14" s="69">
        <f>+AI14-AH14</f>
        <v>-28</v>
      </c>
    </row>
    <row r="15" spans="1:36" x14ac:dyDescent="0.25">
      <c r="A15" s="13" t="s">
        <v>0</v>
      </c>
      <c r="B15" s="23"/>
      <c r="C15" s="23">
        <v>45.5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45.5</v>
      </c>
    </row>
    <row r="16" spans="1:36" s="32" customFormat="1" x14ac:dyDescent="0.25">
      <c r="A16" s="30" t="s">
        <v>20</v>
      </c>
      <c r="B16" s="31"/>
      <c r="C16" s="31"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>
        <v>50</v>
      </c>
      <c r="C18" s="33">
        <v>122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172</v>
      </c>
      <c r="AJ18" s="70"/>
    </row>
    <row r="19" spans="1:36" s="47" customFormat="1" x14ac:dyDescent="0.25">
      <c r="A19" s="46" t="s">
        <v>27</v>
      </c>
      <c r="B19" s="22">
        <f>B18*$B$9</f>
        <v>240</v>
      </c>
      <c r="C19" s="22">
        <f t="shared" ref="C19:AG19" si="3">C18*$B$9</f>
        <v>585.6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825.6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50</v>
      </c>
      <c r="C22" s="20">
        <f t="shared" ref="C22:AG23" si="5">+C16+C18+C20</f>
        <v>122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172</v>
      </c>
    </row>
    <row r="23" spans="1:36" s="47" customFormat="1" x14ac:dyDescent="0.25">
      <c r="A23" s="48" t="s">
        <v>26</v>
      </c>
      <c r="B23" s="19">
        <f>+B17+B19+B21</f>
        <v>240</v>
      </c>
      <c r="C23" s="19">
        <f t="shared" si="5"/>
        <v>585.6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825.6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22.3</v>
      </c>
      <c r="C42" s="38">
        <v>10.16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32.46</v>
      </c>
    </row>
    <row r="43" spans="1:34" s="47" customFormat="1" x14ac:dyDescent="0.25">
      <c r="A43" s="46" t="s">
        <v>44</v>
      </c>
      <c r="B43" s="22">
        <f>B42*$B$9</f>
        <v>107.04</v>
      </c>
      <c r="C43" s="22">
        <f t="shared" ref="C43:AG43" si="17">C42*$B$9</f>
        <v>48.768000000000001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155.80799999999999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22.3</v>
      </c>
      <c r="C46" s="20">
        <f t="shared" ref="C46:AG47" si="19">+C40+C42+C44</f>
        <v>10.16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32.46</v>
      </c>
    </row>
    <row r="47" spans="1:34" s="47" customFormat="1" x14ac:dyDescent="0.25">
      <c r="A47" s="48" t="s">
        <v>48</v>
      </c>
      <c r="B47" s="19">
        <f>+B41+B43+B45</f>
        <v>107.04</v>
      </c>
      <c r="C47" s="19">
        <f t="shared" si="19"/>
        <v>48.768000000000001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155.80799999999999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392.92</v>
      </c>
      <c r="C49" s="44">
        <v>1328.91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1721.8300000000002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43.59</v>
      </c>
      <c r="C53" s="44">
        <v>48.43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92.02000000000001</v>
      </c>
    </row>
    <row r="54" spans="1:34" x14ac:dyDescent="0.25">
      <c r="A54" s="17" t="s">
        <v>114</v>
      </c>
      <c r="B54" s="44">
        <v>3.68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3.68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787.23</v>
      </c>
      <c r="C64" s="53">
        <f t="shared" ref="C64:AG64" si="21">+C15+C23+C31+C39+C47+C48+C49+C50+C51+C52+C53+C54+C55+C56+C57+C58+C59+C60+C61+C62+C63</f>
        <v>2057.2080000000001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2844.4380000000001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720.93</v>
      </c>
      <c r="C67" s="57">
        <f t="shared" ref="C67:L67" si="23">C12</f>
        <v>2033.97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2754.9</v>
      </c>
    </row>
    <row r="68" spans="1:34" s="47" customFormat="1" x14ac:dyDescent="0.25">
      <c r="A68" s="58" t="s">
        <v>93</v>
      </c>
      <c r="B68" s="59">
        <f t="shared" ref="B68:AG68" si="24">+B13+B14</f>
        <v>36</v>
      </c>
      <c r="C68" s="59">
        <f t="shared" si="24"/>
        <v>22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58</v>
      </c>
    </row>
    <row r="69" spans="1:34" s="47" customFormat="1" x14ac:dyDescent="0.25">
      <c r="A69" s="58" t="s">
        <v>94</v>
      </c>
      <c r="B69" s="59">
        <f>+B67+B68</f>
        <v>756.93</v>
      </c>
      <c r="C69" s="59">
        <f t="shared" ref="C69:AG69" si="25">+C67+C68</f>
        <v>2055.9700000000003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2812.9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30.300000000000068</v>
      </c>
      <c r="C70" s="57">
        <f t="shared" si="26"/>
        <v>1.237999999999829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31.537999999999897</v>
      </c>
    </row>
    <row r="71" spans="1:34" ht="102.75" customHeight="1" x14ac:dyDescent="0.25">
      <c r="A71" s="77" t="s">
        <v>96</v>
      </c>
      <c r="B71" s="14" t="s">
        <v>126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9" activePane="bottomRight" state="frozen"/>
      <selection pane="topRight" activeCell="B1" sqref="B1"/>
      <selection pane="bottomLeft" activeCell="A5" sqref="A5"/>
      <selection pane="bottomRight" activeCell="B21" sqref="B2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408.56</v>
      </c>
      <c r="C12" s="26">
        <v>591.83000000000004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1000.3900000000001</v>
      </c>
      <c r="AI12" s="26"/>
      <c r="AJ12" s="69">
        <f>+AI12-AH12</f>
        <v>-1000.3900000000001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4.5</v>
      </c>
      <c r="C15" s="23">
        <v>15.5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</v>
      </c>
    </row>
    <row r="16" spans="1:36" s="32" customFormat="1" x14ac:dyDescent="0.25">
      <c r="A16" s="30" t="s">
        <v>20</v>
      </c>
      <c r="B16" s="31">
        <v>40</v>
      </c>
      <c r="C16" s="31">
        <v>59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99</v>
      </c>
      <c r="AJ16" s="70"/>
    </row>
    <row r="17" spans="1:36" s="47" customFormat="1" x14ac:dyDescent="0.25">
      <c r="A17" s="46" t="s">
        <v>27</v>
      </c>
      <c r="B17" s="22">
        <f>B16*$B$8</f>
        <v>184.4</v>
      </c>
      <c r="C17" s="22">
        <f>C16*$B$8</f>
        <v>271.99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456.39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40</v>
      </c>
      <c r="C22" s="20">
        <f t="shared" ref="C22:AG23" si="5">+C16+C18+C20</f>
        <v>59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99</v>
      </c>
    </row>
    <row r="23" spans="1:36" s="47" customFormat="1" x14ac:dyDescent="0.25">
      <c r="A23" s="48" t="s">
        <v>26</v>
      </c>
      <c r="B23" s="19">
        <f>+B17+B19+B21</f>
        <v>184.4</v>
      </c>
      <c r="C23" s="19">
        <f t="shared" si="5"/>
        <v>271.99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456.39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204.37</v>
      </c>
      <c r="C49" s="44">
        <v>288.86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493.23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9.67</v>
      </c>
      <c r="C53" s="44">
        <v>16.34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26.009999999999998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9.2200000000000006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9.2200000000000006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412.16</v>
      </c>
      <c r="C64" s="53">
        <f t="shared" ref="C64:AG64" si="21">+C15+C23+C31+C39+C47+C48+C49+C50+C51+C52+C53+C54+C55+C56+C57+C58+C59+C60+C61+C62+C63</f>
        <v>592.69000000000005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1004.8500000000001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408.56</v>
      </c>
      <c r="C67" s="57">
        <f t="shared" ref="C67:L67" si="23">C12</f>
        <v>591.83000000000004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1000.3900000000001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408.56</v>
      </c>
      <c r="C69" s="59">
        <f t="shared" ref="C69:AG69" si="25">+C67+C68</f>
        <v>591.83000000000004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1000.3900000000001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3.6000000000000227</v>
      </c>
      <c r="C70" s="57">
        <f t="shared" si="26"/>
        <v>0.86000000000001364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4.4600000000000364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4.83</v>
      </c>
      <c r="C8" s="1" t="s">
        <v>38</v>
      </c>
      <c r="D8" s="2"/>
    </row>
    <row r="9" spans="1:36" x14ac:dyDescent="0.25">
      <c r="A9" s="1" t="s">
        <v>22</v>
      </c>
      <c r="B9" s="24">
        <v>4.8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2964.56</v>
      </c>
      <c r="C12" s="26">
        <v>1579.71</v>
      </c>
      <c r="D12" s="26">
        <v>2601.73</v>
      </c>
      <c r="E12" s="26">
        <v>1535.86</v>
      </c>
      <c r="F12" s="26">
        <v>3088.14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11770</v>
      </c>
      <c r="AI12" s="26">
        <v>11323.43</v>
      </c>
      <c r="AJ12" s="69">
        <f>+AI12-AH12</f>
        <v>-446.56999999999971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</v>
      </c>
      <c r="C15" s="23">
        <v>186.5</v>
      </c>
      <c r="D15" s="23">
        <v>136</v>
      </c>
      <c r="E15" s="23">
        <v>233.5</v>
      </c>
      <c r="F15" s="23">
        <v>325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904</v>
      </c>
    </row>
    <row r="16" spans="1:36" s="32" customFormat="1" x14ac:dyDescent="0.25">
      <c r="A16" s="30" t="s">
        <v>20</v>
      </c>
      <c r="B16" s="31">
        <v>216</v>
      </c>
      <c r="C16" s="31"/>
      <c r="D16" s="31">
        <v>183</v>
      </c>
      <c r="E16" s="31"/>
      <c r="F16" s="31">
        <v>247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646</v>
      </c>
      <c r="AJ16" s="70"/>
    </row>
    <row r="17" spans="1:36" s="47" customFormat="1" x14ac:dyDescent="0.25">
      <c r="A17" s="46" t="s">
        <v>27</v>
      </c>
      <c r="B17" s="22">
        <f>B16*$B$8</f>
        <v>1043.28</v>
      </c>
      <c r="C17" s="22">
        <f>C16*$B$8</f>
        <v>0</v>
      </c>
      <c r="D17" s="22">
        <f t="shared" ref="D17:AG17" si="2">D16*$B$8</f>
        <v>883.89</v>
      </c>
      <c r="E17" s="22">
        <f t="shared" si="2"/>
        <v>0</v>
      </c>
      <c r="F17" s="22">
        <f t="shared" si="2"/>
        <v>1193.01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3120.1800000000003</v>
      </c>
    </row>
    <row r="18" spans="1:36" s="32" customFormat="1" x14ac:dyDescent="0.25">
      <c r="A18" s="30" t="s">
        <v>23</v>
      </c>
      <c r="B18" s="33">
        <v>45</v>
      </c>
      <c r="C18" s="33">
        <v>128</v>
      </c>
      <c r="D18" s="33">
        <v>76</v>
      </c>
      <c r="E18" s="33">
        <v>57</v>
      </c>
      <c r="F18" s="33">
        <v>80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386</v>
      </c>
      <c r="AJ18" s="70"/>
    </row>
    <row r="19" spans="1:36" s="47" customFormat="1" x14ac:dyDescent="0.25">
      <c r="A19" s="46" t="s">
        <v>27</v>
      </c>
      <c r="B19" s="22">
        <f>B18*$B$9</f>
        <v>216</v>
      </c>
      <c r="C19" s="22">
        <f t="shared" ref="C19:AG19" si="3">C18*$B$9</f>
        <v>614.4</v>
      </c>
      <c r="D19" s="22">
        <f t="shared" si="3"/>
        <v>364.8</v>
      </c>
      <c r="E19" s="22">
        <f t="shared" si="3"/>
        <v>273.59999999999997</v>
      </c>
      <c r="F19" s="22">
        <f t="shared" si="3"/>
        <v>384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1852.8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261</v>
      </c>
      <c r="C22" s="20">
        <f t="shared" ref="C22:AG23" si="5">+C16+C18+C20</f>
        <v>128</v>
      </c>
      <c r="D22" s="20">
        <f t="shared" si="5"/>
        <v>259</v>
      </c>
      <c r="E22" s="20">
        <f t="shared" si="5"/>
        <v>57</v>
      </c>
      <c r="F22" s="20">
        <f t="shared" si="5"/>
        <v>327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1032</v>
      </c>
    </row>
    <row r="23" spans="1:36" s="47" customFormat="1" x14ac:dyDescent="0.25">
      <c r="A23" s="48" t="s">
        <v>26</v>
      </c>
      <c r="B23" s="19">
        <f>+B17+B19+B21</f>
        <v>1259.28</v>
      </c>
      <c r="C23" s="19">
        <f t="shared" si="5"/>
        <v>614.4</v>
      </c>
      <c r="D23" s="19">
        <f t="shared" si="5"/>
        <v>1248.69</v>
      </c>
      <c r="E23" s="19">
        <f t="shared" si="5"/>
        <v>273.59999999999997</v>
      </c>
      <c r="F23" s="19">
        <f t="shared" si="5"/>
        <v>1577.01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4972.9799999999996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82.95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82.95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400.64850000000001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400.64850000000001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82.95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82.95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400.64850000000001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400.64850000000001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1554.5</v>
      </c>
      <c r="C49" s="44"/>
      <c r="D49" s="44"/>
      <c r="E49" s="44">
        <v>140.93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1695.43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588.41999999999996</v>
      </c>
      <c r="D52" s="44">
        <v>611.12</v>
      </c>
      <c r="E52" s="44">
        <v>630.38</v>
      </c>
      <c r="F52" s="44">
        <v>1050.77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2880.69</v>
      </c>
    </row>
    <row r="53" spans="1:34" x14ac:dyDescent="0.25">
      <c r="A53" s="17" t="s">
        <v>18</v>
      </c>
      <c r="B53" s="44">
        <v>130.88</v>
      </c>
      <c r="C53" s="44">
        <v>191.47</v>
      </c>
      <c r="D53" s="44">
        <v>166.55</v>
      </c>
      <c r="E53" s="44">
        <v>71.010000000000005</v>
      </c>
      <c r="F53" s="44">
        <v>101.96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661.87000000000012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189.71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189.71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39.15</v>
      </c>
      <c r="E59" s="44"/>
      <c r="F59" s="44">
        <v>36.35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75.5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2967.66</v>
      </c>
      <c r="C64" s="53">
        <f t="shared" ref="C64:AG64" si="21">+C15+C23+C31+C39+C47+C48+C49+C50+C51+C52+C53+C54+C55+C56+C57+C58+C59+C60+C61+C62+C63</f>
        <v>1580.79</v>
      </c>
      <c r="D64" s="53">
        <f t="shared" si="21"/>
        <v>2602.1585000000005</v>
      </c>
      <c r="E64" s="53">
        <f t="shared" si="21"/>
        <v>1539.1299999999999</v>
      </c>
      <c r="F64" s="53">
        <f t="shared" si="21"/>
        <v>3091.0899999999997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11780.8285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2964.56</v>
      </c>
      <c r="C67" s="57">
        <f t="shared" ref="C67:L67" si="23">C12</f>
        <v>1579.71</v>
      </c>
      <c r="D67" s="57">
        <f t="shared" si="23"/>
        <v>2601.73</v>
      </c>
      <c r="E67" s="57">
        <f t="shared" si="23"/>
        <v>1535.86</v>
      </c>
      <c r="F67" s="57">
        <f t="shared" si="23"/>
        <v>3088.14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11770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2964.56</v>
      </c>
      <c r="C69" s="59">
        <f t="shared" ref="C69:AG69" si="25">+C67+C68</f>
        <v>1579.71</v>
      </c>
      <c r="D69" s="59">
        <f t="shared" si="25"/>
        <v>2601.73</v>
      </c>
      <c r="E69" s="59">
        <f t="shared" si="25"/>
        <v>1535.86</v>
      </c>
      <c r="F69" s="59">
        <f t="shared" si="25"/>
        <v>3088.14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11770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3.0999999999999091</v>
      </c>
      <c r="C70" s="57">
        <f t="shared" si="26"/>
        <v>1.0799999999999272</v>
      </c>
      <c r="D70" s="57">
        <f t="shared" si="26"/>
        <v>0.4285000000004402</v>
      </c>
      <c r="E70" s="57">
        <f t="shared" si="26"/>
        <v>3.2699999999999818</v>
      </c>
      <c r="F70" s="57">
        <f t="shared" si="26"/>
        <v>2.9499999999998181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10.828500000000076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BOVEDA-1</cp:lastModifiedBy>
  <cp:lastPrinted>2019-08-19T12:56:25Z</cp:lastPrinted>
  <dcterms:created xsi:type="dcterms:W3CDTF">2013-07-24T18:56:16Z</dcterms:created>
  <dcterms:modified xsi:type="dcterms:W3CDTF">2022-05-21T13:43:32Z</dcterms:modified>
</cp:coreProperties>
</file>