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7455" windowHeight="1078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AH23" i="149"/>
  <c r="F11" i="145" s="1"/>
  <c r="M64" i="149"/>
  <c r="M70" i="149" s="1"/>
  <c r="AC64" i="149"/>
  <c r="AC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V39" i="40" s="1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X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A47" i="40"/>
  <c r="AB47" i="40"/>
  <c r="AG23" i="40"/>
  <c r="AC23" i="40"/>
  <c r="Y23" i="40"/>
  <c r="U23" i="40"/>
  <c r="AF39" i="40"/>
  <c r="AE47" i="40"/>
  <c r="W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Y64" i="40" l="1"/>
  <c r="Y70" i="40" s="1"/>
  <c r="Z64" i="40"/>
  <c r="Z70" i="40" s="1"/>
  <c r="AG64" i="40"/>
  <c r="AG70" i="40" s="1"/>
  <c r="AF64" i="40"/>
  <c r="AF70" i="40" s="1"/>
  <c r="V64" i="40"/>
  <c r="V70" i="40" s="1"/>
  <c r="Q39" i="40"/>
  <c r="M39" i="40"/>
  <c r="AE64" i="40"/>
  <c r="AE70" i="40" s="1"/>
  <c r="AA64" i="40"/>
  <c r="AA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AH69" i="40" l="1"/>
  <c r="R64" i="40"/>
  <c r="R70" i="40" s="1"/>
  <c r="O64" i="40"/>
  <c r="O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I35" i="40"/>
  <c r="J35" i="40"/>
  <c r="K35" i="40"/>
  <c r="L35" i="40"/>
  <c r="L39" i="40" s="1"/>
  <c r="C37" i="40"/>
  <c r="D37" i="40"/>
  <c r="E37" i="40"/>
  <c r="F37" i="40"/>
  <c r="G37" i="40"/>
  <c r="H37" i="40"/>
  <c r="H39" i="40" s="1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E47" i="40"/>
  <c r="B38" i="40"/>
  <c r="E23" i="40" l="1"/>
  <c r="I39" i="40"/>
  <c r="C23" i="40"/>
  <c r="F39" i="40"/>
  <c r="K23" i="40"/>
  <c r="G23" i="40"/>
  <c r="J39" i="40"/>
  <c r="K47" i="40"/>
  <c r="G47" i="40"/>
  <c r="C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I64" i="40" l="1"/>
  <c r="I70" i="40" s="1"/>
  <c r="K64" i="40"/>
  <c r="K70" i="40" s="1"/>
  <c r="G64" i="40"/>
  <c r="G70" i="40" s="1"/>
  <c r="C64" i="40"/>
  <c r="C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<sst xmlns="http://schemas.openxmlformats.org/spreadsheetml/2006/main" count="753" uniqueCount="143">
  <si>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</si>
  <si>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</si>
  <si>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</si>
  <si>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</si>
  <si>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</si>
  <si>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</si>
  <si>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</si>
  <si>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</si>
  <si>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</si>
  <si>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</si>
  <si>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</si>
  <si>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</si>
  <si>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</si>
  <si>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</si>
  <si>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</si>
  <si>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</si>
  <si>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</si>
  <si>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</si>
  <si>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</si>
  <si>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</si>
  <si>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</si>
  <si>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</si>
  <si>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</si>
  <si>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</si>
  <si>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</si>
  <si>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</si>
  <si>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</si>
  <si>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</si>
  <si>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</si>
  <si>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</si>
  <si>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</si>
  <si>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</si>
  <si>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</si>
  <si>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</si>
  <si>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</si>
  <si>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</si>
  <si>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</si>
  <si>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</si>
  <si>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</si>
  <si>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</si>
  <si>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</si>
  <si>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</si>
  <si>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</si>
  <si>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</si>
  <si>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</si>
  <si>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</si>
  <si>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</si>
  <si>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</si>
  <si>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</si>
  <si>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</si>
  <si>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</si>
  <si>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</si>
  <si>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</si>
  <si>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</si>
  <si>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</si>
  <si>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</si>
  <si>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</si>
  <si>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</si>
  <si>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</si>
  <si>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</si>
  <si>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</si>
  <si>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</si>
  <si>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</si>
  <si>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</si>
  <si>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</si>
  <si>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</si>
  <si>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</si>
  <si>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</si>
  <si>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</si>
  <si>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</si>
  <si>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</si>
  <si>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</si>
  <si>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</si>
  <si>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</si>
  <si>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</si>
  <si>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</si>
  <si>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</si>
  <si>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</si>
  <si>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</si>
  <si>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</si>
  <si>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</si>
  <si>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</si>
  <si>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</si>
  <si>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</si>
  <si>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</si>
  <si>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</si>
  <si>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</si>
  <si>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</si>
  <si>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</si>
  <si>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</si>
  <si>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</si>
  <si>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</si>
  <si>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</si>
  <si>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</si>
  <si>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</si>
  <si>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</si>
  <si>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</si>
  <si>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</si>
  <si>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</si>
  <si>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</si>
  <si>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</si>
  <si>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</si>
  <si>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</si>
  <si>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</si>
  <si>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</si>
  <si>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</si>
  <si>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</si>
  <si>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</si>
  <si>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</si>
  <si>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</si>
  <si>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</si>
  <si>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</si>
  <si>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</si>
  <si>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</si>
  <si>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</si>
  <si>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</si>
  <si>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</si>
  <si>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</si>
  <si>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</si>
  <si>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</si>
  <si>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</si>
  <si>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</si>
  <si>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</si>
  <si>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DE 10$</t>
  </si>
  <si>
    <t>SOBRANTE X PERIODICO</t>
  </si>
  <si>
    <t>18.00 SOBRANTE X</t>
  </si>
  <si>
    <t>PERIODICO</t>
  </si>
  <si>
    <t xml:space="preserve">DOS PALETA COBRADA </t>
  </si>
  <si>
    <t>MAS NO FACTURADA</t>
  </si>
  <si>
    <t>26.00 F/C</t>
  </si>
  <si>
    <t>PAGO DE CRSITOBAL 613.00</t>
  </si>
  <si>
    <t>FALTANTE EN EFECTIVO</t>
  </si>
  <si>
    <t>4.00 F/C</t>
  </si>
  <si>
    <t xml:space="preserve">EN EL ISTEMA NO SE </t>
  </si>
  <si>
    <t>CARGO EL EFECTIVO</t>
  </si>
  <si>
    <t>9.00F/C</t>
  </si>
  <si>
    <t>SOBRANTE DE 167.99</t>
  </si>
  <si>
    <t xml:space="preserve">ES TRANFERENCIA A </t>
  </si>
  <si>
    <t>CLIENTE</t>
  </si>
  <si>
    <t>13.30F/C</t>
  </si>
  <si>
    <t>SOBRANTE DE 27.77</t>
  </si>
  <si>
    <t>POR DEBITO</t>
  </si>
  <si>
    <t>NOTA A CREDITO 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</si>
</sst>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42183.670000000013</v>
      </c>
      <c r="C2" s="43">
        <f>MODELO!AH12</f>
        <v>23631.350000000002</v>
      </c>
      <c r="D2" s="43">
        <f>EXQUISITECES!AH12</f>
        <v>6154.5300000000007</v>
      </c>
      <c r="E2" s="43">
        <f>HOYADA!AH12</f>
        <v>5863.4100000000008</v>
      </c>
      <c r="F2" s="43">
        <f>FARMASTOP!AH12</f>
        <v>2457.34</v>
      </c>
      <c r="G2" s="43">
        <f>BOCAS!AH12</f>
        <v>1691.04</v>
      </c>
      <c r="H2" s="43">
        <f>LAGUNETICA!AH12</f>
        <v>9744.369999999999</v>
      </c>
      <c r="I2" s="43">
        <f>SANANTONIO!AH12</f>
        <v>0</v>
      </c>
      <c r="J2" s="43">
        <f>SUM(B2:I2)</f>
        <v>91725.71</v>
      </c>
    </row>
    <row r="3" spans="1:10" x14ac:dyDescent="0.25">
      <c r="A3" s="46" t="s">
        <v>0</v>
      </c>
      <c r="B3" s="43">
        <f>AUTOMERCADO!AH15</f>
        <v>848</v>
      </c>
      <c r="C3" s="43">
        <f>MODELO!AH15</f>
        <v>1288.2</v>
      </c>
      <c r="D3" s="43">
        <f>EXQUISITECES!AH15</f>
        <v>460</v>
      </c>
      <c r="E3" s="43">
        <f>HOYADA!AH15</f>
        <v>1083.9000000000001</v>
      </c>
      <c r="F3" s="43">
        <f>FARMASTOP!AH15</f>
        <v>46</v>
      </c>
      <c r="G3" s="43">
        <f>BOCAS!AH15</f>
        <v>111.4</v>
      </c>
      <c r="H3" s="43">
        <f>LAGUNETICA!AH15</f>
        <v>969.4</v>
      </c>
      <c r="I3" s="43">
        <f>SANANTONIO!AH15</f>
        <v>0</v>
      </c>
      <c r="J3" s="43">
        <f t="shared" ref="J3:J52" si="0">SUM(B3:I3)</f>
        <v>4806.8999999999996</v>
      </c>
    </row>
    <row r="4" spans="1:10" x14ac:dyDescent="0.25">
      <c r="A4" s="73" t="s">
        <v>20</v>
      </c>
      <c r="B4" s="43">
        <f>AUTOMERCADO!AH16</f>
        <v>1858</v>
      </c>
      <c r="C4" s="43">
        <f>MODELO!AH16</f>
        <v>1030</v>
      </c>
      <c r="D4" s="43">
        <f>EXQUISITECES!AH16</f>
        <v>243</v>
      </c>
      <c r="E4" s="43">
        <f>HOYADA!AH16</f>
        <v>150</v>
      </c>
      <c r="F4" s="43">
        <f>FARMASTOP!AH16</f>
        <v>103</v>
      </c>
      <c r="G4" s="43">
        <f>BOCAS!AH16</f>
        <v>190</v>
      </c>
      <c r="H4" s="43">
        <f>LAGUNETICA!AH16</f>
        <v>324</v>
      </c>
      <c r="I4" s="43">
        <f>SANANTONIO!AH16</f>
        <v>0</v>
      </c>
      <c r="J4" s="43">
        <f t="shared" si="0"/>
        <v>3898</v>
      </c>
    </row>
    <row r="5" spans="1:10" x14ac:dyDescent="0.25">
      <c r="A5" s="46" t="s">
        <v>27</v>
      </c>
      <c r="B5" s="43">
        <f>AUTOMERCADO!AH17</f>
        <v>9104.2000000000007</v>
      </c>
      <c r="C5" s="43">
        <f>MODELO!AH17</f>
        <v>5047</v>
      </c>
      <c r="D5" s="43">
        <f>EXQUISITECES!AH17</f>
        <v>1190.7000000000003</v>
      </c>
      <c r="E5" s="43">
        <f>HOYADA!AH17</f>
        <v>735</v>
      </c>
      <c r="F5" s="43">
        <f>FARMASTOP!AH17</f>
        <v>497.49</v>
      </c>
      <c r="G5" s="43">
        <f>BOCAS!AH17</f>
        <v>875.90000000000009</v>
      </c>
      <c r="H5" s="43">
        <f>LAGUNETICA!AH17</f>
        <v>1587.6</v>
      </c>
      <c r="I5" s="43">
        <f>SANANTONIO!AH17</f>
        <v>0</v>
      </c>
      <c r="J5" s="43">
        <f t="shared" si="0"/>
        <v>19037.890000000003</v>
      </c>
    </row>
    <row r="6" spans="1:10" x14ac:dyDescent="0.25">
      <c r="A6" s="73" t="s">
        <v>23</v>
      </c>
      <c r="B6" s="43">
        <f>AUTOMERCADO!AH18</f>
        <v>14</v>
      </c>
      <c r="C6" s="43">
        <f>MODELO!AH18</f>
        <v>25</v>
      </c>
      <c r="D6" s="43">
        <f>EXQUISITECES!AH18</f>
        <v>144</v>
      </c>
      <c r="E6" s="43">
        <f>HOYADA!AH18</f>
        <v>256</v>
      </c>
      <c r="F6" s="43">
        <f>FARMASTOP!AH18</f>
        <v>76</v>
      </c>
      <c r="G6" s="43">
        <f>BOCAS!AH18</f>
        <v>0</v>
      </c>
      <c r="H6" s="43">
        <f>LAGUNETICA!AH18</f>
        <v>357</v>
      </c>
      <c r="I6" s="43">
        <f>SANANTONIO!AH18</f>
        <v>0</v>
      </c>
      <c r="J6" s="43">
        <f t="shared" si="0"/>
        <v>872</v>
      </c>
    </row>
    <row r="7" spans="1:10" x14ac:dyDescent="0.25">
      <c r="A7" s="46" t="s">
        <v>27</v>
      </c>
      <c r="B7" s="43">
        <f>AUTOMERCADO!AH19</f>
        <v>68.459999999999994</v>
      </c>
      <c r="C7" s="43">
        <f>MODELO!AH19</f>
        <v>122.25</v>
      </c>
      <c r="D7" s="43">
        <f>EXQUISITECES!AH19</f>
        <v>695.52</v>
      </c>
      <c r="E7" s="43">
        <f>HOYADA!AH19</f>
        <v>1236.48</v>
      </c>
      <c r="F7" s="43">
        <f>FARMASTOP!AH19</f>
        <v>372.40000000000003</v>
      </c>
      <c r="G7" s="43">
        <f>BOCAS!AH19</f>
        <v>0</v>
      </c>
      <c r="H7" s="43">
        <f>LAGUNETICA!AH19</f>
        <v>1724.3100000000002</v>
      </c>
      <c r="I7" s="43">
        <f>SANANTONIO!AH19</f>
        <v>0</v>
      </c>
      <c r="J7" s="43">
        <f t="shared" si="0"/>
        <v>4219.42</v>
      </c>
    </row>
    <row r="8" spans="1:10" x14ac:dyDescent="0.25">
      <c r="A8" s="73" t="s">
        <v>24</v>
      </c>
      <c r="B8" s="43">
        <f>AUTOMERCADO!AH20</f>
        <v>1462</v>
      </c>
      <c r="C8" s="43">
        <f>MODELO!AH20</f>
        <v>616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2078</v>
      </c>
    </row>
    <row r="9" spans="1:10" x14ac:dyDescent="0.25">
      <c r="A9" s="46" t="s">
        <v>27</v>
      </c>
      <c r="B9" s="43">
        <f>AUTOMERCADO!AH21</f>
        <v>7061.46</v>
      </c>
      <c r="C9" s="43">
        <f>MODELO!AH21</f>
        <v>2975.2799999999997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10036.74</v>
      </c>
    </row>
    <row r="10" spans="1:10" x14ac:dyDescent="0.25">
      <c r="A10" s="48" t="s">
        <v>25</v>
      </c>
      <c r="B10" s="43">
        <f>AUTOMERCADO!AH22</f>
        <v>3334</v>
      </c>
      <c r="C10" s="43">
        <f>MODELO!AH22</f>
        <v>1671</v>
      </c>
      <c r="D10" s="43">
        <f>EXQUISITECES!AH22</f>
        <v>387</v>
      </c>
      <c r="E10" s="43">
        <f>HOYADA!AH22</f>
        <v>406</v>
      </c>
      <c r="F10" s="43">
        <f>FARMASTOP!AH22</f>
        <v>179</v>
      </c>
      <c r="G10" s="43">
        <f>BOCAS!AH22</f>
        <v>190</v>
      </c>
      <c r="H10" s="43">
        <f>LAGUNETICA!AH22</f>
        <v>681</v>
      </c>
      <c r="I10" s="43">
        <f>SANANTONIO!AH22</f>
        <v>0</v>
      </c>
      <c r="J10" s="43">
        <f t="shared" si="0"/>
        <v>6848</v>
      </c>
    </row>
    <row r="11" spans="1:10" x14ac:dyDescent="0.25">
      <c r="A11" s="48" t="s">
        <v>26</v>
      </c>
      <c r="B11" s="43">
        <f>AUTOMERCADO!AH23</f>
        <v>16234.12</v>
      </c>
      <c r="C11" s="43">
        <f>MODELO!AH23</f>
        <v>8144.5300000000007</v>
      </c>
      <c r="D11" s="43">
        <f>EXQUISITECES!AH23</f>
        <v>1886.2200000000003</v>
      </c>
      <c r="E11" s="43">
        <f>HOYADA!AH23</f>
        <v>1971.48</v>
      </c>
      <c r="F11" s="43">
        <f>FARMASTOP!AH23</f>
        <v>869.89</v>
      </c>
      <c r="G11" s="43">
        <f>BOCAS!AH23</f>
        <v>875.90000000000009</v>
      </c>
      <c r="H11" s="43">
        <f>LAGUNETICA!AH23</f>
        <v>3311.91</v>
      </c>
      <c r="I11" s="43">
        <f>SANANTONIO!AH23</f>
        <v>0</v>
      </c>
      <c r="J11" s="43">
        <f t="shared" si="0"/>
        <v>33294.050000000003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480.21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5</v>
      </c>
      <c r="I20" s="43">
        <f>SANANTONIO!AH32</f>
        <v>0</v>
      </c>
      <c r="J20" s="43">
        <f t="shared" si="0"/>
        <v>485.21</v>
      </c>
    </row>
    <row r="21" spans="1:10" x14ac:dyDescent="0.25">
      <c r="A21" s="46" t="s">
        <v>35</v>
      </c>
      <c r="B21" s="43">
        <f>AUTOMERCADO!AH33</f>
        <v>2353.029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24.5</v>
      </c>
      <c r="I21" s="43">
        <f>SANANTONIO!AH33</f>
        <v>0</v>
      </c>
      <c r="J21" s="43">
        <f t="shared" si="0"/>
        <v>2377.529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76.069999999999993</v>
      </c>
      <c r="C24" s="43">
        <f>MODELO!AH36</f>
        <v>60.06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136.13</v>
      </c>
    </row>
    <row r="25" spans="1:10" x14ac:dyDescent="0.25">
      <c r="A25" s="46" t="s">
        <v>35</v>
      </c>
      <c r="B25" s="43">
        <f>AUTOMERCADO!AH37</f>
        <v>367.41809999999998</v>
      </c>
      <c r="C25" s="43">
        <f>MODELO!AH37</f>
        <v>290.08980000000003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657.50790000000006</v>
      </c>
    </row>
    <row r="26" spans="1:10" x14ac:dyDescent="0.25">
      <c r="A26" s="48" t="s">
        <v>41</v>
      </c>
      <c r="B26" s="43">
        <f>AUTOMERCADO!AH38</f>
        <v>556.28</v>
      </c>
      <c r="C26" s="43">
        <f>MODELO!AH38</f>
        <v>60.06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5</v>
      </c>
      <c r="I26" s="43">
        <f>SANANTONIO!AH38</f>
        <v>0</v>
      </c>
      <c r="J26" s="43">
        <f t="shared" si="0"/>
        <v>621.33999999999992</v>
      </c>
    </row>
    <row r="27" spans="1:10" x14ac:dyDescent="0.25">
      <c r="A27" s="48" t="s">
        <v>42</v>
      </c>
      <c r="B27" s="43">
        <f>AUTOMERCADO!AH39</f>
        <v>2720.4471000000003</v>
      </c>
      <c r="C27" s="43">
        <f>MODELO!AH39</f>
        <v>290.08980000000003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24.5</v>
      </c>
      <c r="I27" s="43">
        <f>SANANTONIO!AH39</f>
        <v>0</v>
      </c>
      <c r="J27" s="43">
        <f t="shared" si="0"/>
        <v>3035.0369000000005</v>
      </c>
    </row>
    <row r="28" spans="1:10" x14ac:dyDescent="0.25">
      <c r="A28" s="46" t="s">
        <v>43</v>
      </c>
      <c r="B28" s="43">
        <f>AUTOMERCADO!AH40</f>
        <v>65.83</v>
      </c>
      <c r="C28" s="43">
        <f>MODELO!AH40</f>
        <v>0</v>
      </c>
      <c r="D28" s="43">
        <f>EXQUISITECES!AH40</f>
        <v>64.75</v>
      </c>
      <c r="E28" s="43">
        <f>HOYADA!AH40</f>
        <v>13.17</v>
      </c>
      <c r="F28" s="43">
        <f>FARMASTOP!AH40</f>
        <v>3.84</v>
      </c>
      <c r="G28" s="43">
        <f>BOCAS!AH40</f>
        <v>14.06</v>
      </c>
      <c r="H28" s="43">
        <f>LAGUNETICA!AH40</f>
        <v>27.86</v>
      </c>
      <c r="I28" s="43">
        <f>SANANTONIO!AH40</f>
        <v>0</v>
      </c>
      <c r="J28" s="43">
        <f t="shared" si="0"/>
        <v>189.51</v>
      </c>
    </row>
    <row r="29" spans="1:10" x14ac:dyDescent="0.25">
      <c r="A29" s="46" t="s">
        <v>44</v>
      </c>
      <c r="B29" s="43">
        <f>AUTOMERCADO!AH41</f>
        <v>322.56700000000001</v>
      </c>
      <c r="C29" s="43">
        <f>MODELO!AH41</f>
        <v>0</v>
      </c>
      <c r="D29" s="43">
        <f>EXQUISITECES!AH41</f>
        <v>317.27500000000003</v>
      </c>
      <c r="E29" s="43">
        <f>HOYADA!AH41</f>
        <v>64.533000000000001</v>
      </c>
      <c r="F29" s="43">
        <f>FARMASTOP!AH41</f>
        <v>18.5472</v>
      </c>
      <c r="G29" s="43">
        <f>BOCAS!AH41</f>
        <v>64.816600000000008</v>
      </c>
      <c r="H29" s="43">
        <f>LAGUNETICA!AH41</f>
        <v>136.51400000000001</v>
      </c>
      <c r="I29" s="43">
        <f>SANANTONIO!AH41</f>
        <v>0</v>
      </c>
      <c r="J29" s="43">
        <f t="shared" si="0"/>
        <v>924.25280000000009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37.729999999999997</v>
      </c>
      <c r="C32" s="43">
        <f>MODELO!AH44</f>
        <v>8.7200000000000006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46.449999999999996</v>
      </c>
    </row>
    <row r="33" spans="1:10" x14ac:dyDescent="0.25">
      <c r="A33" s="46" t="s">
        <v>44</v>
      </c>
      <c r="B33" s="43">
        <f>AUTOMERCADO!AH45</f>
        <v>182.23589999999999</v>
      </c>
      <c r="C33" s="43">
        <f>MODELO!AH45</f>
        <v>42.117600000000003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224.3535</v>
      </c>
    </row>
    <row r="34" spans="1:10" x14ac:dyDescent="0.25">
      <c r="A34" s="48" t="s">
        <v>47</v>
      </c>
      <c r="B34" s="43">
        <f>AUTOMERCADO!AH46</f>
        <v>103.56</v>
      </c>
      <c r="C34" s="43">
        <f>MODELO!AH46</f>
        <v>8.7200000000000006</v>
      </c>
      <c r="D34" s="43">
        <f>EXQUISITECES!AH46</f>
        <v>64.75</v>
      </c>
      <c r="E34" s="43">
        <f>HOYADA!AH46</f>
        <v>13.17</v>
      </c>
      <c r="F34" s="43">
        <f>FARMASTOP!AH46</f>
        <v>3.84</v>
      </c>
      <c r="G34" s="43">
        <f>BOCAS!AH46</f>
        <v>14.06</v>
      </c>
      <c r="H34" s="43">
        <f>LAGUNETICA!AH46</f>
        <v>27.86</v>
      </c>
      <c r="I34" s="43">
        <f>SANANTONIO!AH46</f>
        <v>0</v>
      </c>
      <c r="J34" s="43">
        <f t="shared" si="0"/>
        <v>235.95999999999998</v>
      </c>
    </row>
    <row r="35" spans="1:10" x14ac:dyDescent="0.25">
      <c r="A35" s="48" t="s">
        <v>48</v>
      </c>
      <c r="B35" s="43">
        <f>AUTOMERCADO!AH47</f>
        <v>504.80290000000002</v>
      </c>
      <c r="C35" s="43">
        <f>MODELO!AH47</f>
        <v>42.117600000000003</v>
      </c>
      <c r="D35" s="43">
        <f>EXQUISITECES!AH47</f>
        <v>317.27500000000003</v>
      </c>
      <c r="E35" s="43">
        <f>HOYADA!AH47</f>
        <v>64.533000000000001</v>
      </c>
      <c r="F35" s="43">
        <f>FARMASTOP!AH47</f>
        <v>18.5472</v>
      </c>
      <c r="G35" s="43">
        <f>BOCAS!AH47</f>
        <v>64.816600000000008</v>
      </c>
      <c r="H35" s="43">
        <f>LAGUNETICA!AH47</f>
        <v>136.51400000000001</v>
      </c>
      <c r="I35" s="43">
        <f>SANANTONIO!AH47</f>
        <v>0</v>
      </c>
      <c r="J35" s="43">
        <f t="shared" si="0"/>
        <v>1148.6062999999999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18255.97</v>
      </c>
      <c r="C37" s="43">
        <f>MODELO!AH49</f>
        <v>5479.4699999999993</v>
      </c>
      <c r="D37" s="43">
        <f>EXQUISITECES!AH49</f>
        <v>3205.47</v>
      </c>
      <c r="E37" s="43">
        <f>HOYADA!AH49</f>
        <v>1883.8500000000001</v>
      </c>
      <c r="F37" s="43">
        <f>FARMASTOP!AH49</f>
        <v>1432.06</v>
      </c>
      <c r="G37" s="43">
        <f>BOCAS!AH49</f>
        <v>640.02</v>
      </c>
      <c r="H37" s="43">
        <f>LAGUNETICA!AH49</f>
        <v>2092.31</v>
      </c>
      <c r="I37" s="43">
        <f>SANANTONIO!AH49</f>
        <v>0</v>
      </c>
      <c r="J37" s="43">
        <f t="shared" si="0"/>
        <v>32989.15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470.21000000000004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470.21000000000004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3303.24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2135.29</v>
      </c>
      <c r="I40" s="43">
        <f>SANANTONIO!AH52</f>
        <v>0</v>
      </c>
      <c r="J40" s="43">
        <f t="shared" si="0"/>
        <v>5438.53</v>
      </c>
    </row>
    <row r="41" spans="1:10" x14ac:dyDescent="0.25">
      <c r="A41" s="74" t="s">
        <v>18</v>
      </c>
      <c r="B41" s="43">
        <f>AUTOMERCADO!AH53</f>
        <v>1025.48</v>
      </c>
      <c r="C41" s="43">
        <f>MODELO!AH53</f>
        <v>2285.5100000000002</v>
      </c>
      <c r="D41" s="43">
        <f>EXQUISITECES!AH53</f>
        <v>287.47999999999996</v>
      </c>
      <c r="E41" s="43">
        <f>HOYADA!AH53</f>
        <v>843.24</v>
      </c>
      <c r="F41" s="43">
        <f>FARMASTOP!AH53</f>
        <v>57.92</v>
      </c>
      <c r="G41" s="43">
        <f>BOCAS!AH53</f>
        <v>0</v>
      </c>
      <c r="H41" s="43">
        <f>LAGUNETICA!AH53</f>
        <v>898.17</v>
      </c>
      <c r="I41" s="43">
        <f>SANANTONIO!AH53</f>
        <v>0</v>
      </c>
      <c r="J41" s="43">
        <f t="shared" si="0"/>
        <v>5397.8</v>
      </c>
    </row>
    <row r="42" spans="1:10" x14ac:dyDescent="0.25">
      <c r="A42" s="74" t="s">
        <v>114</v>
      </c>
      <c r="B42" s="43">
        <f>AUTOMERCADO!AH54</f>
        <v>216.15</v>
      </c>
      <c r="C42" s="43">
        <f>MODELO!AH54</f>
        <v>116.78</v>
      </c>
      <c r="D42" s="43">
        <f>EXQUISITECES!AH54</f>
        <v>48</v>
      </c>
      <c r="E42" s="43">
        <f>HOYADA!AH54</f>
        <v>0</v>
      </c>
      <c r="F42" s="43">
        <f>FARMASTOP!AH54</f>
        <v>4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384.93</v>
      </c>
    </row>
    <row r="43" spans="1:10" x14ac:dyDescent="0.25">
      <c r="A43" s="74" t="s">
        <v>52</v>
      </c>
      <c r="B43" s="43">
        <f>AUTOMERCADO!AH55</f>
        <v>2608.34</v>
      </c>
      <c r="C43" s="43">
        <f>MODELO!AH55</f>
        <v>449.76</v>
      </c>
      <c r="D43" s="43">
        <f>EXQUISITECES!AH55</f>
        <v>0</v>
      </c>
      <c r="E43" s="43">
        <f>HOYADA!AH55</f>
        <v>21.88</v>
      </c>
      <c r="F43" s="43">
        <f>FARMASTOP!AH55</f>
        <v>48.54</v>
      </c>
      <c r="G43" s="43">
        <f>BOCAS!AH55</f>
        <v>0</v>
      </c>
      <c r="H43" s="43">
        <f>LAGUNETICA!AH55</f>
        <v>185.13</v>
      </c>
      <c r="I43" s="43">
        <f>SANANTONIO!AH55</f>
        <v>0</v>
      </c>
      <c r="J43" s="43">
        <f t="shared" si="0"/>
        <v>3313.6500000000005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156.89000000000001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156.89000000000001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1698.73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1698.73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42413.31</v>
      </c>
      <c r="C52" s="75">
        <f>MODELO!AH64</f>
        <v>23725.527400000003</v>
      </c>
      <c r="D52" s="75">
        <f>EXQUISITECES!AH64</f>
        <v>6204.4449999999997</v>
      </c>
      <c r="E52" s="75">
        <f>HOYADA!AH64</f>
        <v>5868.8830000000007</v>
      </c>
      <c r="F52" s="75">
        <f>FARMASTOP!AH64</f>
        <v>2476.9571999999998</v>
      </c>
      <c r="G52" s="75">
        <f>BOCAS!AH64</f>
        <v>1692.1366</v>
      </c>
      <c r="H52" s="75">
        <f>LAGUNETICA!AH64</f>
        <v>9753.2240000000002</v>
      </c>
      <c r="I52" s="75">
        <f>SANANTONIO!AH64</f>
        <v>0</v>
      </c>
      <c r="J52" s="75">
        <f t="shared" si="0"/>
        <v>92134.483200000002</v>
      </c>
    </row>
    <row r="53" spans="1:10" x14ac:dyDescent="0.25">
      <c r="A53" s="56" t="s">
        <v>3</v>
      </c>
      <c r="B53" s="43">
        <f>B2</f>
        <v>42183.670000000013</v>
      </c>
      <c r="C53" s="43">
        <f t="shared" ref="C53:I53" si="1">C2</f>
        <v>23631.350000000002</v>
      </c>
      <c r="D53" s="43">
        <f t="shared" si="1"/>
        <v>6154.5300000000007</v>
      </c>
      <c r="E53" s="43">
        <f t="shared" si="1"/>
        <v>5863.4100000000008</v>
      </c>
      <c r="F53" s="43">
        <f t="shared" si="1"/>
        <v>2457.34</v>
      </c>
      <c r="G53" s="43">
        <f t="shared" si="1"/>
        <v>1691.04</v>
      </c>
      <c r="H53" s="43">
        <f t="shared" si="1"/>
        <v>9744.369999999999</v>
      </c>
      <c r="I53" s="43">
        <f t="shared" si="1"/>
        <v>0</v>
      </c>
      <c r="J53" s="43">
        <f>J2</f>
        <v>91725.71</v>
      </c>
    </row>
    <row r="54" spans="1:10" x14ac:dyDescent="0.25">
      <c r="A54" s="58" t="s">
        <v>95</v>
      </c>
      <c r="B54" s="43">
        <f>+B52-B53</f>
        <v>229.63999999998487</v>
      </c>
      <c r="C54" s="43">
        <f t="shared" ref="C54:I54" si="2">+C52-C53</f>
        <v>94.177400000000489</v>
      </c>
      <c r="D54" s="43">
        <f t="shared" si="2"/>
        <v>49.914999999999054</v>
      </c>
      <c r="E54" s="43">
        <f t="shared" si="2"/>
        <v>5.4729999999999563</v>
      </c>
      <c r="F54" s="43">
        <f t="shared" si="2"/>
        <v>19.617199999999684</v>
      </c>
      <c r="G54" s="43">
        <f t="shared" si="2"/>
        <v>1.0966000000000804</v>
      </c>
      <c r="H54" s="43">
        <f t="shared" si="2"/>
        <v>8.8540000000011787</v>
      </c>
      <c r="I54" s="43">
        <f t="shared" si="2"/>
        <v>0</v>
      </c>
      <c r="J54" s="43">
        <f>+J52-J53</f>
        <v>408.773199999996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G64" activePane="bottomRight" state="frozen"/>
      <selection pane="topRight" activeCell="B1" sqref="B1"/>
      <selection pane="bottomLeft" activeCell="A5" sqref="A5"/>
      <selection pane="bottomRight" activeCell="B72" sqref="B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4.9000000000000004</v>
      </c>
      <c r="C8" s="1" t="s">
        <v>38</v>
      </c>
      <c r="D8" s="2"/>
    </row>
    <row r="9" spans="1:36" x14ac:dyDescent="0.25">
      <c r="A9" s="1" t="s">
        <v>22</v>
      </c>
      <c r="B9" s="24">
        <v>4.8899999999999997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4.83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63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61</v>
      </c>
      <c r="L11" s="5" t="s">
        <v>64</v>
      </c>
      <c r="M11" s="5" t="s">
        <v>66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5505.42</v>
      </c>
      <c r="C12" s="26">
        <v>1759.92</v>
      </c>
      <c r="D12" s="26">
        <v>3459.91</v>
      </c>
      <c r="E12" s="26">
        <v>2004.88</v>
      </c>
      <c r="F12" s="26">
        <v>73.2</v>
      </c>
      <c r="G12" s="26">
        <v>6934.7</v>
      </c>
      <c r="H12" s="26">
        <v>3929.24</v>
      </c>
      <c r="I12" s="26">
        <v>5957.93</v>
      </c>
      <c r="J12" s="26">
        <v>4531.43</v>
      </c>
      <c r="K12" s="26">
        <v>3509.37</v>
      </c>
      <c r="L12" s="26">
        <v>2262.8000000000002</v>
      </c>
      <c r="M12" s="26">
        <v>5.88</v>
      </c>
      <c r="N12" s="26">
        <v>578.16</v>
      </c>
      <c r="O12" s="26">
        <v>1670.83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42183.670000000013</v>
      </c>
      <c r="AI12" s="26">
        <v>41632</v>
      </c>
      <c r="AJ12" s="69">
        <f>+AI12-AH12</f>
        <v>-551.67000000001281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</v>
      </c>
      <c r="C15" s="23">
        <v>53.5</v>
      </c>
      <c r="D15" s="23">
        <v>85.5</v>
      </c>
      <c r="E15" s="23"/>
      <c r="F15" s="23">
        <v>4</v>
      </c>
      <c r="G15" s="23">
        <v>108</v>
      </c>
      <c r="H15" s="23"/>
      <c r="I15" s="23">
        <v>176</v>
      </c>
      <c r="J15" s="23">
        <v>35.5</v>
      </c>
      <c r="K15" s="23">
        <v>118.5</v>
      </c>
      <c r="L15" s="23">
        <v>55</v>
      </c>
      <c r="M15" s="23"/>
      <c r="N15" s="23">
        <v>65</v>
      </c>
      <c r="O15" s="23">
        <v>133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848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366</v>
      </c>
      <c r="H16" s="31">
        <v>358</v>
      </c>
      <c r="I16" s="31">
        <v>369</v>
      </c>
      <c r="J16" s="31">
        <v>347</v>
      </c>
      <c r="K16" s="31">
        <v>197</v>
      </c>
      <c r="L16" s="31">
        <v>206</v>
      </c>
      <c r="M16" s="31"/>
      <c r="N16" s="31">
        <v>15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1793.4</v>
      </c>
      <c r="H17" s="22">
        <f t="shared" si="2"/>
        <v>1754.2</v>
      </c>
      <c r="I17" s="22">
        <f t="shared" si="2"/>
        <v>1808.1000000000001</v>
      </c>
      <c r="J17" s="22">
        <f t="shared" si="2"/>
        <v>1700.3000000000002</v>
      </c>
      <c r="K17" s="22">
        <f t="shared" si="2"/>
        <v>965.30000000000007</v>
      </c>
      <c r="L17" s="22">
        <f t="shared" si="2"/>
        <v>1009.4000000000001</v>
      </c>
      <c r="M17" s="22">
        <f t="shared" ref="M17:R17" si="3">M16*$B$8</f>
        <v>0</v>
      </c>
      <c r="N17" s="22">
        <f t="shared" si="3"/>
        <v>73.5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9104.2000000000007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>
        <v>4</v>
      </c>
      <c r="H18" s="33">
        <v>3</v>
      </c>
      <c r="I18" s="33">
        <v>6</v>
      </c>
      <c r="J18" s="33"/>
      <c r="K18" s="33"/>
      <c r="L18" s="33"/>
      <c r="M18" s="33"/>
      <c r="N18" s="33">
        <v>1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19.559999999999999</v>
      </c>
      <c r="H19" s="22">
        <f t="shared" si="5"/>
        <v>14.669999999999998</v>
      </c>
      <c r="I19" s="22">
        <f t="shared" si="5"/>
        <v>29.339999999999996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4.8899999999999997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68.459999999999994</v>
      </c>
    </row>
    <row r="20" spans="1:36" s="32" customFormat="1" x14ac:dyDescent="0.25">
      <c r="A20" s="30" t="s">
        <v>24</v>
      </c>
      <c r="B20" s="33">
        <v>498</v>
      </c>
      <c r="C20" s="33">
        <v>162</v>
      </c>
      <c r="D20" s="33">
        <v>142</v>
      </c>
      <c r="E20" s="33">
        <v>225</v>
      </c>
      <c r="F20" s="33"/>
      <c r="G20" s="33">
        <v>7</v>
      </c>
      <c r="H20" s="33">
        <v>40</v>
      </c>
      <c r="I20" s="33">
        <v>93</v>
      </c>
      <c r="J20" s="33">
        <v>138</v>
      </c>
      <c r="K20" s="33">
        <v>102</v>
      </c>
      <c r="L20" s="33">
        <v>35</v>
      </c>
      <c r="M20" s="33"/>
      <c r="N20" s="33">
        <v>20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1462</v>
      </c>
      <c r="AJ20" s="70"/>
    </row>
    <row r="21" spans="1:36" s="47" customFormat="1" x14ac:dyDescent="0.25">
      <c r="A21" s="46" t="s">
        <v>27</v>
      </c>
      <c r="B21" s="22">
        <f>B20*$B$10</f>
        <v>2405.34</v>
      </c>
      <c r="C21" s="22">
        <f t="shared" ref="C21:L21" si="8">C20*$B$10</f>
        <v>782.46</v>
      </c>
      <c r="D21" s="22">
        <f t="shared" si="8"/>
        <v>685.86</v>
      </c>
      <c r="E21" s="22">
        <f t="shared" si="8"/>
        <v>1086.75</v>
      </c>
      <c r="F21" s="22">
        <f t="shared" si="8"/>
        <v>0</v>
      </c>
      <c r="G21" s="22">
        <f t="shared" si="8"/>
        <v>33.81</v>
      </c>
      <c r="H21" s="22">
        <f t="shared" si="8"/>
        <v>193.2</v>
      </c>
      <c r="I21" s="22">
        <f t="shared" si="8"/>
        <v>449.19</v>
      </c>
      <c r="J21" s="22">
        <f t="shared" si="8"/>
        <v>666.54</v>
      </c>
      <c r="K21" s="22">
        <f t="shared" si="8"/>
        <v>492.66</v>
      </c>
      <c r="L21" s="22">
        <f t="shared" si="8"/>
        <v>169.05</v>
      </c>
      <c r="M21" s="22">
        <f t="shared" ref="M21:R21" si="9">M20*$B$10</f>
        <v>0</v>
      </c>
      <c r="N21" s="22">
        <f t="shared" si="9"/>
        <v>96.6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7061.46</v>
      </c>
    </row>
    <row r="22" spans="1:36" s="47" customFormat="1" x14ac:dyDescent="0.25">
      <c r="A22" s="48" t="s">
        <v>25</v>
      </c>
      <c r="B22" s="20">
        <f>+B16+B18+B20</f>
        <v>498</v>
      </c>
      <c r="C22" s="20">
        <f t="shared" ref="C22:L22" si="11">+C16+C18+C20</f>
        <v>162</v>
      </c>
      <c r="D22" s="20">
        <f t="shared" si="11"/>
        <v>142</v>
      </c>
      <c r="E22" s="20">
        <f t="shared" si="11"/>
        <v>225</v>
      </c>
      <c r="F22" s="20">
        <f t="shared" si="11"/>
        <v>0</v>
      </c>
      <c r="G22" s="20">
        <f t="shared" si="11"/>
        <v>377</v>
      </c>
      <c r="H22" s="20">
        <f t="shared" si="11"/>
        <v>401</v>
      </c>
      <c r="I22" s="20">
        <f t="shared" si="11"/>
        <v>468</v>
      </c>
      <c r="J22" s="20">
        <f t="shared" si="11"/>
        <v>485</v>
      </c>
      <c r="K22" s="20">
        <f t="shared" si="11"/>
        <v>299</v>
      </c>
      <c r="L22" s="20">
        <f t="shared" si="11"/>
        <v>241</v>
      </c>
      <c r="M22" s="20">
        <f t="shared" ref="M22:S22" si="12">+M16+M18+M20</f>
        <v>0</v>
      </c>
      <c r="N22" s="20">
        <f t="shared" si="12"/>
        <v>36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3334</v>
      </c>
    </row>
    <row r="23" spans="1:36" s="47" customFormat="1" x14ac:dyDescent="0.25">
      <c r="A23" s="48" t="s">
        <v>26</v>
      </c>
      <c r="B23" s="19">
        <f>+B17+B19+B21</f>
        <v>2405.34</v>
      </c>
      <c r="C23" s="19">
        <f t="shared" ref="C23:L23" si="14">+C17+C19+C21</f>
        <v>782.46</v>
      </c>
      <c r="D23" s="19">
        <f t="shared" si="14"/>
        <v>685.86</v>
      </c>
      <c r="E23" s="19">
        <f t="shared" si="14"/>
        <v>1086.75</v>
      </c>
      <c r="F23" s="19">
        <f t="shared" si="14"/>
        <v>0</v>
      </c>
      <c r="G23" s="19">
        <f t="shared" si="14"/>
        <v>1846.77</v>
      </c>
      <c r="H23" s="19">
        <f t="shared" si="14"/>
        <v>1962.0700000000002</v>
      </c>
      <c r="I23" s="19">
        <f t="shared" si="14"/>
        <v>2286.63</v>
      </c>
      <c r="J23" s="19">
        <f t="shared" si="14"/>
        <v>2366.84</v>
      </c>
      <c r="K23" s="19">
        <f t="shared" si="14"/>
        <v>1457.96</v>
      </c>
      <c r="L23" s="19">
        <f t="shared" si="14"/>
        <v>1178.45</v>
      </c>
      <c r="M23" s="19">
        <f t="shared" ref="M23:S23" si="15">+M17+M19+M21</f>
        <v>0</v>
      </c>
      <c r="N23" s="19">
        <f t="shared" si="15"/>
        <v>174.99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16234.12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440.21</v>
      </c>
      <c r="H32" s="36"/>
      <c r="I32" s="36">
        <v>40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480.21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2157.029</v>
      </c>
      <c r="H33" s="22">
        <f t="shared" si="30"/>
        <v>0</v>
      </c>
      <c r="I33" s="22">
        <f t="shared" si="30"/>
        <v>196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2353.029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>
        <v>40.94</v>
      </c>
      <c r="H36" s="38"/>
      <c r="I36" s="38"/>
      <c r="J36" s="38">
        <v>35.130000000000003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76.069999999999993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197.74019999999999</v>
      </c>
      <c r="H37" s="22">
        <f t="shared" si="36"/>
        <v>0</v>
      </c>
      <c r="I37" s="22">
        <f t="shared" si="36"/>
        <v>0</v>
      </c>
      <c r="J37" s="22">
        <f t="shared" si="36"/>
        <v>169.67790000000002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367.41809999999998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481.15</v>
      </c>
      <c r="H38" s="20">
        <f t="shared" si="39"/>
        <v>0</v>
      </c>
      <c r="I38" s="20">
        <f t="shared" si="39"/>
        <v>40</v>
      </c>
      <c r="J38" s="20">
        <f t="shared" si="39"/>
        <v>35.130000000000003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556.28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2354.7692000000002</v>
      </c>
      <c r="H39" s="19">
        <f t="shared" si="42"/>
        <v>0</v>
      </c>
      <c r="I39" s="19">
        <f t="shared" si="42"/>
        <v>196</v>
      </c>
      <c r="J39" s="19">
        <f t="shared" si="42"/>
        <v>169.67790000000002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2720.4471000000003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42.43</v>
      </c>
      <c r="H40" s="36">
        <v>23.4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65.83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207.90700000000001</v>
      </c>
      <c r="H41" s="22">
        <f t="shared" si="45"/>
        <v>114.66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322.56700000000001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>
        <v>8.8699999999999992</v>
      </c>
      <c r="E44" s="38"/>
      <c r="F44" s="38"/>
      <c r="G44" s="38">
        <v>28.86</v>
      </c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37.729999999999997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42.842099999999995</v>
      </c>
      <c r="E45" s="22">
        <f t="shared" si="51"/>
        <v>0</v>
      </c>
      <c r="F45" s="22">
        <f t="shared" si="51"/>
        <v>0</v>
      </c>
      <c r="G45" s="22">
        <f t="shared" si="51"/>
        <v>139.3938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182.23589999999999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8.8699999999999992</v>
      </c>
      <c r="E46" s="20">
        <f t="shared" si="54"/>
        <v>0</v>
      </c>
      <c r="F46" s="20">
        <f t="shared" si="54"/>
        <v>0</v>
      </c>
      <c r="G46" s="20">
        <f t="shared" si="54"/>
        <v>71.289999999999992</v>
      </c>
      <c r="H46" s="20">
        <f t="shared" si="54"/>
        <v>23.4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103.56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42.842099999999995</v>
      </c>
      <c r="E47" s="19">
        <f t="shared" si="57"/>
        <v>0</v>
      </c>
      <c r="F47" s="19">
        <f t="shared" si="57"/>
        <v>0</v>
      </c>
      <c r="G47" s="19">
        <f t="shared" si="57"/>
        <v>347.30079999999998</v>
      </c>
      <c r="H47" s="19">
        <f t="shared" si="57"/>
        <v>114.66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504.80290000000002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1910.7</v>
      </c>
      <c r="C49" s="44">
        <v>795.85</v>
      </c>
      <c r="D49" s="44">
        <v>1917.84</v>
      </c>
      <c r="E49" s="44">
        <v>857.25</v>
      </c>
      <c r="F49" s="44">
        <v>69.59</v>
      </c>
      <c r="G49" s="44">
        <v>2222.2600000000002</v>
      </c>
      <c r="H49" s="44">
        <v>1755.29</v>
      </c>
      <c r="I49" s="44">
        <v>2894.99</v>
      </c>
      <c r="J49" s="44">
        <v>1744.95</v>
      </c>
      <c r="K49" s="44">
        <v>1661.96</v>
      </c>
      <c r="L49" s="44">
        <v>601.47</v>
      </c>
      <c r="M49" s="45">
        <v>5.88</v>
      </c>
      <c r="N49" s="45">
        <v>319.27999999999997</v>
      </c>
      <c r="O49" s="45">
        <v>1498.66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18255.97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117.62</v>
      </c>
      <c r="C53" s="44"/>
      <c r="D53" s="44">
        <v>136.79</v>
      </c>
      <c r="E53" s="44"/>
      <c r="F53" s="44"/>
      <c r="G53" s="44">
        <v>137.16</v>
      </c>
      <c r="H53" s="44">
        <v>113.86</v>
      </c>
      <c r="I53" s="44">
        <v>280.02</v>
      </c>
      <c r="J53" s="44">
        <v>219.7</v>
      </c>
      <c r="K53" s="44"/>
      <c r="L53" s="44"/>
      <c r="M53" s="45"/>
      <c r="N53" s="45">
        <v>20.329999999999998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1025.48</v>
      </c>
    </row>
    <row r="54" spans="1:34" x14ac:dyDescent="0.25">
      <c r="A54" s="17" t="s">
        <v>114</v>
      </c>
      <c r="B54" s="44"/>
      <c r="C54" s="44">
        <v>130</v>
      </c>
      <c r="D54" s="44"/>
      <c r="E54" s="44"/>
      <c r="F54" s="44"/>
      <c r="G54" s="44"/>
      <c r="H54" s="44"/>
      <c r="I54" s="44">
        <v>66.42</v>
      </c>
      <c r="J54" s="44"/>
      <c r="K54" s="44"/>
      <c r="L54" s="44"/>
      <c r="M54" s="45"/>
      <c r="N54" s="45"/>
      <c r="O54" s="45">
        <v>19.73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216.15</v>
      </c>
    </row>
    <row r="55" spans="1:34" x14ac:dyDescent="0.25">
      <c r="A55" s="17" t="s">
        <v>52</v>
      </c>
      <c r="B55" s="44">
        <v>1057.42</v>
      </c>
      <c r="C55" s="44"/>
      <c r="D55" s="44">
        <v>592.97</v>
      </c>
      <c r="E55" s="44">
        <v>69.58</v>
      </c>
      <c r="F55" s="44"/>
      <c r="G55" s="44">
        <v>90.33</v>
      </c>
      <c r="H55" s="44"/>
      <c r="I55" s="44">
        <v>63.56</v>
      </c>
      <c r="J55" s="44"/>
      <c r="K55" s="44">
        <v>303.74</v>
      </c>
      <c r="L55" s="44">
        <v>430.74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2608.34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5505.08</v>
      </c>
      <c r="C64" s="53">
        <f t="shared" ref="C64:AG64" si="61">+C15+C23+C31+C39+C47+C48+C49+C50+C51+C52+C53+C54+C55+C56+C57+C58+C59+C60+C61+C62+C63</f>
        <v>1761.81</v>
      </c>
      <c r="D64" s="53">
        <f t="shared" si="61"/>
        <v>3461.8020999999999</v>
      </c>
      <c r="E64" s="53">
        <f t="shared" si="61"/>
        <v>2013.58</v>
      </c>
      <c r="F64" s="53">
        <f t="shared" si="61"/>
        <v>73.59</v>
      </c>
      <c r="G64" s="53">
        <f t="shared" si="61"/>
        <v>7106.59</v>
      </c>
      <c r="H64" s="53">
        <f t="shared" si="61"/>
        <v>3945.88</v>
      </c>
      <c r="I64" s="53">
        <f t="shared" si="61"/>
        <v>5963.62</v>
      </c>
      <c r="J64" s="53">
        <f t="shared" si="61"/>
        <v>4536.6679000000004</v>
      </c>
      <c r="K64" s="53">
        <f t="shared" si="61"/>
        <v>3542.16</v>
      </c>
      <c r="L64" s="53">
        <f t="shared" si="61"/>
        <v>2265.66</v>
      </c>
      <c r="M64" s="53">
        <f t="shared" si="61"/>
        <v>5.88</v>
      </c>
      <c r="N64" s="53">
        <f t="shared" si="61"/>
        <v>579.6</v>
      </c>
      <c r="O64" s="53">
        <f t="shared" si="61"/>
        <v>1651.39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42413.31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6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D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5505.42</v>
      </c>
      <c r="C67" s="57">
        <f t="shared" ref="C67:L67" si="63">C12</f>
        <v>1759.92</v>
      </c>
      <c r="D67" s="57">
        <f t="shared" si="63"/>
        <v>3459.91</v>
      </c>
      <c r="E67" s="57">
        <f t="shared" si="63"/>
        <v>2004.88</v>
      </c>
      <c r="F67" s="57">
        <f t="shared" si="63"/>
        <v>73.2</v>
      </c>
      <c r="G67" s="57">
        <f t="shared" si="63"/>
        <v>6934.7</v>
      </c>
      <c r="H67" s="57">
        <f t="shared" si="63"/>
        <v>3929.24</v>
      </c>
      <c r="I67" s="57">
        <f t="shared" si="63"/>
        <v>5957.93</v>
      </c>
      <c r="J67" s="57">
        <f t="shared" si="63"/>
        <v>4531.43</v>
      </c>
      <c r="K67" s="57">
        <f t="shared" si="63"/>
        <v>3509.37</v>
      </c>
      <c r="L67" s="57">
        <f t="shared" si="63"/>
        <v>2262.8000000000002</v>
      </c>
      <c r="M67" s="57">
        <f t="shared" ref="M67:AG67" si="64">M12</f>
        <v>5.88</v>
      </c>
      <c r="N67" s="57">
        <f t="shared" si="64"/>
        <v>578.16</v>
      </c>
      <c r="O67" s="57">
        <f t="shared" si="64"/>
        <v>1670.83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42183.670000000013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5505.42</v>
      </c>
      <c r="C69" s="59">
        <f t="shared" ref="C69:L69" si="67">+C67+C68</f>
        <v>1759.92</v>
      </c>
      <c r="D69" s="59">
        <f t="shared" si="67"/>
        <v>3459.91</v>
      </c>
      <c r="E69" s="59">
        <f t="shared" si="67"/>
        <v>2004.88</v>
      </c>
      <c r="F69" s="59">
        <f t="shared" si="67"/>
        <v>73.2</v>
      </c>
      <c r="G69" s="59">
        <f t="shared" si="67"/>
        <v>6934.7</v>
      </c>
      <c r="H69" s="59">
        <f t="shared" si="67"/>
        <v>3929.24</v>
      </c>
      <c r="I69" s="59">
        <f t="shared" si="67"/>
        <v>5957.93</v>
      </c>
      <c r="J69" s="59">
        <f t="shared" si="67"/>
        <v>4531.43</v>
      </c>
      <c r="K69" s="59">
        <f t="shared" si="67"/>
        <v>3509.37</v>
      </c>
      <c r="L69" s="59">
        <f t="shared" si="67"/>
        <v>2262.8000000000002</v>
      </c>
      <c r="M69" s="59">
        <f t="shared" ref="M69:AG69" si="68">+M67+M68</f>
        <v>5.88</v>
      </c>
      <c r="N69" s="59">
        <f t="shared" si="68"/>
        <v>578.16</v>
      </c>
      <c r="O69" s="59">
        <f t="shared" si="68"/>
        <v>1670.83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42183.670000000013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-0.34000000000014552</v>
      </c>
      <c r="C70" s="57">
        <f t="shared" si="69"/>
        <v>1.8899999999998727</v>
      </c>
      <c r="D70" s="57">
        <f t="shared" si="69"/>
        <v>1.8921000000000276</v>
      </c>
      <c r="E70" s="57">
        <f t="shared" si="69"/>
        <v>8.6999999999998181</v>
      </c>
      <c r="F70" s="57">
        <f t="shared" si="69"/>
        <v>0.39000000000000057</v>
      </c>
      <c r="G70" s="57">
        <f t="shared" si="69"/>
        <v>171.89000000000033</v>
      </c>
      <c r="H70" s="57">
        <f t="shared" si="69"/>
        <v>16.640000000000327</v>
      </c>
      <c r="I70" s="57">
        <f t="shared" si="69"/>
        <v>5.6899999999995998</v>
      </c>
      <c r="J70" s="57">
        <f t="shared" si="69"/>
        <v>5.2379000000000815</v>
      </c>
      <c r="K70" s="57">
        <f t="shared" si="69"/>
        <v>32.789999999999964</v>
      </c>
      <c r="L70" s="57">
        <f t="shared" si="69"/>
        <v>2.8599999999996726</v>
      </c>
      <c r="M70" s="57">
        <f t="shared" ref="M70:AG70" si="70">+M64-M69</f>
        <v>0</v>
      </c>
      <c r="N70" s="57">
        <f t="shared" si="70"/>
        <v>1.4400000000000546</v>
      </c>
      <c r="O70" s="57">
        <f t="shared" si="70"/>
        <v>-19.439999999999827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229.63999999999976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135</v>
      </c>
      <c r="F71" s="14"/>
      <c r="G71" s="14" t="s">
        <v>136</v>
      </c>
      <c r="H71" s="14" t="s">
        <v>139</v>
      </c>
      <c r="I71" s="14"/>
      <c r="J71" s="14"/>
      <c r="K71" s="14" t="s">
        <v>140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137</v>
      </c>
      <c r="K72" s="12" t="s">
        <v>141</v>
      </c>
      <c r="AH72" s="47"/>
    </row>
    <row r="73" spans="1:34" x14ac:dyDescent="0.25">
      <c r="G73" s="12" t="s">
        <v>138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4.9000000000000004</v>
      </c>
      <c r="C8" s="1" t="s">
        <v>38</v>
      </c>
      <c r="D8" s="2"/>
    </row>
    <row r="9" spans="1:36" x14ac:dyDescent="0.25">
      <c r="A9" s="1" t="s">
        <v>22</v>
      </c>
      <c r="B9" s="24">
        <v>4.8899999999999997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4.83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56</v>
      </c>
      <c r="H11" s="5" t="s">
        <v>58</v>
      </c>
      <c r="I11" s="5" t="s">
        <v>60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2714.75</v>
      </c>
      <c r="C12" s="26">
        <v>1879.03</v>
      </c>
      <c r="D12" s="26">
        <v>221.72</v>
      </c>
      <c r="E12" s="26">
        <v>581.85</v>
      </c>
      <c r="F12" s="26">
        <v>1452.31</v>
      </c>
      <c r="G12" s="26">
        <v>4520</v>
      </c>
      <c r="H12" s="26">
        <v>3772.75</v>
      </c>
      <c r="I12" s="26">
        <v>4986.68</v>
      </c>
      <c r="J12" s="26">
        <v>339.08</v>
      </c>
      <c r="K12" s="26">
        <v>3163.18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23631.350000000002</v>
      </c>
      <c r="AI12" s="26">
        <v>23399.32</v>
      </c>
      <c r="AJ12" s="69">
        <f>+AI12-AH12</f>
        <v>-232.03000000000247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475.5</v>
      </c>
      <c r="C15" s="23">
        <v>89.5</v>
      </c>
      <c r="D15" s="23">
        <v>3</v>
      </c>
      <c r="E15" s="23">
        <v>45</v>
      </c>
      <c r="F15" s="23">
        <v>105.5</v>
      </c>
      <c r="G15" s="23">
        <v>198</v>
      </c>
      <c r="H15" s="23">
        <v>0</v>
      </c>
      <c r="I15" s="23">
        <v>168.2</v>
      </c>
      <c r="J15" s="23"/>
      <c r="K15" s="23">
        <v>203.5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1288.2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209</v>
      </c>
      <c r="H16" s="31">
        <v>296</v>
      </c>
      <c r="I16" s="31">
        <v>261</v>
      </c>
      <c r="J16" s="31">
        <v>20</v>
      </c>
      <c r="K16" s="31">
        <v>244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1024.1000000000001</v>
      </c>
      <c r="H17" s="22">
        <f t="shared" si="2"/>
        <v>1450.4</v>
      </c>
      <c r="I17" s="22">
        <f t="shared" si="2"/>
        <v>1278.9000000000001</v>
      </c>
      <c r="J17" s="22">
        <f t="shared" si="2"/>
        <v>98</v>
      </c>
      <c r="K17" s="22">
        <f t="shared" si="2"/>
        <v>1195.6000000000001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5047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>
        <v>20</v>
      </c>
      <c r="J18" s="33">
        <v>5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97.8</v>
      </c>
      <c r="J19" s="22">
        <f t="shared" si="3"/>
        <v>24.45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122.25</v>
      </c>
    </row>
    <row r="20" spans="1:36" s="32" customFormat="1" x14ac:dyDescent="0.25">
      <c r="A20" s="30" t="s">
        <v>24</v>
      </c>
      <c r="B20" s="33">
        <v>113</v>
      </c>
      <c r="C20" s="33">
        <v>132</v>
      </c>
      <c r="D20" s="33">
        <v>11</v>
      </c>
      <c r="E20" s="33">
        <v>42</v>
      </c>
      <c r="F20" s="33">
        <v>107</v>
      </c>
      <c r="G20" s="33">
        <v>61</v>
      </c>
      <c r="H20" s="33">
        <v>72</v>
      </c>
      <c r="I20" s="33">
        <v>30</v>
      </c>
      <c r="J20" s="33">
        <v>20</v>
      </c>
      <c r="K20" s="33">
        <v>28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616</v>
      </c>
      <c r="AJ20" s="70"/>
    </row>
    <row r="21" spans="1:36" s="47" customFormat="1" x14ac:dyDescent="0.25">
      <c r="A21" s="46" t="s">
        <v>27</v>
      </c>
      <c r="B21" s="22">
        <f>B20*$B$10</f>
        <v>545.79</v>
      </c>
      <c r="C21" s="22">
        <f t="shared" ref="C21:AG21" si="4">C20*$B$10</f>
        <v>637.56000000000006</v>
      </c>
      <c r="D21" s="22">
        <f t="shared" si="4"/>
        <v>53.13</v>
      </c>
      <c r="E21" s="22">
        <f t="shared" si="4"/>
        <v>202.86</v>
      </c>
      <c r="F21" s="22">
        <f t="shared" si="4"/>
        <v>516.81000000000006</v>
      </c>
      <c r="G21" s="22">
        <f t="shared" si="4"/>
        <v>294.63</v>
      </c>
      <c r="H21" s="22">
        <f t="shared" si="4"/>
        <v>347.76</v>
      </c>
      <c r="I21" s="22">
        <f t="shared" si="4"/>
        <v>144.9</v>
      </c>
      <c r="J21" s="22">
        <f t="shared" si="4"/>
        <v>96.6</v>
      </c>
      <c r="K21" s="22">
        <f t="shared" si="4"/>
        <v>135.24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2975.2799999999997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132</v>
      </c>
      <c r="D22" s="20">
        <f t="shared" si="5"/>
        <v>11</v>
      </c>
      <c r="E22" s="20">
        <f t="shared" si="5"/>
        <v>42</v>
      </c>
      <c r="F22" s="20">
        <f t="shared" si="5"/>
        <v>107</v>
      </c>
      <c r="G22" s="20">
        <f t="shared" si="5"/>
        <v>270</v>
      </c>
      <c r="H22" s="20">
        <f t="shared" si="5"/>
        <v>368</v>
      </c>
      <c r="I22" s="20">
        <f t="shared" si="5"/>
        <v>311</v>
      </c>
      <c r="J22" s="20">
        <f t="shared" si="5"/>
        <v>45</v>
      </c>
      <c r="K22" s="20">
        <f t="shared" si="5"/>
        <v>272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1671</v>
      </c>
    </row>
    <row r="23" spans="1:36" s="47" customFormat="1" x14ac:dyDescent="0.25">
      <c r="A23" s="48" t="s">
        <v>26</v>
      </c>
      <c r="B23" s="19">
        <f>+B17+B19+B21</f>
        <v>545.79</v>
      </c>
      <c r="C23" s="19">
        <f t="shared" si="5"/>
        <v>637.56000000000006</v>
      </c>
      <c r="D23" s="19">
        <f t="shared" si="5"/>
        <v>53.13</v>
      </c>
      <c r="E23" s="19">
        <f t="shared" si="5"/>
        <v>202.86</v>
      </c>
      <c r="F23" s="19">
        <f t="shared" si="5"/>
        <v>516.81000000000006</v>
      </c>
      <c r="G23" s="19">
        <f t="shared" si="5"/>
        <v>1318.73</v>
      </c>
      <c r="H23" s="19">
        <f t="shared" si="5"/>
        <v>1798.16</v>
      </c>
      <c r="I23" s="19">
        <f t="shared" si="5"/>
        <v>1521.6000000000001</v>
      </c>
      <c r="J23" s="19">
        <f t="shared" si="5"/>
        <v>219.05</v>
      </c>
      <c r="K23" s="19">
        <f t="shared" si="5"/>
        <v>1330.8400000000001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8144.5300000000007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>
        <v>60.06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60.06</v>
      </c>
    </row>
    <row r="37" spans="1:34" s="47" customFormat="1" x14ac:dyDescent="0.25">
      <c r="A37" s="46" t="s">
        <v>35</v>
      </c>
      <c r="B37" s="22">
        <f>B36*$B$10</f>
        <v>290.08980000000003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290.08980000000003</v>
      </c>
    </row>
    <row r="38" spans="1:34" s="47" customFormat="1" x14ac:dyDescent="0.25">
      <c r="A38" s="48" t="s">
        <v>41</v>
      </c>
      <c r="B38" s="20">
        <f>+B32+B34+B36</f>
        <v>60.06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60.06</v>
      </c>
    </row>
    <row r="39" spans="1:34" s="47" customFormat="1" x14ac:dyDescent="0.25">
      <c r="A39" s="48" t="s">
        <v>42</v>
      </c>
      <c r="B39" s="19">
        <f>+B33+B35+B37</f>
        <v>290.08980000000003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290.08980000000003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>
        <v>8.7200000000000006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8.7200000000000006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42.117600000000003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42.117600000000003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8.7200000000000006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8.7200000000000006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42.117600000000003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42.117600000000003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765.58</v>
      </c>
      <c r="C49" s="44">
        <v>0</v>
      </c>
      <c r="D49" s="44">
        <v>114.57</v>
      </c>
      <c r="E49" s="44">
        <v>45.23</v>
      </c>
      <c r="F49" s="44">
        <v>449.52</v>
      </c>
      <c r="G49" s="44">
        <v>1336.46</v>
      </c>
      <c r="H49" s="44">
        <v>1652.37</v>
      </c>
      <c r="I49" s="44"/>
      <c r="J49" s="44">
        <v>123.21</v>
      </c>
      <c r="K49" s="44">
        <v>992.53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5479.4699999999993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>
        <v>317.61</v>
      </c>
      <c r="F51" s="44">
        <v>152.6</v>
      </c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470.21000000000004</v>
      </c>
    </row>
    <row r="52" spans="1:34" x14ac:dyDescent="0.25">
      <c r="A52" s="17" t="s">
        <v>121</v>
      </c>
      <c r="B52" s="44">
        <v>356.69</v>
      </c>
      <c r="C52" s="44">
        <v>927.67</v>
      </c>
      <c r="D52" s="44"/>
      <c r="E52" s="44"/>
      <c r="F52" s="44"/>
      <c r="G52" s="44">
        <v>681.34</v>
      </c>
      <c r="H52" s="44"/>
      <c r="I52" s="44">
        <v>1337.54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3303.24</v>
      </c>
    </row>
    <row r="53" spans="1:34" x14ac:dyDescent="0.25">
      <c r="A53" s="17" t="s">
        <v>18</v>
      </c>
      <c r="B53" s="44">
        <v>263.51</v>
      </c>
      <c r="C53" s="44">
        <v>171.15</v>
      </c>
      <c r="D53" s="44">
        <v>50.97</v>
      </c>
      <c r="E53" s="44"/>
      <c r="F53" s="44">
        <v>258.20999999999998</v>
      </c>
      <c r="G53" s="44">
        <v>821.66</v>
      </c>
      <c r="H53" s="44">
        <v>245</v>
      </c>
      <c r="I53" s="44">
        <v>114.24</v>
      </c>
      <c r="J53" s="44"/>
      <c r="K53" s="44">
        <v>360.77</v>
      </c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2285.5100000000002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58.95</v>
      </c>
      <c r="H54" s="44"/>
      <c r="I54" s="44"/>
      <c r="J54" s="44"/>
      <c r="K54" s="44">
        <v>57.83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116.78</v>
      </c>
    </row>
    <row r="55" spans="1:34" x14ac:dyDescent="0.25">
      <c r="A55" s="17" t="s">
        <v>52</v>
      </c>
      <c r="B55" s="44">
        <v>15</v>
      </c>
      <c r="C55" s="44"/>
      <c r="D55" s="44">
        <v>0</v>
      </c>
      <c r="E55" s="44">
        <v>0</v>
      </c>
      <c r="F55" s="44"/>
      <c r="G55" s="44">
        <v>103.39</v>
      </c>
      <c r="H55" s="44">
        <v>106.48</v>
      </c>
      <c r="I55" s="44"/>
      <c r="J55" s="44"/>
      <c r="K55" s="44">
        <v>224.89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449.76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4.55</v>
      </c>
      <c r="C58" s="44">
        <v>13.04</v>
      </c>
      <c r="D58" s="44"/>
      <c r="E58" s="44"/>
      <c r="F58" s="44"/>
      <c r="G58" s="44"/>
      <c r="H58" s="44"/>
      <c r="I58" s="44">
        <v>139.30000000000001</v>
      </c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156.89000000000001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>
        <v>1698.73</v>
      </c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1698.73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2716.7098000000005</v>
      </c>
      <c r="C64" s="53">
        <f t="shared" ref="C64:AG64" si="21">+C15+C23+C31+C39+C47+C48+C49+C50+C51+C52+C53+C54+C55+C56+C57+C58+C59+C60+C61+C62+C63</f>
        <v>1881.0376000000001</v>
      </c>
      <c r="D64" s="53">
        <f t="shared" si="21"/>
        <v>221.67</v>
      </c>
      <c r="E64" s="53">
        <f t="shared" si="21"/>
        <v>610.70000000000005</v>
      </c>
      <c r="F64" s="53">
        <f t="shared" si="21"/>
        <v>1482.6399999999999</v>
      </c>
      <c r="G64" s="53">
        <f t="shared" si="21"/>
        <v>4518.5300000000007</v>
      </c>
      <c r="H64" s="53">
        <f t="shared" si="21"/>
        <v>3802.0099999999998</v>
      </c>
      <c r="I64" s="53">
        <f t="shared" si="21"/>
        <v>4979.6100000000006</v>
      </c>
      <c r="J64" s="53">
        <f t="shared" si="21"/>
        <v>342.26</v>
      </c>
      <c r="K64" s="53">
        <f t="shared" si="21"/>
        <v>3170.3599999999997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23725.527400000003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8 N</v>
      </c>
      <c r="K66" s="55" t="str">
        <f t="shared" si="22"/>
        <v>CAJA 9 N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2714.75</v>
      </c>
      <c r="C67" s="57">
        <f t="shared" ref="C67:L67" si="23">C12</f>
        <v>1879.03</v>
      </c>
      <c r="D67" s="57">
        <f t="shared" si="23"/>
        <v>221.72</v>
      </c>
      <c r="E67" s="57">
        <f t="shared" si="23"/>
        <v>581.85</v>
      </c>
      <c r="F67" s="57">
        <f t="shared" si="23"/>
        <v>1452.31</v>
      </c>
      <c r="G67" s="57">
        <f t="shared" si="23"/>
        <v>4520</v>
      </c>
      <c r="H67" s="57">
        <f t="shared" si="23"/>
        <v>3772.75</v>
      </c>
      <c r="I67" s="57">
        <f t="shared" si="23"/>
        <v>4986.68</v>
      </c>
      <c r="J67" s="57">
        <f t="shared" si="23"/>
        <v>339.08</v>
      </c>
      <c r="K67" s="57">
        <f t="shared" si="23"/>
        <v>3163.18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23631.350000000002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2714.75</v>
      </c>
      <c r="C69" s="59">
        <f t="shared" ref="C69:AG69" si="25">+C67+C68</f>
        <v>1879.03</v>
      </c>
      <c r="D69" s="59">
        <f t="shared" si="25"/>
        <v>221.72</v>
      </c>
      <c r="E69" s="59">
        <f t="shared" si="25"/>
        <v>581.85</v>
      </c>
      <c r="F69" s="59">
        <f t="shared" si="25"/>
        <v>1452.31</v>
      </c>
      <c r="G69" s="59">
        <f t="shared" si="25"/>
        <v>4520</v>
      </c>
      <c r="H69" s="59">
        <f t="shared" si="25"/>
        <v>3772.75</v>
      </c>
      <c r="I69" s="59">
        <f t="shared" si="25"/>
        <v>4986.68</v>
      </c>
      <c r="J69" s="59">
        <f t="shared" si="25"/>
        <v>339.08</v>
      </c>
      <c r="K69" s="59">
        <f t="shared" si="25"/>
        <v>3163.18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23631.350000000002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1.9598000000005413</v>
      </c>
      <c r="C70" s="57">
        <f t="shared" si="26"/>
        <v>2.0076000000001386</v>
      </c>
      <c r="D70" s="57">
        <f t="shared" si="26"/>
        <v>-5.0000000000011369E-2</v>
      </c>
      <c r="E70" s="57">
        <f t="shared" si="26"/>
        <v>28.850000000000023</v>
      </c>
      <c r="F70" s="57">
        <f t="shared" si="26"/>
        <v>30.329999999999927</v>
      </c>
      <c r="G70" s="57">
        <f t="shared" si="26"/>
        <v>-1.4699999999993452</v>
      </c>
      <c r="H70" s="57">
        <f t="shared" si="26"/>
        <v>29.259999999999764</v>
      </c>
      <c r="I70" s="57">
        <f t="shared" si="26"/>
        <v>-7.069999999999709</v>
      </c>
      <c r="J70" s="57">
        <f t="shared" si="26"/>
        <v>3.1800000000000068</v>
      </c>
      <c r="K70" s="57">
        <f t="shared" si="26"/>
        <v>7.1799999999998363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94.177400000001171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124</v>
      </c>
      <c r="F71" s="14" t="s">
        <v>125</v>
      </c>
      <c r="G71" s="14"/>
      <c r="H71" s="14" t="s">
        <v>129</v>
      </c>
      <c r="I71" s="14" t="s">
        <v>131</v>
      </c>
      <c r="J71" s="14" t="s">
        <v>132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126</v>
      </c>
      <c r="H72" s="12" t="s">
        <v>130</v>
      </c>
      <c r="AH72" s="47"/>
    </row>
    <row r="73" spans="1:34" x14ac:dyDescent="0.25">
      <c r="F73" s="12" t="s">
        <v>127</v>
      </c>
      <c r="AH73" s="47"/>
    </row>
    <row r="74" spans="1:34" x14ac:dyDescent="0.25">
      <c r="F74" s="12" t="s">
        <v>128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4.9000000000000004</v>
      </c>
      <c r="C8" s="1" t="s">
        <v>38</v>
      </c>
      <c r="D8" s="2"/>
    </row>
    <row r="9" spans="1:36" x14ac:dyDescent="0.25">
      <c r="A9" s="1" t="s">
        <v>22</v>
      </c>
      <c r="B9" s="24">
        <v>4.83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1255.5899999999999</v>
      </c>
      <c r="C12" s="26">
        <v>1012.23</v>
      </c>
      <c r="D12" s="26">
        <v>2909.18</v>
      </c>
      <c r="E12" s="26">
        <v>708.3</v>
      </c>
      <c r="F12" s="26">
        <v>269.23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6154.5300000000007</v>
      </c>
      <c r="AI12" s="26">
        <v>6093.77</v>
      </c>
      <c r="AJ12" s="69">
        <f>+AI12-AH12</f>
        <v>-60.760000000000218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86.5</v>
      </c>
      <c r="C15" s="23">
        <v>62</v>
      </c>
      <c r="D15" s="23">
        <v>224.5</v>
      </c>
      <c r="E15" s="23">
        <v>87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460</v>
      </c>
    </row>
    <row r="16" spans="1:36" s="32" customFormat="1" x14ac:dyDescent="0.25">
      <c r="A16" s="30" t="s">
        <v>20</v>
      </c>
      <c r="B16" s="31"/>
      <c r="C16" s="31">
        <v>53</v>
      </c>
      <c r="D16" s="31">
        <v>190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259.70000000000005</v>
      </c>
      <c r="D17" s="22">
        <f t="shared" ref="D17:AG17" si="2">D16*$B$8</f>
        <v>931.00000000000011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1190.7000000000003</v>
      </c>
    </row>
    <row r="18" spans="1:36" s="32" customFormat="1" x14ac:dyDescent="0.25">
      <c r="A18" s="30" t="s">
        <v>23</v>
      </c>
      <c r="B18" s="33">
        <v>65</v>
      </c>
      <c r="C18" s="33">
        <v>26</v>
      </c>
      <c r="D18" s="33">
        <v>53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144</v>
      </c>
      <c r="AJ18" s="70"/>
    </row>
    <row r="19" spans="1:36" s="47" customFormat="1" x14ac:dyDescent="0.25">
      <c r="A19" s="46" t="s">
        <v>27</v>
      </c>
      <c r="B19" s="22">
        <f>B18*$B$9</f>
        <v>313.95</v>
      </c>
      <c r="C19" s="22">
        <f t="shared" ref="C19:AG19" si="3">C18*$B$9</f>
        <v>125.58</v>
      </c>
      <c r="D19" s="22">
        <f t="shared" si="3"/>
        <v>255.99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695.52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</v>
      </c>
      <c r="C22" s="20">
        <f t="shared" ref="C22:AG23" si="5">+C16+C18+C20</f>
        <v>79</v>
      </c>
      <c r="D22" s="20">
        <f t="shared" si="5"/>
        <v>243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387</v>
      </c>
    </row>
    <row r="23" spans="1:36" s="47" customFormat="1" x14ac:dyDescent="0.25">
      <c r="A23" s="48" t="s">
        <v>26</v>
      </c>
      <c r="B23" s="19">
        <f>+B17+B19+B21</f>
        <v>313.95</v>
      </c>
      <c r="C23" s="19">
        <f t="shared" si="5"/>
        <v>385.28000000000003</v>
      </c>
      <c r="D23" s="19">
        <f t="shared" si="5"/>
        <v>1186.9900000000002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1886.2200000000003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64.75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64.75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317.27500000000003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317.27500000000003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64.75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64.75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317.27500000000003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317.27500000000003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841.01</v>
      </c>
      <c r="C49" s="44">
        <v>451.86</v>
      </c>
      <c r="D49" s="44">
        <v>1032.98</v>
      </c>
      <c r="E49" s="44">
        <v>610.39</v>
      </c>
      <c r="F49" s="44">
        <v>269.23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3205.47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15.54</v>
      </c>
      <c r="C53" s="44">
        <v>115.09</v>
      </c>
      <c r="D53" s="44">
        <v>148.32</v>
      </c>
      <c r="E53" s="44">
        <v>8.5299999999999994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287.47999999999996</v>
      </c>
    </row>
    <row r="54" spans="1:34" x14ac:dyDescent="0.25">
      <c r="A54" s="17" t="s">
        <v>114</v>
      </c>
      <c r="B54" s="44"/>
      <c r="C54" s="44"/>
      <c r="D54" s="44">
        <v>48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1257</v>
      </c>
      <c r="C64" s="53">
        <f t="shared" ref="C64:AG64" si="21">+C15+C23+C31+C39+C47+C48+C49+C50+C51+C52+C53+C54+C55+C56+C57+C58+C59+C60+C61+C62+C63</f>
        <v>1014.2300000000001</v>
      </c>
      <c r="D64" s="53">
        <f t="shared" si="21"/>
        <v>2958.0650000000005</v>
      </c>
      <c r="E64" s="53">
        <f t="shared" si="21"/>
        <v>705.92</v>
      </c>
      <c r="F64" s="53">
        <f t="shared" si="21"/>
        <v>269.23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6204.4449999999997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3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1255.5899999999999</v>
      </c>
      <c r="C67" s="57">
        <f t="shared" ref="C67:L67" si="23">C12</f>
        <v>1012.23</v>
      </c>
      <c r="D67" s="57">
        <f t="shared" si="23"/>
        <v>2909.18</v>
      </c>
      <c r="E67" s="57">
        <f t="shared" si="23"/>
        <v>708.3</v>
      </c>
      <c r="F67" s="57">
        <f t="shared" si="23"/>
        <v>269.23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6154.5300000000007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1255.5899999999999</v>
      </c>
      <c r="C69" s="59">
        <f t="shared" ref="C69:AG69" si="25">+C67+C68</f>
        <v>1012.23</v>
      </c>
      <c r="D69" s="59">
        <f t="shared" si="25"/>
        <v>2909.18</v>
      </c>
      <c r="E69" s="59">
        <f t="shared" si="25"/>
        <v>708.3</v>
      </c>
      <c r="F69" s="59">
        <f t="shared" si="25"/>
        <v>269.23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6154.5300000000007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1.4100000000000819</v>
      </c>
      <c r="C70" s="57">
        <f t="shared" si="26"/>
        <v>2.0000000000001137</v>
      </c>
      <c r="D70" s="57">
        <f t="shared" si="26"/>
        <v>48.885000000000673</v>
      </c>
      <c r="E70" s="57">
        <f t="shared" si="26"/>
        <v>-2.3799999999999955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49.915000000000873</v>
      </c>
    </row>
    <row r="71" spans="1:34" ht="95.25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B18" sqref="B1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4.9000000000000004</v>
      </c>
      <c r="C8" s="1" t="s">
        <v>38</v>
      </c>
      <c r="D8" s="2"/>
    </row>
    <row r="9" spans="1:36" x14ac:dyDescent="0.25">
      <c r="A9" s="1" t="s">
        <v>22</v>
      </c>
      <c r="B9" s="24">
        <v>4.83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1794.17</v>
      </c>
      <c r="C12" s="26">
        <v>2602.44</v>
      </c>
      <c r="D12" s="26">
        <v>861.5</v>
      </c>
      <c r="E12" s="26">
        <v>605.29999999999995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5863.4100000000008</v>
      </c>
      <c r="AI12" s="26">
        <v>5811.33</v>
      </c>
      <c r="AJ12" s="69">
        <f>+AI12-AH12</f>
        <v>-52.080000000000837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278</v>
      </c>
      <c r="C15" s="23">
        <v>166.5</v>
      </c>
      <c r="D15" s="23">
        <v>468.2</v>
      </c>
      <c r="E15" s="23">
        <v>171.2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1083.9000000000001</v>
      </c>
    </row>
    <row r="16" spans="1:36" s="32" customFormat="1" x14ac:dyDescent="0.25">
      <c r="A16" s="30" t="s">
        <v>20</v>
      </c>
      <c r="B16" s="31">
        <v>40</v>
      </c>
      <c r="C16" s="31">
        <v>110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150</v>
      </c>
      <c r="AJ16" s="70"/>
    </row>
    <row r="17" spans="1:36" s="47" customFormat="1" x14ac:dyDescent="0.25">
      <c r="A17" s="46" t="s">
        <v>27</v>
      </c>
      <c r="B17" s="22">
        <f>B16*$B$8</f>
        <v>196</v>
      </c>
      <c r="C17" s="22">
        <f>C16*$B$8</f>
        <v>539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735</v>
      </c>
    </row>
    <row r="18" spans="1:36" s="32" customFormat="1" x14ac:dyDescent="0.25">
      <c r="A18" s="30" t="s">
        <v>23</v>
      </c>
      <c r="B18" s="33">
        <v>100</v>
      </c>
      <c r="C18" s="33">
        <v>156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256</v>
      </c>
      <c r="AJ18" s="70"/>
    </row>
    <row r="19" spans="1:36" s="47" customFormat="1" x14ac:dyDescent="0.25">
      <c r="A19" s="46" t="s">
        <v>27</v>
      </c>
      <c r="B19" s="22">
        <f>B18*$B$9</f>
        <v>483</v>
      </c>
      <c r="C19" s="22">
        <f t="shared" ref="C19:AG19" si="3">C18*$B$9</f>
        <v>753.48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1236.48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266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406</v>
      </c>
    </row>
    <row r="23" spans="1:36" s="47" customFormat="1" x14ac:dyDescent="0.25">
      <c r="A23" s="48" t="s">
        <v>26</v>
      </c>
      <c r="B23" s="19">
        <f>+B17+B19+B21</f>
        <v>679</v>
      </c>
      <c r="C23" s="19">
        <f t="shared" si="5"/>
        <v>1292.48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1971.48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13.17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13.17</v>
      </c>
    </row>
    <row r="41" spans="1:34" s="47" customFormat="1" x14ac:dyDescent="0.25">
      <c r="A41" s="46" t="s">
        <v>44</v>
      </c>
      <c r="B41" s="22">
        <f>B40*$B$8</f>
        <v>64.533000000000001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64.533000000000001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13.17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13.17</v>
      </c>
    </row>
    <row r="47" spans="1:34" s="47" customFormat="1" x14ac:dyDescent="0.25">
      <c r="A47" s="48" t="s">
        <v>48</v>
      </c>
      <c r="B47" s="19">
        <f>+B41+B43+B45</f>
        <v>64.533000000000001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64.533000000000001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569.23</v>
      </c>
      <c r="C49" s="44">
        <v>705.57</v>
      </c>
      <c r="D49" s="44">
        <v>326.79000000000002</v>
      </c>
      <c r="E49" s="44">
        <v>282.26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1883.8500000000001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205.42</v>
      </c>
      <c r="C53" s="44">
        <v>439.52</v>
      </c>
      <c r="D53" s="44">
        <v>67.34</v>
      </c>
      <c r="E53" s="44">
        <v>130.96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843.24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21.88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1796.183</v>
      </c>
      <c r="C64" s="53">
        <f t="shared" ref="C64:AG64" si="21">+C15+C23+C31+C39+C47+C48+C49+C50+C51+C52+C53+C54+C55+C56+C57+C58+C59+C60+C61+C62+C63</f>
        <v>2604.0700000000002</v>
      </c>
      <c r="D64" s="53">
        <f t="shared" si="21"/>
        <v>862.33</v>
      </c>
      <c r="E64" s="53">
        <f t="shared" si="21"/>
        <v>606.29999999999995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5868.8830000000007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1794.17</v>
      </c>
      <c r="C67" s="57">
        <f t="shared" ref="C67:L67" si="23">C12</f>
        <v>2602.44</v>
      </c>
      <c r="D67" s="57">
        <f t="shared" si="23"/>
        <v>861.5</v>
      </c>
      <c r="E67" s="57">
        <f t="shared" si="23"/>
        <v>605.29999999999995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5863.4100000000008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1794.17</v>
      </c>
      <c r="C69" s="59">
        <f t="shared" ref="C69:AG69" si="25">+C67+C68</f>
        <v>2602.44</v>
      </c>
      <c r="D69" s="59">
        <f t="shared" si="25"/>
        <v>861.5</v>
      </c>
      <c r="E69" s="59">
        <f t="shared" si="25"/>
        <v>605.29999999999995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5863.4100000000008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2.01299999999992</v>
      </c>
      <c r="C70" s="57">
        <f t="shared" si="26"/>
        <v>1.6300000000001091</v>
      </c>
      <c r="D70" s="57">
        <f t="shared" si="26"/>
        <v>0.83000000000004093</v>
      </c>
      <c r="E70" s="57">
        <f t="shared" si="26"/>
        <v>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5.47300000000007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E66" sqref="AE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4.83</v>
      </c>
      <c r="C8" s="1" t="s">
        <v>38</v>
      </c>
      <c r="D8" s="2"/>
    </row>
    <row r="9" spans="1:36" x14ac:dyDescent="0.25">
      <c r="A9" s="1" t="s">
        <v>22</v>
      </c>
      <c r="B9" s="24">
        <v>4.9000000000000004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1213.6099999999999</v>
      </c>
      <c r="C12" s="26">
        <v>1243.73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2457.34</v>
      </c>
      <c r="AI12" s="26">
        <v>2432.62</v>
      </c>
      <c r="AJ12" s="69">
        <f>+AI12-AH12</f>
        <v>-24.720000000000255</v>
      </c>
    </row>
    <row r="13" spans="1:36" ht="19.5" customHeight="1" x14ac:dyDescent="0.25">
      <c r="A13" s="25" t="s">
        <v>117</v>
      </c>
      <c r="B13" s="26">
        <v>12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</v>
      </c>
    </row>
    <row r="16" spans="1:36" s="32" customFormat="1" x14ac:dyDescent="0.25">
      <c r="A16" s="30" t="s">
        <v>20</v>
      </c>
      <c r="B16" s="31">
        <v>83</v>
      </c>
      <c r="C16" s="31">
        <v>20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103</v>
      </c>
      <c r="AJ16" s="70"/>
    </row>
    <row r="17" spans="1:36" s="47" customFormat="1" x14ac:dyDescent="0.25">
      <c r="A17" s="46" t="s">
        <v>27</v>
      </c>
      <c r="B17" s="22">
        <f>B16*$B$8</f>
        <v>400.89</v>
      </c>
      <c r="C17" s="22">
        <f>C16*$B$8</f>
        <v>96.6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497.49</v>
      </c>
    </row>
    <row r="18" spans="1:36" s="32" customFormat="1" x14ac:dyDescent="0.25">
      <c r="A18" s="30" t="s">
        <v>23</v>
      </c>
      <c r="B18" s="33"/>
      <c r="C18" s="33">
        <v>76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372.40000000000003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372.40000000000003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</v>
      </c>
    </row>
    <row r="23" spans="1:36" s="47" customFormat="1" x14ac:dyDescent="0.25">
      <c r="A23" s="48" t="s">
        <v>26</v>
      </c>
      <c r="B23" s="19">
        <f>+B17+B19+B21</f>
        <v>400.89</v>
      </c>
      <c r="C23" s="19">
        <f t="shared" si="5"/>
        <v>469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869.89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3.84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3.84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18.5472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18.5472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3.84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3.84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18.5472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18.5472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719.01</v>
      </c>
      <c r="C49" s="44">
        <v>713.05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1432.06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54.54</v>
      </c>
      <c r="C53" s="44">
        <v>3.38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57.92</v>
      </c>
    </row>
    <row r="54" spans="1:34" x14ac:dyDescent="0.25">
      <c r="A54" s="17" t="s">
        <v>114</v>
      </c>
      <c r="B54" s="44"/>
      <c r="C54" s="44">
        <v>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</v>
      </c>
    </row>
    <row r="55" spans="1:34" x14ac:dyDescent="0.25">
      <c r="A55" s="17" t="s">
        <v>52</v>
      </c>
      <c r="B55" s="44">
        <v>48.54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1225.98</v>
      </c>
      <c r="C64" s="53">
        <f t="shared" ref="C64:AG64" si="21">+C15+C23+C31+C39+C47+C48+C49+C50+C51+C52+C53+C54+C55+C56+C57+C58+C59+C60+C61+C62+C63</f>
        <v>1250.9772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2476.9571999999998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1213.6099999999999</v>
      </c>
      <c r="C67" s="57">
        <f t="shared" ref="C67:L67" si="23">C12</f>
        <v>1243.73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2457.34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1225.6099999999999</v>
      </c>
      <c r="C69" s="59">
        <f t="shared" ref="C69:AG69" si="25">+C67+C68</f>
        <v>1249.73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2475.34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0.37000000000011823</v>
      </c>
      <c r="C70" s="57">
        <f t="shared" si="26"/>
        <v>1.2472000000000207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1.617200000000139</v>
      </c>
    </row>
    <row r="71" spans="1:34" ht="102.75" customHeight="1" x14ac:dyDescent="0.25">
      <c r="A71" s="77" t="s">
        <v>96</v>
      </c>
      <c r="B71" s="14"/>
      <c r="C71" s="14" t="s">
        <v>133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64" activePane="bottomRight" state="frozen"/>
      <selection pane="topRight" activeCell="B1" sqref="B1"/>
      <selection pane="bottomLeft" activeCell="A5" sqref="A5"/>
      <selection pane="bottomRight" activeCell="B11" sqref="B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310.95</v>
      </c>
      <c r="C12" s="26">
        <v>1380.09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1691.04</v>
      </c>
      <c r="AI12" s="26"/>
      <c r="AJ12" s="69">
        <f>+AI12-AH12</f>
        <v>-1691.04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29.4</v>
      </c>
      <c r="C15" s="23">
        <v>82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111.4</v>
      </c>
    </row>
    <row r="16" spans="1:36" s="32" customFormat="1" x14ac:dyDescent="0.25">
      <c r="A16" s="30" t="s">
        <v>20</v>
      </c>
      <c r="B16" s="31">
        <v>38</v>
      </c>
      <c r="C16" s="31">
        <v>152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190</v>
      </c>
      <c r="AJ16" s="70"/>
    </row>
    <row r="17" spans="1:36" s="47" customFormat="1" x14ac:dyDescent="0.25">
      <c r="A17" s="46" t="s">
        <v>27</v>
      </c>
      <c r="B17" s="22">
        <f>B16*$B$8</f>
        <v>175.18</v>
      </c>
      <c r="C17" s="22">
        <f>C16*$B$8</f>
        <v>700.72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875.90000000000009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152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190</v>
      </c>
    </row>
    <row r="23" spans="1:36" s="47" customFormat="1" x14ac:dyDescent="0.25">
      <c r="A23" s="48" t="s">
        <v>26</v>
      </c>
      <c r="B23" s="19">
        <f>+B17+B19+B21</f>
        <v>175.18</v>
      </c>
      <c r="C23" s="19">
        <f t="shared" si="5"/>
        <v>700.72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875.90000000000009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14.06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64.816600000000008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64.816600000000008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14.06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64.816600000000008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64.816600000000008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108.4</v>
      </c>
      <c r="C49" s="44">
        <v>531.62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640.02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312.98</v>
      </c>
      <c r="C64" s="53">
        <f t="shared" ref="C64:AG64" si="21">+C15+C23+C31+C39+C47+C48+C49+C50+C51+C52+C53+C54+C55+C56+C57+C58+C59+C60+C61+C62+C63</f>
        <v>1379.1566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1692.1366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310.95</v>
      </c>
      <c r="C67" s="57">
        <f t="shared" ref="C67:L67" si="23">C12</f>
        <v>1380.09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1691.04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310.95</v>
      </c>
      <c r="C69" s="59">
        <f t="shared" ref="C69:AG69" si="25">+C67+C68</f>
        <v>1380.09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1691.04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2.0300000000000296</v>
      </c>
      <c r="C70" s="57">
        <f t="shared" si="26"/>
        <v>-0.93339999999989232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1.0966000000001372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4.9000000000000004</v>
      </c>
      <c r="C8" s="1" t="s">
        <v>38</v>
      </c>
      <c r="D8" s="2"/>
    </row>
    <row r="9" spans="1:36" x14ac:dyDescent="0.25">
      <c r="A9" s="1" t="s">
        <v>22</v>
      </c>
      <c r="B9" s="24">
        <v>4.83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1337.03</v>
      </c>
      <c r="C12" s="26">
        <v>908.76</v>
      </c>
      <c r="D12" s="26">
        <v>3064.28</v>
      </c>
      <c r="E12" s="26">
        <v>1448.98</v>
      </c>
      <c r="F12" s="26">
        <v>2985.32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9744.369999999999</v>
      </c>
      <c r="AI12" s="26">
        <v>9649.11</v>
      </c>
      <c r="AJ12" s="69">
        <f>+AI12-AH12</f>
        <v>-95.259999999998399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88.5</v>
      </c>
      <c r="C15" s="23">
        <v>203.5</v>
      </c>
      <c r="D15" s="23">
        <v>326.5</v>
      </c>
      <c r="E15" s="23">
        <v>45.5</v>
      </c>
      <c r="F15" s="23">
        <v>305.39999999999998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969.4</v>
      </c>
    </row>
    <row r="16" spans="1:36" s="32" customFormat="1" x14ac:dyDescent="0.25">
      <c r="A16" s="30" t="s">
        <v>20</v>
      </c>
      <c r="B16" s="31"/>
      <c r="C16" s="31"/>
      <c r="D16" s="31">
        <v>140</v>
      </c>
      <c r="E16" s="31">
        <v>79</v>
      </c>
      <c r="F16" s="31">
        <v>105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324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686</v>
      </c>
      <c r="E17" s="22">
        <f t="shared" si="2"/>
        <v>387.1</v>
      </c>
      <c r="F17" s="22">
        <f t="shared" si="2"/>
        <v>514.5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1587.6</v>
      </c>
    </row>
    <row r="18" spans="1:36" s="32" customFormat="1" x14ac:dyDescent="0.25">
      <c r="A18" s="30" t="s">
        <v>23</v>
      </c>
      <c r="B18" s="33">
        <v>57</v>
      </c>
      <c r="C18" s="33">
        <v>84</v>
      </c>
      <c r="D18" s="33">
        <v>83</v>
      </c>
      <c r="E18" s="33">
        <v>11</v>
      </c>
      <c r="F18" s="33">
        <v>122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357</v>
      </c>
      <c r="AJ18" s="70"/>
    </row>
    <row r="19" spans="1:36" s="47" customFormat="1" x14ac:dyDescent="0.25">
      <c r="A19" s="46" t="s">
        <v>27</v>
      </c>
      <c r="B19" s="22">
        <f>B18*$B$9</f>
        <v>275.31</v>
      </c>
      <c r="C19" s="22">
        <f t="shared" ref="C19:AG19" si="3">C18*$B$9</f>
        <v>405.72</v>
      </c>
      <c r="D19" s="22">
        <f t="shared" si="3"/>
        <v>400.89</v>
      </c>
      <c r="E19" s="22">
        <f t="shared" si="3"/>
        <v>53.13</v>
      </c>
      <c r="F19" s="22">
        <f t="shared" si="3"/>
        <v>589.26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1724.3100000000002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84</v>
      </c>
      <c r="D22" s="20">
        <f t="shared" si="5"/>
        <v>223</v>
      </c>
      <c r="E22" s="20">
        <f t="shared" si="5"/>
        <v>90</v>
      </c>
      <c r="F22" s="20">
        <f t="shared" si="5"/>
        <v>227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681</v>
      </c>
    </row>
    <row r="23" spans="1:36" s="47" customFormat="1" x14ac:dyDescent="0.25">
      <c r="A23" s="48" t="s">
        <v>26</v>
      </c>
      <c r="B23" s="19">
        <f>+B17+B19+B21</f>
        <v>275.31</v>
      </c>
      <c r="C23" s="19">
        <f t="shared" si="5"/>
        <v>405.72</v>
      </c>
      <c r="D23" s="19">
        <f t="shared" si="5"/>
        <v>1086.8899999999999</v>
      </c>
      <c r="E23" s="19">
        <f t="shared" si="5"/>
        <v>440.23</v>
      </c>
      <c r="F23" s="19">
        <f t="shared" si="5"/>
        <v>1103.76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3311.91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5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24.5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24.5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5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24.5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24.5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27.86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27.86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136.51400000000001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136.51400000000001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27.86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136.51400000000001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136.51400000000001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800.01</v>
      </c>
      <c r="C49" s="44"/>
      <c r="D49" s="44">
        <v>1292.3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2092.31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98.69</v>
      </c>
      <c r="D52" s="44"/>
      <c r="E52" s="44">
        <v>683.5</v>
      </c>
      <c r="F52" s="44">
        <v>1353.1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2135.29</v>
      </c>
    </row>
    <row r="53" spans="1:34" x14ac:dyDescent="0.25">
      <c r="A53" s="17" t="s">
        <v>18</v>
      </c>
      <c r="B53" s="44">
        <v>138.68</v>
      </c>
      <c r="C53" s="44">
        <v>202.34</v>
      </c>
      <c r="D53" s="44">
        <v>212.88</v>
      </c>
      <c r="E53" s="44">
        <v>256.42</v>
      </c>
      <c r="F53" s="44">
        <v>87.85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898.17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35.880000000000003</v>
      </c>
      <c r="C55" s="44"/>
      <c r="D55" s="44">
        <v>149.25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185.13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1338.38</v>
      </c>
      <c r="C64" s="53">
        <f t="shared" ref="C64:AG64" si="21">+C15+C23+C31+C39+C47+C48+C49+C50+C51+C52+C53+C54+C55+C56+C57+C58+C59+C60+C61+C62+C63</f>
        <v>910.25000000000011</v>
      </c>
      <c r="D64" s="53">
        <f t="shared" si="21"/>
        <v>3067.8199999999997</v>
      </c>
      <c r="E64" s="53">
        <f t="shared" si="21"/>
        <v>1450.15</v>
      </c>
      <c r="F64" s="53">
        <f t="shared" si="21"/>
        <v>2986.6239999999998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9753.2240000000002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1337.03</v>
      </c>
      <c r="C67" s="57">
        <f t="shared" ref="C67:L67" si="23">C12</f>
        <v>908.76</v>
      </c>
      <c r="D67" s="57">
        <f t="shared" si="23"/>
        <v>3064.28</v>
      </c>
      <c r="E67" s="57">
        <f t="shared" si="23"/>
        <v>1448.98</v>
      </c>
      <c r="F67" s="57">
        <f t="shared" si="23"/>
        <v>2985.32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9744.369999999999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1337.03</v>
      </c>
      <c r="C69" s="59">
        <f t="shared" ref="C69:AG69" si="25">+C67+C68</f>
        <v>908.76</v>
      </c>
      <c r="D69" s="59">
        <f t="shared" si="25"/>
        <v>3064.28</v>
      </c>
      <c r="E69" s="59">
        <f t="shared" si="25"/>
        <v>1448.98</v>
      </c>
      <c r="F69" s="59">
        <f t="shared" si="25"/>
        <v>2985.32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9744.369999999999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1.3500000000001364</v>
      </c>
      <c r="C70" s="57">
        <f t="shared" si="26"/>
        <v>1.4900000000001228</v>
      </c>
      <c r="D70" s="57">
        <f t="shared" si="26"/>
        <v>3.5399999999995089</v>
      </c>
      <c r="E70" s="57">
        <f t="shared" si="26"/>
        <v>1.1700000000000728</v>
      </c>
      <c r="F70" s="57">
        <f t="shared" si="26"/>
        <v>1.3039999999996326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8.8539999999994734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142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2022-05-23T13:56:16Z</dcterms:modified>
</cp:coreProperties>
</file>