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7455" windowHeight="1078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C64" i="151"/>
  <c r="C70" i="151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B39" i="40"/>
  <c r="AE47" i="40"/>
  <c r="W47" i="40"/>
  <c r="AE39" i="40"/>
  <c r="AA39" i="40"/>
  <c r="W39" i="40"/>
  <c r="AG69" i="40"/>
  <c r="AC69" i="40"/>
  <c r="Y69" i="40"/>
  <c r="U69" i="40"/>
  <c r="Q69" i="40"/>
  <c r="M69" i="40"/>
  <c r="AA47" i="40"/>
  <c r="AD39" i="40"/>
  <c r="X39" i="40"/>
  <c r="AG23" i="40"/>
  <c r="Y23" i="40"/>
  <c r="U23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AB64" i="40"/>
  <c r="AB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AC64" i="40" l="1"/>
  <c r="AC70" i="40" s="1"/>
  <c r="AG64" i="40"/>
  <c r="AG70" i="40" s="1"/>
  <c r="X70" i="40"/>
  <c r="AF64" i="40"/>
  <c r="AF70" i="40" s="1"/>
  <c r="Z64" i="40"/>
  <c r="Z70" i="40" s="1"/>
  <c r="V64" i="40"/>
  <c r="V70" i="40" s="1"/>
  <c r="AD64" i="40"/>
  <c r="AD70" i="40" s="1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AH69" i="40" l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B38" i="40"/>
  <c r="G23" i="40" l="1"/>
  <c r="G64" i="40" s="1"/>
  <c r="G70" i="40" s="1"/>
  <c r="C23" i="40"/>
  <c r="K31" i="40"/>
  <c r="I31" i="40"/>
  <c r="G31" i="40"/>
  <c r="E31" i="40"/>
  <c r="C31" i="40"/>
  <c r="L39" i="40"/>
  <c r="F39" i="40"/>
  <c r="I47" i="40"/>
  <c r="E47" i="40"/>
  <c r="K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C64" i="40" l="1"/>
  <c r="K64" i="40"/>
  <c r="K70" i="40" s="1"/>
  <c r="D64" i="40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<sst xmlns="http://schemas.openxmlformats.org/spreadsheetml/2006/main" count="766" uniqueCount="142">
  <si>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</si>
  <si>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</si>
  <si>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</si>
  <si>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</si>
  <si>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</si>
  <si>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</si>
  <si>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</si>
  <si>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</si>
  <si>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</si>
  <si>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</si>
  <si>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</si>
  <si>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</si>
  <si>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</si>
  <si>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</si>
  <si>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</si>
  <si>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</si>
  <si>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</si>
  <si>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</si>
  <si>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</si>
  <si>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</si>
  <si>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</si>
  <si>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</si>
  <si>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</si>
  <si>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</si>
  <si>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</si>
  <si>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</si>
  <si>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</si>
  <si>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</si>
  <si>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</si>
  <si>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</si>
  <si>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</si>
  <si>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</si>
  <si>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</si>
  <si>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</si>
  <si>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</si>
  <si>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</si>
  <si>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</si>
  <si>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</si>
  <si>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</si>
  <si>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</si>
  <si>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</si>
  <si>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</si>
  <si>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</si>
  <si>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</si>
  <si>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</si>
  <si>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</si>
  <si>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</si>
  <si>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</si>
  <si>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</si>
  <si>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</si>
  <si>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</si>
  <si>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</si>
  <si>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</si>
  <si>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</si>
  <si>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</si>
  <si>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</si>
  <si>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</si>
  <si>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</si>
  <si>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</si>
  <si>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</si>
  <si>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</si>
  <si>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</si>
  <si>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</si>
  <si>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</si>
  <si>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</si>
  <si>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</si>
  <si>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</si>
  <si>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</si>
  <si>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</si>
  <si>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</si>
  <si>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</si>
  <si>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</si>
  <si>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</si>
  <si>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</si>
  <si>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</si>
  <si>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</si>
  <si>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</si>
  <si>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</si>
  <si>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</si>
  <si>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</si>
  <si>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</si>
  <si>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</si>
  <si>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</si>
  <si>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</si>
  <si>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</si>
  <si>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</si>
  <si>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</si>
  <si>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</si>
  <si>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</si>
  <si>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</si>
  <si>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</si>
  <si>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</si>
  <si>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</si>
  <si>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</si>
  <si>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</si>
  <si>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</si>
  <si>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</si>
  <si>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</si>
  <si>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</si>
  <si>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</si>
  <si>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</si>
  <si>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</si>
  <si>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</si>
  <si>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</si>
  <si>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</si>
  <si>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</si>
  <si>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</si>
  <si>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</si>
  <si>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</si>
  <si>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</si>
  <si>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</si>
  <si>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</si>
  <si>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</si>
  <si>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</si>
  <si>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</si>
  <si>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</si>
  <si>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</si>
  <si>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</si>
  <si>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</si>
  <si>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</si>
  <si>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</si>
  <si>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</si>
  <si>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</si>
  <si>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119.00F/C</t>
  </si>
  <si>
    <t>SOBRANTE DE 2$</t>
  </si>
  <si>
    <t>2.50F/C</t>
  </si>
  <si>
    <t>17.00F/C</t>
  </si>
  <si>
    <t>27.00F/C</t>
  </si>
  <si>
    <t xml:space="preserve">MAL REGGISTRO DE </t>
  </si>
  <si>
    <t>41.32$</t>
  </si>
  <si>
    <t>5.50F/C</t>
  </si>
  <si>
    <t>29.00F/C</t>
  </si>
  <si>
    <t xml:space="preserve">2.50F/C </t>
  </si>
  <si>
    <t>32.00F/C</t>
  </si>
  <si>
    <t>101.60F/C</t>
  </si>
  <si>
    <t>FALTANTE DE 1$</t>
  </si>
  <si>
    <t>SOBRANTE DE 1$</t>
  </si>
  <si>
    <t xml:space="preserve">16.00F/C </t>
  </si>
  <si>
    <t>MAL REGISTRO DE 0.97$</t>
  </si>
  <si>
    <t>24.00SON DE CAJA 4</t>
  </si>
  <si>
    <t xml:space="preserve">FALTANTE </t>
  </si>
  <si>
    <t>SOBRA EN CAJA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</si>
</sst>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53434.320000000007</v>
      </c>
      <c r="C2" s="43">
        <f>MODELO!AH12</f>
        <v>31775.97</v>
      </c>
      <c r="D2" s="43">
        <f>EXQUISITECES!AH12</f>
        <v>10529.15</v>
      </c>
      <c r="E2" s="43">
        <f>HOYADA!AH12</f>
        <v>10957.410000000002</v>
      </c>
      <c r="F2" s="43">
        <f>FARMASTOP!AH12</f>
        <v>2313.73</v>
      </c>
      <c r="G2" s="43">
        <f>BOCAS!AH12</f>
        <v>6145.1200000000008</v>
      </c>
      <c r="H2" s="43">
        <f>LAGUNETICA!AH12</f>
        <v>15228.82</v>
      </c>
      <c r="I2" s="43">
        <f>SANANTONIO!AH12</f>
        <v>0</v>
      </c>
      <c r="J2" s="43">
        <f>SUM(B2:I2)</f>
        <v>130384.51999999999</v>
      </c>
    </row>
    <row r="3" spans="1:10" x14ac:dyDescent="0.25">
      <c r="A3" s="46" t="s">
        <v>0</v>
      </c>
      <c r="B3" s="43">
        <f>AUTOMERCADO!AH15</f>
        <v>1037.7</v>
      </c>
      <c r="C3" s="43">
        <f>MODELO!AH15</f>
        <v>2000.5</v>
      </c>
      <c r="D3" s="43">
        <f>EXQUISITECES!AH15</f>
        <v>625.4</v>
      </c>
      <c r="E3" s="43">
        <f>HOYADA!AH15</f>
        <v>2141.1999999999998</v>
      </c>
      <c r="F3" s="43">
        <f>FARMASTOP!AH15</f>
        <v>0</v>
      </c>
      <c r="G3" s="43">
        <f>BOCAS!AH15</f>
        <v>11</v>
      </c>
      <c r="H3" s="43">
        <f>LAGUNETICA!AH15</f>
        <v>990</v>
      </c>
      <c r="I3" s="43">
        <f>SANANTONIO!AH15</f>
        <v>0</v>
      </c>
      <c r="J3" s="43">
        <f t="shared" ref="J3:J52" si="0">SUM(B3:I3)</f>
        <v>6805.7999999999993</v>
      </c>
    </row>
    <row r="4" spans="1:10" x14ac:dyDescent="0.25">
      <c r="A4" s="73" t="s">
        <v>20</v>
      </c>
      <c r="B4" s="43">
        <f>AUTOMERCADO!AH16</f>
        <v>1948</v>
      </c>
      <c r="C4" s="43">
        <f>MODELO!AH16</f>
        <v>1918</v>
      </c>
      <c r="D4" s="43">
        <f>EXQUISITECES!AH16</f>
        <v>477</v>
      </c>
      <c r="E4" s="43">
        <f>HOYADA!AH16</f>
        <v>81</v>
      </c>
      <c r="F4" s="43">
        <f>FARMASTOP!AH16</f>
        <v>70</v>
      </c>
      <c r="G4" s="43">
        <f>BOCAS!AH16</f>
        <v>635</v>
      </c>
      <c r="H4" s="43">
        <f>LAGUNETICA!AH16</f>
        <v>634</v>
      </c>
      <c r="I4" s="43">
        <f>SANANTONIO!AH16</f>
        <v>0</v>
      </c>
      <c r="J4" s="43">
        <f t="shared" si="0"/>
        <v>5763</v>
      </c>
    </row>
    <row r="5" spans="1:10" x14ac:dyDescent="0.25">
      <c r="A5" s="46" t="s">
        <v>27</v>
      </c>
      <c r="B5" s="43">
        <f>AUTOMERCADO!AH17</f>
        <v>9642.6</v>
      </c>
      <c r="C5" s="43">
        <f>MODELO!AH17</f>
        <v>9494.1</v>
      </c>
      <c r="D5" s="43">
        <f>EXQUISITECES!AH17</f>
        <v>2361.15</v>
      </c>
      <c r="E5" s="43">
        <f>HOYADA!AH17</f>
        <v>400.95000000000005</v>
      </c>
      <c r="F5" s="43">
        <f>FARMASTOP!AH17</f>
        <v>346.5</v>
      </c>
      <c r="G5" s="43">
        <f>BOCAS!AH17</f>
        <v>3143.25</v>
      </c>
      <c r="H5" s="43">
        <f>LAGUNETICA!AH17</f>
        <v>3138.3</v>
      </c>
      <c r="I5" s="43">
        <f>SANANTONIO!AH17</f>
        <v>0</v>
      </c>
      <c r="J5" s="43">
        <f t="shared" si="0"/>
        <v>28526.850000000002</v>
      </c>
    </row>
    <row r="6" spans="1:10" x14ac:dyDescent="0.25">
      <c r="A6" s="73" t="s">
        <v>23</v>
      </c>
      <c r="B6" s="43">
        <f>AUTOMERCADO!AH18</f>
        <v>1528</v>
      </c>
      <c r="C6" s="43">
        <f>MODELO!AH18</f>
        <v>552</v>
      </c>
      <c r="D6" s="43">
        <f>EXQUISITECES!AH18</f>
        <v>391</v>
      </c>
      <c r="E6" s="43">
        <f>HOYADA!AH18</f>
        <v>262</v>
      </c>
      <c r="F6" s="43">
        <f>FARMASTOP!AH18</f>
        <v>62</v>
      </c>
      <c r="G6" s="43">
        <f>BOCAS!AH18</f>
        <v>50</v>
      </c>
      <c r="H6" s="43">
        <f>LAGUNETICA!AH18</f>
        <v>272</v>
      </c>
      <c r="I6" s="43">
        <f>SANANTONIO!AH18</f>
        <v>0</v>
      </c>
      <c r="J6" s="43">
        <f t="shared" si="0"/>
        <v>3117</v>
      </c>
    </row>
    <row r="7" spans="1:10" x14ac:dyDescent="0.25">
      <c r="A7" s="46" t="s">
        <v>27</v>
      </c>
      <c r="B7" s="43">
        <f>AUTOMERCADO!AH19</f>
        <v>7487.2000000000007</v>
      </c>
      <c r="C7" s="43">
        <f>MODELO!AH19</f>
        <v>2704.8</v>
      </c>
      <c r="D7" s="43">
        <f>EXQUISITECES!AH19</f>
        <v>1915.9</v>
      </c>
      <c r="E7" s="43">
        <f>HOYADA!AH19</f>
        <v>1283.8000000000002</v>
      </c>
      <c r="F7" s="43">
        <f>FARMASTOP!AH19</f>
        <v>303.8</v>
      </c>
      <c r="G7" s="43">
        <f>BOCAS!AH19</f>
        <v>230.50000000000003</v>
      </c>
      <c r="H7" s="43">
        <f>LAGUNETICA!AH19</f>
        <v>1332.8000000000002</v>
      </c>
      <c r="I7" s="43">
        <f>SANANTONIO!AH19</f>
        <v>0</v>
      </c>
      <c r="J7" s="43">
        <f t="shared" si="0"/>
        <v>15258.8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3476</v>
      </c>
      <c r="C10" s="43">
        <f>MODELO!AH22</f>
        <v>2470</v>
      </c>
      <c r="D10" s="43">
        <f>EXQUISITECES!AH22</f>
        <v>868</v>
      </c>
      <c r="E10" s="43">
        <f>HOYADA!AH22</f>
        <v>343</v>
      </c>
      <c r="F10" s="43">
        <f>FARMASTOP!AH22</f>
        <v>132</v>
      </c>
      <c r="G10" s="43">
        <f>BOCAS!AH22</f>
        <v>685</v>
      </c>
      <c r="H10" s="43">
        <f>LAGUNETICA!AH22</f>
        <v>906</v>
      </c>
      <c r="I10" s="43">
        <f>SANANTONIO!AH22</f>
        <v>0</v>
      </c>
      <c r="J10" s="43">
        <f t="shared" si="0"/>
        <v>8880</v>
      </c>
    </row>
    <row r="11" spans="1:10" x14ac:dyDescent="0.25">
      <c r="A11" s="48" t="s">
        <v>26</v>
      </c>
      <c r="B11" s="43">
        <f>AUTOMERCADO!AH23</f>
        <v>17129.800000000003</v>
      </c>
      <c r="C11" s="43">
        <f>MODELO!AH23</f>
        <v>12198.900000000001</v>
      </c>
      <c r="D11" s="43">
        <f>EXQUISITECES!AH23</f>
        <v>4277.05</v>
      </c>
      <c r="E11" s="43">
        <f>HOYADA!AH23</f>
        <v>1684.75</v>
      </c>
      <c r="F11" s="43">
        <f>FARMASTOP!AH23</f>
        <v>650.30000000000007</v>
      </c>
      <c r="G11" s="43">
        <f>BOCAS!AH23</f>
        <v>3373.75</v>
      </c>
      <c r="H11" s="43">
        <f>LAGUNETICA!AH23</f>
        <v>4471.1000000000004</v>
      </c>
      <c r="I11" s="43">
        <f>SANANTONIO!AH23</f>
        <v>0</v>
      </c>
      <c r="J11" s="43">
        <f t="shared" si="0"/>
        <v>43785.650000000009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103.6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103.6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103.6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103.6</v>
      </c>
    </row>
    <row r="20" spans="1:10" x14ac:dyDescent="0.25">
      <c r="A20" s="46" t="s">
        <v>34</v>
      </c>
      <c r="B20" s="43">
        <f>AUTOMERCADO!AH32</f>
        <v>183.3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29.19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212.49</v>
      </c>
    </row>
    <row r="21" spans="1:10" x14ac:dyDescent="0.25">
      <c r="A21" s="46" t="s">
        <v>35</v>
      </c>
      <c r="B21" s="43">
        <f>AUTOMERCADO!AH33</f>
        <v>907.33500000000004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144.49050000000003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1051.8255000000001</v>
      </c>
    </row>
    <row r="22" spans="1:10" x14ac:dyDescent="0.25">
      <c r="A22" s="46" t="s">
        <v>36</v>
      </c>
      <c r="B22" s="43">
        <f>AUTOMERCADO!AH34</f>
        <v>90.19</v>
      </c>
      <c r="C22" s="43">
        <f>MODELO!AH34</f>
        <v>0</v>
      </c>
      <c r="D22" s="43">
        <f>EXQUISITECES!AH34</f>
        <v>0</v>
      </c>
      <c r="E22" s="43">
        <f>HOYADA!AH34</f>
        <v>10.83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101.02</v>
      </c>
    </row>
    <row r="23" spans="1:10" x14ac:dyDescent="0.25">
      <c r="A23" s="46" t="s">
        <v>35</v>
      </c>
      <c r="B23" s="43">
        <f>AUTOMERCADO!AH35</f>
        <v>441.93100000000004</v>
      </c>
      <c r="C23" s="43">
        <f>MODELO!AH35</f>
        <v>0</v>
      </c>
      <c r="D23" s="43">
        <f>EXQUISITECES!AH35</f>
        <v>0</v>
      </c>
      <c r="E23" s="43">
        <f>HOYADA!AH35</f>
        <v>53.067000000000007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494.99800000000005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273.49</v>
      </c>
      <c r="C26" s="43">
        <f>MODELO!AH38</f>
        <v>0</v>
      </c>
      <c r="D26" s="43">
        <f>EXQUISITECES!AH38</f>
        <v>0</v>
      </c>
      <c r="E26" s="43">
        <f>HOYADA!AH38</f>
        <v>10.83</v>
      </c>
      <c r="F26" s="43">
        <f>FARMASTOP!AH38</f>
        <v>29.19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313.51</v>
      </c>
    </row>
    <row r="27" spans="1:10" x14ac:dyDescent="0.25">
      <c r="A27" s="48" t="s">
        <v>42</v>
      </c>
      <c r="B27" s="43">
        <f>AUTOMERCADO!AH39</f>
        <v>1349.2660000000001</v>
      </c>
      <c r="C27" s="43">
        <f>MODELO!AH39</f>
        <v>0</v>
      </c>
      <c r="D27" s="43">
        <f>EXQUISITECES!AH39</f>
        <v>0</v>
      </c>
      <c r="E27" s="43">
        <f>HOYADA!AH39</f>
        <v>53.067000000000007</v>
      </c>
      <c r="F27" s="43">
        <f>FARMASTOP!AH39</f>
        <v>144.49050000000003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1546.8235000000002</v>
      </c>
    </row>
    <row r="28" spans="1:10" x14ac:dyDescent="0.25">
      <c r="A28" s="46" t="s">
        <v>43</v>
      </c>
      <c r="B28" s="43">
        <f>AUTOMERCADO!AH40</f>
        <v>181.01</v>
      </c>
      <c r="C28" s="43">
        <f>MODELO!AH40</f>
        <v>22.36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203.37</v>
      </c>
    </row>
    <row r="29" spans="1:10" x14ac:dyDescent="0.25">
      <c r="A29" s="46" t="s">
        <v>44</v>
      </c>
      <c r="B29" s="43">
        <f>AUTOMERCADO!AH41</f>
        <v>895.99950000000013</v>
      </c>
      <c r="C29" s="43">
        <f>MODELO!AH41</f>
        <v>110.682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1006.6815000000001</v>
      </c>
    </row>
    <row r="30" spans="1:10" x14ac:dyDescent="0.25">
      <c r="A30" s="46" t="s">
        <v>45</v>
      </c>
      <c r="B30" s="43">
        <f>AUTOMERCADO!AH42</f>
        <v>101.49000000000001</v>
      </c>
      <c r="C30" s="43">
        <f>MODELO!AH42</f>
        <v>0</v>
      </c>
      <c r="D30" s="43">
        <f>EXQUISITECES!AH42</f>
        <v>31.7</v>
      </c>
      <c r="E30" s="43">
        <f>HOYADA!AH42</f>
        <v>0</v>
      </c>
      <c r="F30" s="43">
        <f>FARMASTOP!AH42</f>
        <v>7.16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140.35</v>
      </c>
    </row>
    <row r="31" spans="1:10" x14ac:dyDescent="0.25">
      <c r="A31" s="46" t="s">
        <v>44</v>
      </c>
      <c r="B31" s="43">
        <f>AUTOMERCADO!AH43</f>
        <v>497.30100000000004</v>
      </c>
      <c r="C31" s="43">
        <f>MODELO!AH43</f>
        <v>0</v>
      </c>
      <c r="D31" s="43">
        <f>EXQUISITECES!AH43</f>
        <v>155.33000000000001</v>
      </c>
      <c r="E31" s="43">
        <f>HOYADA!AH43</f>
        <v>0</v>
      </c>
      <c r="F31" s="43">
        <f>FARMASTOP!AH43</f>
        <v>35.084000000000003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687.71500000000015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282.5</v>
      </c>
      <c r="C34" s="43">
        <f>MODELO!AH46</f>
        <v>22.36</v>
      </c>
      <c r="D34" s="43">
        <f>EXQUISITECES!AH46</f>
        <v>31.7</v>
      </c>
      <c r="E34" s="43">
        <f>HOYADA!AH46</f>
        <v>0</v>
      </c>
      <c r="F34" s="43">
        <f>FARMASTOP!AH46</f>
        <v>7.16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343.72</v>
      </c>
    </row>
    <row r="35" spans="1:10" x14ac:dyDescent="0.25">
      <c r="A35" s="48" t="s">
        <v>48</v>
      </c>
      <c r="B35" s="43">
        <f>AUTOMERCADO!AH47</f>
        <v>1393.3005000000001</v>
      </c>
      <c r="C35" s="43">
        <f>MODELO!AH47</f>
        <v>110.682</v>
      </c>
      <c r="D35" s="43">
        <f>EXQUISITECES!AH47</f>
        <v>155.33000000000001</v>
      </c>
      <c r="E35" s="43">
        <f>HOYADA!AH47</f>
        <v>0</v>
      </c>
      <c r="F35" s="43">
        <f>FARMASTOP!AH47</f>
        <v>35.084000000000003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1694.3965000000001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27780.78</v>
      </c>
      <c r="C37" s="43">
        <f>MODELO!AH49</f>
        <v>11114.58</v>
      </c>
      <c r="D37" s="43">
        <f>EXQUISITECES!AH49</f>
        <v>4747.2</v>
      </c>
      <c r="E37" s="43">
        <f>HOYADA!AH49</f>
        <v>5390.75</v>
      </c>
      <c r="F37" s="43">
        <f>FARMASTOP!AH49</f>
        <v>1108.81</v>
      </c>
      <c r="G37" s="43">
        <f>BOCAS!AH49</f>
        <v>2231.6299999999997</v>
      </c>
      <c r="H37" s="43">
        <f>LAGUNETICA!AH49</f>
        <v>4506.51</v>
      </c>
      <c r="I37" s="43">
        <f>SANANTONIO!AH49</f>
        <v>0</v>
      </c>
      <c r="J37" s="43">
        <f t="shared" si="0"/>
        <v>56880.259999999995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189.58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189.58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3094.13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4172.97</v>
      </c>
      <c r="I40" s="43">
        <f>SANANTONIO!AH52</f>
        <v>0</v>
      </c>
      <c r="J40" s="43">
        <f t="shared" si="0"/>
        <v>7267.1</v>
      </c>
    </row>
    <row r="41" spans="1:10" x14ac:dyDescent="0.25">
      <c r="A41" s="74" t="s">
        <v>18</v>
      </c>
      <c r="B41" s="43">
        <f>AUTOMERCADO!AH53</f>
        <v>1739.43</v>
      </c>
      <c r="C41" s="43">
        <f>MODELO!AH53</f>
        <v>2504</v>
      </c>
      <c r="D41" s="43">
        <f>EXQUISITECES!AH53</f>
        <v>700.25</v>
      </c>
      <c r="E41" s="43">
        <f>HOYADA!AH53</f>
        <v>1652.31</v>
      </c>
      <c r="F41" s="43">
        <f>FARMASTOP!AH53</f>
        <v>219.48</v>
      </c>
      <c r="G41" s="43">
        <f>BOCAS!AH53</f>
        <v>253.05</v>
      </c>
      <c r="H41" s="43">
        <f>LAGUNETICA!AH53</f>
        <v>886.37999999999988</v>
      </c>
      <c r="I41" s="43">
        <f>SANANTONIO!AH53</f>
        <v>0</v>
      </c>
      <c r="J41" s="43">
        <f t="shared" si="0"/>
        <v>7954.9</v>
      </c>
    </row>
    <row r="42" spans="1:10" x14ac:dyDescent="0.25">
      <c r="A42" s="74" t="s">
        <v>114</v>
      </c>
      <c r="B42" s="43">
        <f>AUTOMERCADO!AH54</f>
        <v>773.82999999999993</v>
      </c>
      <c r="C42" s="43">
        <f>MODELO!AH54</f>
        <v>40.200000000000003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814.03</v>
      </c>
    </row>
    <row r="43" spans="1:10" x14ac:dyDescent="0.25">
      <c r="A43" s="74" t="s">
        <v>52</v>
      </c>
      <c r="B43" s="43">
        <f>AUTOMERCADO!AH55</f>
        <v>2307.09</v>
      </c>
      <c r="C43" s="43">
        <f>MODELO!AH55</f>
        <v>543.78</v>
      </c>
      <c r="D43" s="43">
        <f>EXQUISITECES!AH55</f>
        <v>37.019999999999996</v>
      </c>
      <c r="E43" s="43">
        <f>HOYADA!AH55</f>
        <v>42.129999999999995</v>
      </c>
      <c r="F43" s="43">
        <f>FARMASTOP!AH55</f>
        <v>35.92</v>
      </c>
      <c r="G43" s="43">
        <f>BOCAS!AH55</f>
        <v>274.96999999999997</v>
      </c>
      <c r="H43" s="43">
        <f>LAGUNETICA!AH55</f>
        <v>168.21999999999997</v>
      </c>
      <c r="I43" s="43">
        <f>SANANTONIO!AH55</f>
        <v>0</v>
      </c>
      <c r="J43" s="43">
        <f t="shared" si="0"/>
        <v>3409.1299999999997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130.20999999999998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130.20999999999998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46.21</v>
      </c>
      <c r="I47" s="43">
        <f>SANANTONIO!AH59</f>
        <v>0</v>
      </c>
      <c r="J47" s="43">
        <f t="shared" si="0"/>
        <v>46.21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202.43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202.43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53614.796499999989</v>
      </c>
      <c r="C52" s="75">
        <f>MODELO!AH64</f>
        <v>31926.561999999998</v>
      </c>
      <c r="D52" s="75">
        <f>EXQUISITECES!AH64</f>
        <v>10542.25</v>
      </c>
      <c r="E52" s="75">
        <f>HOYADA!AH64</f>
        <v>10964.206999999999</v>
      </c>
      <c r="F52" s="75">
        <f>FARMASTOP!AH64</f>
        <v>2396.5144999999998</v>
      </c>
      <c r="G52" s="75">
        <f>BOCAS!AH64</f>
        <v>6144.4</v>
      </c>
      <c r="H52" s="75">
        <f>LAGUNETICA!AH64</f>
        <v>15241.390000000001</v>
      </c>
      <c r="I52" s="75">
        <f>SANANTONIO!AH64</f>
        <v>0</v>
      </c>
      <c r="J52" s="75">
        <f t="shared" si="0"/>
        <v>130830.11999999998</v>
      </c>
    </row>
    <row r="53" spans="1:10" x14ac:dyDescent="0.25">
      <c r="A53" s="56" t="s">
        <v>3</v>
      </c>
      <c r="B53" s="43">
        <f>B2</f>
        <v>53434.320000000007</v>
      </c>
      <c r="C53" s="43">
        <f t="shared" ref="C53:I53" si="1">C2</f>
        <v>31775.97</v>
      </c>
      <c r="D53" s="43">
        <f t="shared" si="1"/>
        <v>10529.15</v>
      </c>
      <c r="E53" s="43">
        <f t="shared" si="1"/>
        <v>10957.410000000002</v>
      </c>
      <c r="F53" s="43">
        <f t="shared" si="1"/>
        <v>2313.73</v>
      </c>
      <c r="G53" s="43">
        <f t="shared" si="1"/>
        <v>6145.1200000000008</v>
      </c>
      <c r="H53" s="43">
        <f t="shared" si="1"/>
        <v>15228.82</v>
      </c>
      <c r="I53" s="43">
        <f t="shared" si="1"/>
        <v>0</v>
      </c>
      <c r="J53" s="43">
        <f>J2</f>
        <v>130384.51999999999</v>
      </c>
    </row>
    <row r="54" spans="1:10" x14ac:dyDescent="0.25">
      <c r="A54" s="58" t="s">
        <v>95</v>
      </c>
      <c r="B54" s="43">
        <f>+B52-B53</f>
        <v>180.47649999998248</v>
      </c>
      <c r="C54" s="43">
        <f t="shared" ref="C54:I54" si="2">+C52-C53</f>
        <v>150.59199999999691</v>
      </c>
      <c r="D54" s="43">
        <f t="shared" si="2"/>
        <v>13.100000000000364</v>
      </c>
      <c r="E54" s="43">
        <f t="shared" si="2"/>
        <v>6.7969999999968422</v>
      </c>
      <c r="F54" s="43">
        <f t="shared" si="2"/>
        <v>82.784499999999753</v>
      </c>
      <c r="G54" s="43">
        <f t="shared" si="2"/>
        <v>-0.72000000000116415</v>
      </c>
      <c r="H54" s="43">
        <f t="shared" si="2"/>
        <v>12.570000000001528</v>
      </c>
      <c r="I54" s="43">
        <f t="shared" si="2"/>
        <v>0</v>
      </c>
      <c r="J54" s="43">
        <f>+J52-J53</f>
        <v>445.59999999999127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F17" sqref="F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5.18</v>
      </c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2945.9</v>
      </c>
      <c r="C12" s="26">
        <v>3493.28</v>
      </c>
      <c r="D12" s="26">
        <v>3096.42</v>
      </c>
      <c r="E12" s="26">
        <v>5018.51</v>
      </c>
      <c r="F12" s="26">
        <v>816.86</v>
      </c>
      <c r="G12" s="26">
        <v>1908.38</v>
      </c>
      <c r="H12" s="26">
        <v>99.95</v>
      </c>
      <c r="I12" s="26">
        <v>5962.95</v>
      </c>
      <c r="J12" s="26">
        <v>3842.15</v>
      </c>
      <c r="K12" s="26">
        <v>6841.98</v>
      </c>
      <c r="L12" s="26">
        <v>3135.29</v>
      </c>
      <c r="M12" s="26">
        <v>5632.95</v>
      </c>
      <c r="N12" s="26">
        <v>3793.32</v>
      </c>
      <c r="O12" s="26">
        <v>4726.8999999999996</v>
      </c>
      <c r="P12" s="26">
        <v>660.6</v>
      </c>
      <c r="Q12" s="26">
        <v>13.16</v>
      </c>
      <c r="R12" s="26">
        <v>226.45</v>
      </c>
      <c r="S12" s="26">
        <v>806.69</v>
      </c>
      <c r="T12" s="26">
        <v>412.58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53434.320000000007</v>
      </c>
      <c r="AI12" s="26">
        <v>52865.48</v>
      </c>
      <c r="AJ12" s="69">
        <f>+AI12-AH12</f>
        <v>-568.84000000000378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17.5</v>
      </c>
      <c r="C15" s="23">
        <v>52.7</v>
      </c>
      <c r="D15" s="23">
        <v>66</v>
      </c>
      <c r="E15" s="23">
        <v>23</v>
      </c>
      <c r="F15" s="23"/>
      <c r="G15" s="23">
        <v>6</v>
      </c>
      <c r="H15" s="23">
        <v>4.5</v>
      </c>
      <c r="I15" s="23"/>
      <c r="J15" s="23">
        <v>173</v>
      </c>
      <c r="K15" s="23">
        <v>200</v>
      </c>
      <c r="L15" s="23">
        <v>233.5</v>
      </c>
      <c r="M15" s="23"/>
      <c r="N15" s="23">
        <v>16.5</v>
      </c>
      <c r="O15" s="23">
        <v>66</v>
      </c>
      <c r="P15" s="23">
        <v>40.5</v>
      </c>
      <c r="Q15" s="23">
        <v>1</v>
      </c>
      <c r="R15" s="23">
        <v>37</v>
      </c>
      <c r="S15" s="23">
        <v>92.5</v>
      </c>
      <c r="T15" s="23">
        <v>8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1037.7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>
        <v>486</v>
      </c>
      <c r="J16" s="31">
        <v>200</v>
      </c>
      <c r="K16" s="31">
        <v>451</v>
      </c>
      <c r="L16" s="31">
        <v>240</v>
      </c>
      <c r="M16" s="31">
        <v>354</v>
      </c>
      <c r="N16" s="31">
        <v>192</v>
      </c>
      <c r="O16" s="31"/>
      <c r="P16" s="31"/>
      <c r="Q16" s="31"/>
      <c r="R16" s="31"/>
      <c r="S16" s="31">
        <v>25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1948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2405.7000000000003</v>
      </c>
      <c r="J17" s="22">
        <f t="shared" si="2"/>
        <v>990</v>
      </c>
      <c r="K17" s="22">
        <f t="shared" si="2"/>
        <v>2232.4500000000003</v>
      </c>
      <c r="L17" s="22">
        <f t="shared" si="2"/>
        <v>1188</v>
      </c>
      <c r="M17" s="22">
        <f t="shared" ref="M17:R17" si="3">M16*$B$8</f>
        <v>1752.3</v>
      </c>
      <c r="N17" s="22">
        <f t="shared" si="3"/>
        <v>950.40000000000009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123.75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9642.6</v>
      </c>
    </row>
    <row r="18" spans="1:36" s="32" customFormat="1" x14ac:dyDescent="0.25">
      <c r="A18" s="30" t="s">
        <v>23</v>
      </c>
      <c r="B18" s="33">
        <v>125</v>
      </c>
      <c r="C18" s="33">
        <v>144</v>
      </c>
      <c r="D18" s="33">
        <v>141</v>
      </c>
      <c r="E18" s="33">
        <v>257</v>
      </c>
      <c r="F18" s="33">
        <v>120</v>
      </c>
      <c r="G18" s="33">
        <v>211</v>
      </c>
      <c r="H18" s="33"/>
      <c r="I18" s="33">
        <v>117</v>
      </c>
      <c r="J18" s="33">
        <v>50</v>
      </c>
      <c r="K18" s="33">
        <v>200</v>
      </c>
      <c r="L18" s="33"/>
      <c r="M18" s="33">
        <v>162</v>
      </c>
      <c r="N18" s="33"/>
      <c r="O18" s="33"/>
      <c r="P18" s="33"/>
      <c r="Q18" s="33"/>
      <c r="R18" s="33"/>
      <c r="S18" s="33">
        <v>1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1528</v>
      </c>
      <c r="AJ18" s="70"/>
    </row>
    <row r="19" spans="1:36" s="47" customFormat="1" x14ac:dyDescent="0.25">
      <c r="A19" s="46" t="s">
        <v>27</v>
      </c>
      <c r="B19" s="22">
        <f>B18*$B$9</f>
        <v>612.5</v>
      </c>
      <c r="C19" s="22">
        <f t="shared" ref="C19:L19" si="5">C18*$B$9</f>
        <v>705.6</v>
      </c>
      <c r="D19" s="22">
        <f t="shared" si="5"/>
        <v>690.90000000000009</v>
      </c>
      <c r="E19" s="22">
        <f t="shared" si="5"/>
        <v>1259.3000000000002</v>
      </c>
      <c r="F19" s="22">
        <f t="shared" si="5"/>
        <v>588</v>
      </c>
      <c r="G19" s="22">
        <f t="shared" si="5"/>
        <v>1033.9000000000001</v>
      </c>
      <c r="H19" s="22">
        <f t="shared" si="5"/>
        <v>0</v>
      </c>
      <c r="I19" s="22">
        <f t="shared" si="5"/>
        <v>573.30000000000007</v>
      </c>
      <c r="J19" s="22">
        <f t="shared" si="5"/>
        <v>245.00000000000003</v>
      </c>
      <c r="K19" s="22">
        <f t="shared" si="5"/>
        <v>980.00000000000011</v>
      </c>
      <c r="L19" s="22">
        <f t="shared" si="5"/>
        <v>0</v>
      </c>
      <c r="M19" s="22">
        <f t="shared" ref="M19:R19" si="6">M18*$B$9</f>
        <v>793.80000000000007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4.9000000000000004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7487.2000000000007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125</v>
      </c>
      <c r="C22" s="20">
        <f t="shared" ref="C22:L22" si="11">+C16+C18+C20</f>
        <v>144</v>
      </c>
      <c r="D22" s="20">
        <f t="shared" si="11"/>
        <v>141</v>
      </c>
      <c r="E22" s="20">
        <f t="shared" si="11"/>
        <v>257</v>
      </c>
      <c r="F22" s="20">
        <f t="shared" si="11"/>
        <v>120</v>
      </c>
      <c r="G22" s="20">
        <f t="shared" si="11"/>
        <v>211</v>
      </c>
      <c r="H22" s="20">
        <f t="shared" si="11"/>
        <v>0</v>
      </c>
      <c r="I22" s="20">
        <f t="shared" si="11"/>
        <v>603</v>
      </c>
      <c r="J22" s="20">
        <f t="shared" si="11"/>
        <v>250</v>
      </c>
      <c r="K22" s="20">
        <f t="shared" si="11"/>
        <v>651</v>
      </c>
      <c r="L22" s="20">
        <f t="shared" si="11"/>
        <v>240</v>
      </c>
      <c r="M22" s="20">
        <f t="shared" ref="M22:S22" si="12">+M16+M18+M20</f>
        <v>516</v>
      </c>
      <c r="N22" s="20">
        <f t="shared" si="12"/>
        <v>192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26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3476</v>
      </c>
    </row>
    <row r="23" spans="1:36" s="47" customFormat="1" x14ac:dyDescent="0.25">
      <c r="A23" s="48" t="s">
        <v>26</v>
      </c>
      <c r="B23" s="19">
        <f>+B17+B19+B21</f>
        <v>612.5</v>
      </c>
      <c r="C23" s="19">
        <f t="shared" ref="C23:L23" si="14">+C17+C19+C21</f>
        <v>705.6</v>
      </c>
      <c r="D23" s="19">
        <f t="shared" si="14"/>
        <v>690.90000000000009</v>
      </c>
      <c r="E23" s="19">
        <f t="shared" si="14"/>
        <v>1259.3000000000002</v>
      </c>
      <c r="F23" s="19">
        <f t="shared" si="14"/>
        <v>588</v>
      </c>
      <c r="G23" s="19">
        <f t="shared" si="14"/>
        <v>1033.9000000000001</v>
      </c>
      <c r="H23" s="19">
        <f t="shared" si="14"/>
        <v>0</v>
      </c>
      <c r="I23" s="19">
        <f t="shared" si="14"/>
        <v>2979.0000000000005</v>
      </c>
      <c r="J23" s="19">
        <f t="shared" si="14"/>
        <v>1235</v>
      </c>
      <c r="K23" s="19">
        <f t="shared" si="14"/>
        <v>3212.4500000000003</v>
      </c>
      <c r="L23" s="19">
        <f t="shared" si="14"/>
        <v>1188</v>
      </c>
      <c r="M23" s="19">
        <f t="shared" ref="M23:S23" si="15">+M17+M19+M21</f>
        <v>2546.1</v>
      </c>
      <c r="N23" s="19">
        <f t="shared" si="15"/>
        <v>950.40000000000009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128.65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17129.800000000003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20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103.6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103.6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20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103.6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103.6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>
        <v>183.3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183.3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907.33500000000004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907.33500000000004</v>
      </c>
    </row>
    <row r="34" spans="1:34" x14ac:dyDescent="0.25">
      <c r="A34" s="13" t="s">
        <v>36</v>
      </c>
      <c r="B34" s="38"/>
      <c r="C34" s="38"/>
      <c r="D34" s="38">
        <v>51.46</v>
      </c>
      <c r="E34" s="38"/>
      <c r="F34" s="38"/>
      <c r="G34" s="38"/>
      <c r="H34" s="38"/>
      <c r="I34" s="38">
        <v>38.729999999999997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90.19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252.15400000000002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189.77699999999999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441.93100000000004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51.46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38.729999999999997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183.3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273.49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252.15400000000002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189.77699999999999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907.33500000000004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1349.2660000000001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105</v>
      </c>
      <c r="K40" s="36"/>
      <c r="L40" s="36">
        <v>35.15</v>
      </c>
      <c r="M40" s="36">
        <v>34.659999999999997</v>
      </c>
      <c r="N40" s="36"/>
      <c r="O40" s="36"/>
      <c r="P40" s="36"/>
      <c r="Q40" s="36"/>
      <c r="R40" s="36"/>
      <c r="S40" s="36">
        <v>6.2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181.01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519.75</v>
      </c>
      <c r="K41" s="22">
        <f t="shared" si="45"/>
        <v>0</v>
      </c>
      <c r="L41" s="22">
        <f t="shared" si="45"/>
        <v>173.99250000000001</v>
      </c>
      <c r="M41" s="22">
        <f t="shared" ref="M41:R41" si="46">M40*$B$8</f>
        <v>171.56699999999998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30.69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895.99950000000013</v>
      </c>
    </row>
    <row r="42" spans="1:34" x14ac:dyDescent="0.25">
      <c r="A42" s="13" t="s">
        <v>45</v>
      </c>
      <c r="B42" s="38">
        <v>7.51</v>
      </c>
      <c r="C42" s="38"/>
      <c r="D42" s="38"/>
      <c r="E42" s="38">
        <v>31.95</v>
      </c>
      <c r="F42" s="38"/>
      <c r="G42" s="38"/>
      <c r="H42" s="38"/>
      <c r="I42" s="38"/>
      <c r="J42" s="38"/>
      <c r="K42" s="38">
        <v>62.03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101.49000000000001</v>
      </c>
    </row>
    <row r="43" spans="1:34" s="47" customFormat="1" x14ac:dyDescent="0.25">
      <c r="A43" s="46" t="s">
        <v>44</v>
      </c>
      <c r="B43" s="22">
        <f>B42*$B$9</f>
        <v>36.798999999999999</v>
      </c>
      <c r="C43" s="22">
        <f t="shared" ref="C43:L43" si="48">C42*$B$9</f>
        <v>0</v>
      </c>
      <c r="D43" s="22">
        <f t="shared" si="48"/>
        <v>0</v>
      </c>
      <c r="E43" s="22">
        <f t="shared" si="48"/>
        <v>156.55500000000001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303.947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497.30100000000004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7.51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31.95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105</v>
      </c>
      <c r="K46" s="20">
        <f t="shared" si="54"/>
        <v>62.03</v>
      </c>
      <c r="L46" s="20">
        <f t="shared" si="54"/>
        <v>35.15</v>
      </c>
      <c r="M46" s="20">
        <f t="shared" ref="M46:S46" si="55">+M40+M42+M44</f>
        <v>34.659999999999997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6.2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282.5</v>
      </c>
    </row>
    <row r="47" spans="1:34" s="47" customFormat="1" x14ac:dyDescent="0.25">
      <c r="A47" s="48" t="s">
        <v>48</v>
      </c>
      <c r="B47" s="19">
        <f>+B41+B43+B45</f>
        <v>36.798999999999999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156.55500000000001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519.75</v>
      </c>
      <c r="K47" s="19">
        <f t="shared" si="57"/>
        <v>303.947</v>
      </c>
      <c r="L47" s="19">
        <f t="shared" si="57"/>
        <v>173.99250000000001</v>
      </c>
      <c r="M47" s="19">
        <f t="shared" ref="M47:S47" si="58">+M41+M43+M45</f>
        <v>171.56699999999998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30.69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1393.3005000000001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1985.1</v>
      </c>
      <c r="C49" s="44">
        <v>2053.4299999999998</v>
      </c>
      <c r="D49" s="44">
        <v>1878.06</v>
      </c>
      <c r="E49" s="44">
        <v>3422.8</v>
      </c>
      <c r="F49" s="44">
        <v>229.37</v>
      </c>
      <c r="G49" s="44">
        <v>398.43</v>
      </c>
      <c r="H49" s="44">
        <v>96.01</v>
      </c>
      <c r="I49" s="44">
        <v>2188.2399999999998</v>
      </c>
      <c r="J49" s="44">
        <v>1661.07</v>
      </c>
      <c r="K49" s="44">
        <v>2694.2</v>
      </c>
      <c r="L49" s="44">
        <v>1104.8900000000001</v>
      </c>
      <c r="M49" s="45">
        <v>2418.7199999999998</v>
      </c>
      <c r="N49" s="45">
        <v>1811.6</v>
      </c>
      <c r="O49" s="45">
        <v>4076.09</v>
      </c>
      <c r="P49" s="45">
        <v>620.34</v>
      </c>
      <c r="Q49" s="45">
        <v>13.16</v>
      </c>
      <c r="R49" s="45">
        <v>190.21</v>
      </c>
      <c r="S49" s="45">
        <v>533.20000000000005</v>
      </c>
      <c r="T49" s="45">
        <v>405.86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27780.78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>
        <v>184.71</v>
      </c>
      <c r="D53" s="44">
        <v>78.45</v>
      </c>
      <c r="E53" s="44">
        <v>110.05</v>
      </c>
      <c r="F53" s="44"/>
      <c r="G53" s="44"/>
      <c r="H53" s="44"/>
      <c r="I53" s="44">
        <v>515.24</v>
      </c>
      <c r="J53" s="44">
        <v>240.71</v>
      </c>
      <c r="K53" s="44">
        <v>316.82</v>
      </c>
      <c r="L53" s="44">
        <v>261.49</v>
      </c>
      <c r="M53" s="45"/>
      <c r="N53" s="45"/>
      <c r="O53" s="45"/>
      <c r="P53" s="45"/>
      <c r="Q53" s="45"/>
      <c r="R53" s="45"/>
      <c r="S53" s="45">
        <v>31.96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1739.43</v>
      </c>
    </row>
    <row r="54" spans="1:34" x14ac:dyDescent="0.25">
      <c r="A54" s="17" t="s">
        <v>114</v>
      </c>
      <c r="B54" s="44">
        <v>296.64</v>
      </c>
      <c r="C54" s="44"/>
      <c r="D54" s="44">
        <v>4.8</v>
      </c>
      <c r="E54" s="44"/>
      <c r="F54" s="44"/>
      <c r="G54" s="44">
        <v>36.9</v>
      </c>
      <c r="H54" s="44"/>
      <c r="I54" s="44"/>
      <c r="J54" s="44"/>
      <c r="K54" s="44"/>
      <c r="L54" s="44"/>
      <c r="M54" s="45">
        <v>351.46</v>
      </c>
      <c r="N54" s="45"/>
      <c r="O54" s="45">
        <v>84.03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773.82999999999993</v>
      </c>
    </row>
    <row r="55" spans="1:34" x14ac:dyDescent="0.25">
      <c r="A55" s="17" t="s">
        <v>52</v>
      </c>
      <c r="B55" s="44"/>
      <c r="C55" s="44">
        <v>497.97</v>
      </c>
      <c r="D55" s="44">
        <v>128.77000000000001</v>
      </c>
      <c r="E55" s="44">
        <v>47.32</v>
      </c>
      <c r="F55" s="44">
        <v>31.12</v>
      </c>
      <c r="G55" s="44">
        <v>432.75</v>
      </c>
      <c r="H55" s="44"/>
      <c r="I55" s="44">
        <v>84.14</v>
      </c>
      <c r="J55" s="44">
        <v>13</v>
      </c>
      <c r="K55" s="44">
        <v>122.39</v>
      </c>
      <c r="L55" s="44">
        <v>173.08</v>
      </c>
      <c r="M55" s="45">
        <v>168.62</v>
      </c>
      <c r="N55" s="45">
        <v>108.35</v>
      </c>
      <c r="O55" s="45">
        <v>499.58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2307.09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2948.5389999999998</v>
      </c>
      <c r="C64" s="53">
        <f t="shared" ref="C64:AG64" si="61">+C15+C23+C31+C39+C47+C48+C49+C50+C51+C52+C53+C54+C55+C56+C57+C58+C59+C60+C61+C62+C63</f>
        <v>3494.41</v>
      </c>
      <c r="D64" s="53">
        <f t="shared" si="61"/>
        <v>3099.134</v>
      </c>
      <c r="E64" s="53">
        <f t="shared" si="61"/>
        <v>5019.0250000000005</v>
      </c>
      <c r="F64" s="53">
        <f t="shared" si="61"/>
        <v>848.49</v>
      </c>
      <c r="G64" s="53">
        <f t="shared" si="61"/>
        <v>1907.9800000000002</v>
      </c>
      <c r="H64" s="53">
        <f t="shared" si="61"/>
        <v>100.51</v>
      </c>
      <c r="I64" s="53">
        <f t="shared" si="61"/>
        <v>6059.9970000000003</v>
      </c>
      <c r="J64" s="53">
        <f t="shared" si="61"/>
        <v>3842.5299999999997</v>
      </c>
      <c r="K64" s="53">
        <f t="shared" si="61"/>
        <v>6849.8069999999998</v>
      </c>
      <c r="L64" s="53">
        <f t="shared" si="61"/>
        <v>3134.9525000000003</v>
      </c>
      <c r="M64" s="53">
        <f t="shared" si="61"/>
        <v>5656.4669999999996</v>
      </c>
      <c r="N64" s="53">
        <f t="shared" si="61"/>
        <v>3794.1849999999999</v>
      </c>
      <c r="O64" s="53">
        <f t="shared" si="61"/>
        <v>4725.7</v>
      </c>
      <c r="P64" s="53">
        <f t="shared" si="61"/>
        <v>660.84</v>
      </c>
      <c r="Q64" s="53">
        <f t="shared" si="61"/>
        <v>14.16</v>
      </c>
      <c r="R64" s="53">
        <f t="shared" si="61"/>
        <v>227.21</v>
      </c>
      <c r="S64" s="53">
        <f t="shared" si="61"/>
        <v>817.00000000000011</v>
      </c>
      <c r="T64" s="53">
        <f t="shared" si="61"/>
        <v>413.86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53614.796499999989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12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2945.9</v>
      </c>
      <c r="C67" s="57">
        <f t="shared" ref="C67:L67" si="63">C12</f>
        <v>3493.28</v>
      </c>
      <c r="D67" s="57">
        <f t="shared" si="63"/>
        <v>3096.42</v>
      </c>
      <c r="E67" s="57">
        <f t="shared" si="63"/>
        <v>5018.51</v>
      </c>
      <c r="F67" s="57">
        <f t="shared" si="63"/>
        <v>816.86</v>
      </c>
      <c r="G67" s="57">
        <f t="shared" si="63"/>
        <v>1908.38</v>
      </c>
      <c r="H67" s="57">
        <f t="shared" si="63"/>
        <v>99.95</v>
      </c>
      <c r="I67" s="57">
        <f t="shared" si="63"/>
        <v>5962.95</v>
      </c>
      <c r="J67" s="57">
        <f t="shared" si="63"/>
        <v>3842.15</v>
      </c>
      <c r="K67" s="57">
        <f t="shared" si="63"/>
        <v>6841.98</v>
      </c>
      <c r="L67" s="57">
        <f t="shared" si="63"/>
        <v>3135.29</v>
      </c>
      <c r="M67" s="57">
        <f t="shared" ref="M67:AG67" si="64">M12</f>
        <v>5632.95</v>
      </c>
      <c r="N67" s="57">
        <f t="shared" si="64"/>
        <v>3793.32</v>
      </c>
      <c r="O67" s="57">
        <f t="shared" si="64"/>
        <v>4726.8999999999996</v>
      </c>
      <c r="P67" s="57">
        <f t="shared" si="64"/>
        <v>660.6</v>
      </c>
      <c r="Q67" s="57">
        <f t="shared" si="64"/>
        <v>13.16</v>
      </c>
      <c r="R67" s="57">
        <f t="shared" si="64"/>
        <v>226.45</v>
      </c>
      <c r="S67" s="57">
        <f t="shared" si="64"/>
        <v>806.69</v>
      </c>
      <c r="T67" s="57">
        <f t="shared" si="64"/>
        <v>412.58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53434.320000000007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2945.9</v>
      </c>
      <c r="C69" s="59">
        <f t="shared" ref="C69:L69" si="67">+C67+C68</f>
        <v>3493.28</v>
      </c>
      <c r="D69" s="59">
        <f t="shared" si="67"/>
        <v>3096.42</v>
      </c>
      <c r="E69" s="59">
        <f t="shared" si="67"/>
        <v>5018.51</v>
      </c>
      <c r="F69" s="59">
        <f t="shared" si="67"/>
        <v>816.86</v>
      </c>
      <c r="G69" s="59">
        <f t="shared" si="67"/>
        <v>1908.38</v>
      </c>
      <c r="H69" s="59">
        <f t="shared" si="67"/>
        <v>99.95</v>
      </c>
      <c r="I69" s="59">
        <f t="shared" si="67"/>
        <v>5962.95</v>
      </c>
      <c r="J69" s="59">
        <f t="shared" si="67"/>
        <v>3842.15</v>
      </c>
      <c r="K69" s="59">
        <f t="shared" si="67"/>
        <v>6841.98</v>
      </c>
      <c r="L69" s="59">
        <f t="shared" si="67"/>
        <v>3135.29</v>
      </c>
      <c r="M69" s="59">
        <f t="shared" ref="M69:AG69" si="68">+M67+M68</f>
        <v>5632.95</v>
      </c>
      <c r="N69" s="59">
        <f t="shared" si="68"/>
        <v>3793.32</v>
      </c>
      <c r="O69" s="59">
        <f t="shared" si="68"/>
        <v>4726.8999999999996</v>
      </c>
      <c r="P69" s="59">
        <f t="shared" si="68"/>
        <v>660.6</v>
      </c>
      <c r="Q69" s="59">
        <f t="shared" si="68"/>
        <v>13.16</v>
      </c>
      <c r="R69" s="59">
        <f t="shared" si="68"/>
        <v>226.45</v>
      </c>
      <c r="S69" s="59">
        <f t="shared" si="68"/>
        <v>806.69</v>
      </c>
      <c r="T69" s="59">
        <f t="shared" si="68"/>
        <v>412.58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53434.320000000007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2.6389999999996689</v>
      </c>
      <c r="C70" s="57">
        <f t="shared" si="69"/>
        <v>1.1299999999996544</v>
      </c>
      <c r="D70" s="57">
        <f t="shared" si="69"/>
        <v>2.7139999999999418</v>
      </c>
      <c r="E70" s="57">
        <f t="shared" si="69"/>
        <v>0.51500000000032742</v>
      </c>
      <c r="F70" s="57">
        <f t="shared" si="69"/>
        <v>31.629999999999995</v>
      </c>
      <c r="G70" s="57">
        <f t="shared" si="69"/>
        <v>-0.39999999999986358</v>
      </c>
      <c r="H70" s="57">
        <f t="shared" si="69"/>
        <v>0.56000000000000227</v>
      </c>
      <c r="I70" s="57">
        <f t="shared" si="69"/>
        <v>97.04700000000048</v>
      </c>
      <c r="J70" s="57">
        <f t="shared" si="69"/>
        <v>0.37999999999965439</v>
      </c>
      <c r="K70" s="57">
        <f t="shared" si="69"/>
        <v>7.8270000000002256</v>
      </c>
      <c r="L70" s="57">
        <f t="shared" si="69"/>
        <v>-0.3374999999996362</v>
      </c>
      <c r="M70" s="57">
        <f t="shared" ref="M70:AG70" si="70">+M64-M69</f>
        <v>23.516999999999825</v>
      </c>
      <c r="N70" s="57">
        <f t="shared" si="70"/>
        <v>0.86499999999978172</v>
      </c>
      <c r="O70" s="57">
        <f t="shared" si="70"/>
        <v>-1.1999999999998181</v>
      </c>
      <c r="P70" s="57">
        <f t="shared" si="70"/>
        <v>0.24000000000000909</v>
      </c>
      <c r="Q70" s="57">
        <f t="shared" si="70"/>
        <v>1</v>
      </c>
      <c r="R70" s="57">
        <f t="shared" si="70"/>
        <v>0.76000000000001933</v>
      </c>
      <c r="S70" s="57">
        <f t="shared" si="70"/>
        <v>10.310000000000059</v>
      </c>
      <c r="T70" s="57">
        <f t="shared" si="70"/>
        <v>1.2800000000000296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180.47650000000036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133</v>
      </c>
      <c r="G71" s="14"/>
      <c r="H71" s="14"/>
      <c r="I71" s="14" t="s">
        <v>134</v>
      </c>
      <c r="J71" s="14"/>
      <c r="K71" s="14" t="s">
        <v>136</v>
      </c>
      <c r="L71" s="14"/>
      <c r="M71" s="29" t="s">
        <v>137</v>
      </c>
      <c r="N71" s="29"/>
      <c r="O71" s="29"/>
      <c r="P71" s="29"/>
      <c r="Q71" s="29"/>
      <c r="R71" s="29"/>
      <c r="S71" s="29" t="s">
        <v>138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135</v>
      </c>
      <c r="M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2521.0100000000002</v>
      </c>
      <c r="C12" s="26">
        <v>1749.36</v>
      </c>
      <c r="D12" s="26">
        <v>1665.81</v>
      </c>
      <c r="E12" s="26">
        <v>23.36</v>
      </c>
      <c r="F12" s="26">
        <v>822.19</v>
      </c>
      <c r="G12" s="26">
        <v>1538.45</v>
      </c>
      <c r="H12" s="26">
        <v>3880.76</v>
      </c>
      <c r="I12" s="26">
        <v>3888.14</v>
      </c>
      <c r="J12" s="26">
        <v>4050.99</v>
      </c>
      <c r="K12" s="26">
        <v>4089.04</v>
      </c>
      <c r="L12" s="26">
        <v>2568.3200000000002</v>
      </c>
      <c r="M12" s="26">
        <v>2275.6799999999998</v>
      </c>
      <c r="N12" s="26">
        <v>2702.86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31775.97</v>
      </c>
      <c r="AI12" s="26">
        <v>31438.57</v>
      </c>
      <c r="AJ12" s="69">
        <f>+AI12-AH12</f>
        <v>-337.40000000000146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6.5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6.5</v>
      </c>
      <c r="AI14" s="26"/>
      <c r="AJ14" s="69">
        <f>+AI14-AH14</f>
        <v>-6.5</v>
      </c>
    </row>
    <row r="15" spans="1:36" x14ac:dyDescent="0.25">
      <c r="A15" s="13" t="s">
        <v>0</v>
      </c>
      <c r="B15" s="23">
        <v>474.5</v>
      </c>
      <c r="C15" s="23">
        <v>51.5</v>
      </c>
      <c r="D15" s="23">
        <v>254.5</v>
      </c>
      <c r="E15" s="23">
        <v>0</v>
      </c>
      <c r="F15" s="23">
        <v>21.5</v>
      </c>
      <c r="G15" s="23">
        <v>32</v>
      </c>
      <c r="H15" s="23">
        <v>76.5</v>
      </c>
      <c r="I15" s="23"/>
      <c r="J15" s="23">
        <v>211.5</v>
      </c>
      <c r="K15" s="23">
        <v>159</v>
      </c>
      <c r="L15" s="23">
        <v>345</v>
      </c>
      <c r="M15" s="23">
        <v>233.5</v>
      </c>
      <c r="N15" s="23">
        <v>141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2000.5</v>
      </c>
    </row>
    <row r="16" spans="1:36" s="32" customFormat="1" x14ac:dyDescent="0.25">
      <c r="A16" s="30" t="s">
        <v>20</v>
      </c>
      <c r="B16" s="31">
        <v>0</v>
      </c>
      <c r="C16" s="31"/>
      <c r="D16" s="31">
        <v>0</v>
      </c>
      <c r="E16" s="31">
        <v>0</v>
      </c>
      <c r="F16" s="31">
        <v>0</v>
      </c>
      <c r="G16" s="31">
        <v>0</v>
      </c>
      <c r="H16" s="31">
        <v>352</v>
      </c>
      <c r="I16" s="31">
        <v>441</v>
      </c>
      <c r="J16" s="31">
        <v>347</v>
      </c>
      <c r="K16" s="31">
        <v>383</v>
      </c>
      <c r="L16" s="31"/>
      <c r="M16" s="31">
        <v>149</v>
      </c>
      <c r="N16" s="31">
        <v>246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1918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1742.4</v>
      </c>
      <c r="I17" s="22">
        <f t="shared" si="2"/>
        <v>2182.9500000000003</v>
      </c>
      <c r="J17" s="22">
        <f t="shared" si="2"/>
        <v>1717.65</v>
      </c>
      <c r="K17" s="22">
        <f t="shared" si="2"/>
        <v>1895.8500000000001</v>
      </c>
      <c r="L17" s="22">
        <f t="shared" si="2"/>
        <v>0</v>
      </c>
      <c r="M17" s="22">
        <f t="shared" si="2"/>
        <v>737.55000000000007</v>
      </c>
      <c r="N17" s="22">
        <f t="shared" si="2"/>
        <v>1217.7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9494.1</v>
      </c>
    </row>
    <row r="18" spans="1:36" s="32" customFormat="1" x14ac:dyDescent="0.25">
      <c r="A18" s="30" t="s">
        <v>23</v>
      </c>
      <c r="B18" s="33">
        <v>61</v>
      </c>
      <c r="C18" s="33">
        <v>81</v>
      </c>
      <c r="D18" s="33">
        <v>95</v>
      </c>
      <c r="E18" s="33"/>
      <c r="F18" s="33">
        <v>57</v>
      </c>
      <c r="G18" s="33">
        <v>67</v>
      </c>
      <c r="H18" s="33">
        <v>72</v>
      </c>
      <c r="I18" s="33">
        <v>15</v>
      </c>
      <c r="J18" s="33">
        <v>15</v>
      </c>
      <c r="K18" s="33">
        <v>20</v>
      </c>
      <c r="L18" s="33"/>
      <c r="M18" s="33">
        <v>33</v>
      </c>
      <c r="N18" s="33">
        <v>36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552</v>
      </c>
      <c r="AJ18" s="70"/>
    </row>
    <row r="19" spans="1:36" s="47" customFormat="1" x14ac:dyDescent="0.25">
      <c r="A19" s="46" t="s">
        <v>27</v>
      </c>
      <c r="B19" s="22">
        <f>B18*$B$9</f>
        <v>298.90000000000003</v>
      </c>
      <c r="C19" s="22">
        <f t="shared" ref="C19:AG19" si="3">C18*$B$9</f>
        <v>396.90000000000003</v>
      </c>
      <c r="D19" s="22">
        <f t="shared" si="3"/>
        <v>465.50000000000006</v>
      </c>
      <c r="E19" s="22">
        <f t="shared" si="3"/>
        <v>0</v>
      </c>
      <c r="F19" s="22">
        <f t="shared" si="3"/>
        <v>279.3</v>
      </c>
      <c r="G19" s="22">
        <f t="shared" si="3"/>
        <v>328.3</v>
      </c>
      <c r="H19" s="22">
        <f t="shared" si="3"/>
        <v>352.8</v>
      </c>
      <c r="I19" s="22">
        <f t="shared" si="3"/>
        <v>73.5</v>
      </c>
      <c r="J19" s="22">
        <f t="shared" si="3"/>
        <v>73.5</v>
      </c>
      <c r="K19" s="22">
        <f t="shared" si="3"/>
        <v>98</v>
      </c>
      <c r="L19" s="22">
        <f t="shared" si="3"/>
        <v>0</v>
      </c>
      <c r="M19" s="22">
        <f t="shared" si="3"/>
        <v>161.70000000000002</v>
      </c>
      <c r="N19" s="22">
        <f t="shared" si="3"/>
        <v>176.4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2704.8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61</v>
      </c>
      <c r="C22" s="20">
        <f t="shared" ref="C22:AG23" si="5">+C16+C18+C20</f>
        <v>81</v>
      </c>
      <c r="D22" s="20">
        <f t="shared" si="5"/>
        <v>95</v>
      </c>
      <c r="E22" s="20">
        <f t="shared" si="5"/>
        <v>0</v>
      </c>
      <c r="F22" s="20">
        <f t="shared" si="5"/>
        <v>57</v>
      </c>
      <c r="G22" s="20">
        <f t="shared" si="5"/>
        <v>67</v>
      </c>
      <c r="H22" s="20">
        <f t="shared" si="5"/>
        <v>424</v>
      </c>
      <c r="I22" s="20">
        <f t="shared" si="5"/>
        <v>456</v>
      </c>
      <c r="J22" s="20">
        <f t="shared" si="5"/>
        <v>362</v>
      </c>
      <c r="K22" s="20">
        <f t="shared" si="5"/>
        <v>403</v>
      </c>
      <c r="L22" s="20">
        <f t="shared" si="5"/>
        <v>0</v>
      </c>
      <c r="M22" s="20">
        <f t="shared" si="5"/>
        <v>182</v>
      </c>
      <c r="N22" s="20">
        <f t="shared" si="5"/>
        <v>282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2470</v>
      </c>
    </row>
    <row r="23" spans="1:36" s="47" customFormat="1" x14ac:dyDescent="0.25">
      <c r="A23" s="48" t="s">
        <v>26</v>
      </c>
      <c r="B23" s="19">
        <f>+B17+B19+B21</f>
        <v>298.90000000000003</v>
      </c>
      <c r="C23" s="19">
        <f t="shared" si="5"/>
        <v>396.90000000000003</v>
      </c>
      <c r="D23" s="19">
        <f t="shared" si="5"/>
        <v>465.50000000000006</v>
      </c>
      <c r="E23" s="19">
        <f t="shared" si="5"/>
        <v>0</v>
      </c>
      <c r="F23" s="19">
        <f t="shared" si="5"/>
        <v>279.3</v>
      </c>
      <c r="G23" s="19">
        <f t="shared" si="5"/>
        <v>328.3</v>
      </c>
      <c r="H23" s="19">
        <f t="shared" si="5"/>
        <v>2095.2000000000003</v>
      </c>
      <c r="I23" s="19">
        <f t="shared" si="5"/>
        <v>2256.4500000000003</v>
      </c>
      <c r="J23" s="19">
        <f t="shared" si="5"/>
        <v>1791.15</v>
      </c>
      <c r="K23" s="19">
        <f t="shared" si="5"/>
        <v>1993.8500000000001</v>
      </c>
      <c r="L23" s="19">
        <f t="shared" si="5"/>
        <v>0</v>
      </c>
      <c r="M23" s="19">
        <f t="shared" si="5"/>
        <v>899.25000000000011</v>
      </c>
      <c r="N23" s="19">
        <f t="shared" si="5"/>
        <v>1394.1000000000001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12198.900000000001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22.36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110.682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110.682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22.36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110.682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110.682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1173.06</v>
      </c>
      <c r="C49" s="44">
        <v>639.62</v>
      </c>
      <c r="D49" s="44">
        <v>648.94000000000005</v>
      </c>
      <c r="E49" s="44">
        <v>0</v>
      </c>
      <c r="F49" s="44">
        <v>442.54</v>
      </c>
      <c r="G49" s="44">
        <v>954.6</v>
      </c>
      <c r="H49" s="44">
        <v>1178.31</v>
      </c>
      <c r="I49" s="44">
        <v>431.23</v>
      </c>
      <c r="J49" s="44">
        <v>1657.35</v>
      </c>
      <c r="K49" s="44"/>
      <c r="L49" s="44">
        <v>2116.06</v>
      </c>
      <c r="M49" s="45">
        <v>1122.7</v>
      </c>
      <c r="N49" s="45">
        <v>750.17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11114.58</v>
      </c>
    </row>
    <row r="50" spans="1:34" x14ac:dyDescent="0.25">
      <c r="A50" s="17" t="s">
        <v>1</v>
      </c>
      <c r="B50" s="44"/>
      <c r="C50" s="44"/>
      <c r="D50" s="44">
        <v>189.58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189.58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414.06</v>
      </c>
      <c r="C52" s="44">
        <v>399.76</v>
      </c>
      <c r="D52" s="44"/>
      <c r="E52" s="44">
        <v>23.36</v>
      </c>
      <c r="F52" s="44"/>
      <c r="G52" s="44"/>
      <c r="H52" s="44">
        <v>134.05000000000001</v>
      </c>
      <c r="I52" s="44">
        <v>795.6</v>
      </c>
      <c r="J52" s="44"/>
      <c r="K52" s="44">
        <v>1327.3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3094.13</v>
      </c>
    </row>
    <row r="53" spans="1:34" x14ac:dyDescent="0.25">
      <c r="A53" s="17" t="s">
        <v>18</v>
      </c>
      <c r="B53" s="44">
        <v>75.81</v>
      </c>
      <c r="C53" s="44">
        <v>222.94</v>
      </c>
      <c r="D53" s="44">
        <v>108.39</v>
      </c>
      <c r="E53" s="44"/>
      <c r="F53" s="44">
        <v>0</v>
      </c>
      <c r="G53" s="44">
        <v>226.76</v>
      </c>
      <c r="H53" s="44">
        <v>279.37</v>
      </c>
      <c r="I53" s="44">
        <v>343.24</v>
      </c>
      <c r="J53" s="44">
        <v>282.31</v>
      </c>
      <c r="K53" s="44">
        <v>571.86</v>
      </c>
      <c r="L53" s="44"/>
      <c r="M53" s="45"/>
      <c r="N53" s="45">
        <v>393.32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2504</v>
      </c>
    </row>
    <row r="54" spans="1:34" x14ac:dyDescent="0.25">
      <c r="A54" s="17" t="s">
        <v>114</v>
      </c>
      <c r="B54" s="44"/>
      <c r="C54" s="44"/>
      <c r="D54" s="44">
        <v>1</v>
      </c>
      <c r="E54" s="44"/>
      <c r="F54" s="44"/>
      <c r="G54" s="44"/>
      <c r="H54" s="44"/>
      <c r="I54" s="44"/>
      <c r="J54" s="44"/>
      <c r="K54" s="44"/>
      <c r="L54" s="44">
        <v>18.329999999999998</v>
      </c>
      <c r="M54" s="45">
        <v>20.87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40.200000000000003</v>
      </c>
    </row>
    <row r="55" spans="1:34" x14ac:dyDescent="0.25">
      <c r="A55" s="17" t="s">
        <v>52</v>
      </c>
      <c r="B55" s="44">
        <v>86.6</v>
      </c>
      <c r="C55" s="44">
        <v>45.66</v>
      </c>
      <c r="D55" s="44">
        <v>0</v>
      </c>
      <c r="E55" s="44">
        <v>0</v>
      </c>
      <c r="F55" s="44">
        <v>79.180000000000007</v>
      </c>
      <c r="G55" s="44"/>
      <c r="H55" s="44">
        <v>116.62</v>
      </c>
      <c r="I55" s="44">
        <v>91.07</v>
      </c>
      <c r="J55" s="44"/>
      <c r="K55" s="44"/>
      <c r="L55" s="44">
        <v>88.23</v>
      </c>
      <c r="M55" s="45"/>
      <c r="N55" s="45">
        <v>36.42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543.78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90.32</v>
      </c>
      <c r="J58" s="44"/>
      <c r="K58" s="44">
        <v>39.89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130.20999999999998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2522.9299999999998</v>
      </c>
      <c r="C64" s="53">
        <f t="shared" ref="C64:AG64" si="21">+C15+C23+C31+C39+C47+C48+C49+C50+C51+C52+C53+C54+C55+C56+C57+C58+C59+C60+C61+C62+C63</f>
        <v>1756.38</v>
      </c>
      <c r="D64" s="53">
        <f t="shared" si="21"/>
        <v>1667.91</v>
      </c>
      <c r="E64" s="53">
        <f t="shared" si="21"/>
        <v>23.36</v>
      </c>
      <c r="F64" s="53">
        <f t="shared" si="21"/>
        <v>822.52</v>
      </c>
      <c r="G64" s="53">
        <f t="shared" si="21"/>
        <v>1541.66</v>
      </c>
      <c r="H64" s="53">
        <f t="shared" si="21"/>
        <v>3880.05</v>
      </c>
      <c r="I64" s="53">
        <f t="shared" si="21"/>
        <v>4007.9100000000008</v>
      </c>
      <c r="J64" s="53">
        <f t="shared" si="21"/>
        <v>4052.9919999999997</v>
      </c>
      <c r="K64" s="53">
        <f t="shared" si="21"/>
        <v>4091.9000000000005</v>
      </c>
      <c r="L64" s="53">
        <f t="shared" si="21"/>
        <v>2567.62</v>
      </c>
      <c r="M64" s="53">
        <f t="shared" si="21"/>
        <v>2276.3199999999997</v>
      </c>
      <c r="N64" s="53">
        <f t="shared" si="21"/>
        <v>2715.01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31926.561999999998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2521.0100000000002</v>
      </c>
      <c r="C67" s="57">
        <f t="shared" ref="C67:L67" si="23">C12</f>
        <v>1749.36</v>
      </c>
      <c r="D67" s="57">
        <f t="shared" si="23"/>
        <v>1665.81</v>
      </c>
      <c r="E67" s="57">
        <f t="shared" si="23"/>
        <v>23.36</v>
      </c>
      <c r="F67" s="57">
        <f t="shared" si="23"/>
        <v>822.19</v>
      </c>
      <c r="G67" s="57">
        <f t="shared" si="23"/>
        <v>1538.45</v>
      </c>
      <c r="H67" s="57">
        <f t="shared" si="23"/>
        <v>3880.76</v>
      </c>
      <c r="I67" s="57">
        <f t="shared" si="23"/>
        <v>3888.14</v>
      </c>
      <c r="J67" s="57">
        <f t="shared" si="23"/>
        <v>4050.99</v>
      </c>
      <c r="K67" s="57">
        <f t="shared" si="23"/>
        <v>4089.04</v>
      </c>
      <c r="L67" s="57">
        <f t="shared" si="23"/>
        <v>2568.3200000000002</v>
      </c>
      <c r="M67" s="57">
        <f t="shared" si="22"/>
        <v>2275.6799999999998</v>
      </c>
      <c r="N67" s="57">
        <f t="shared" si="22"/>
        <v>2702.86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31775.97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6.5</v>
      </c>
    </row>
    <row r="69" spans="1:34" s="47" customFormat="1" x14ac:dyDescent="0.25">
      <c r="A69" s="58" t="s">
        <v>94</v>
      </c>
      <c r="B69" s="59">
        <f>+B67+B68</f>
        <v>2521.0100000000002</v>
      </c>
      <c r="C69" s="59">
        <f t="shared" ref="C69:AG69" si="25">+C67+C68</f>
        <v>1755.86</v>
      </c>
      <c r="D69" s="59">
        <f t="shared" si="25"/>
        <v>1665.81</v>
      </c>
      <c r="E69" s="59">
        <f t="shared" si="25"/>
        <v>23.36</v>
      </c>
      <c r="F69" s="59">
        <f t="shared" si="25"/>
        <v>822.19</v>
      </c>
      <c r="G69" s="59">
        <f t="shared" si="25"/>
        <v>1538.45</v>
      </c>
      <c r="H69" s="59">
        <f t="shared" si="25"/>
        <v>3880.76</v>
      </c>
      <c r="I69" s="59">
        <f t="shared" si="25"/>
        <v>3888.14</v>
      </c>
      <c r="J69" s="59">
        <f t="shared" si="25"/>
        <v>4050.99</v>
      </c>
      <c r="K69" s="59">
        <f t="shared" si="25"/>
        <v>4089.04</v>
      </c>
      <c r="L69" s="59">
        <f t="shared" si="25"/>
        <v>2568.3200000000002</v>
      </c>
      <c r="M69" s="59">
        <f t="shared" si="25"/>
        <v>2275.6799999999998</v>
      </c>
      <c r="N69" s="59">
        <f t="shared" si="25"/>
        <v>2702.86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31782.47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1.919999999999618</v>
      </c>
      <c r="C70" s="57">
        <f t="shared" si="26"/>
        <v>0.52000000000020918</v>
      </c>
      <c r="D70" s="57">
        <f t="shared" si="26"/>
        <v>2.1000000000001364</v>
      </c>
      <c r="E70" s="57">
        <f t="shared" si="26"/>
        <v>0</v>
      </c>
      <c r="F70" s="57">
        <f t="shared" si="26"/>
        <v>0.32999999999992724</v>
      </c>
      <c r="G70" s="57">
        <f t="shared" si="26"/>
        <v>3.2100000000000364</v>
      </c>
      <c r="H70" s="57">
        <f t="shared" si="26"/>
        <v>-0.71000000000003638</v>
      </c>
      <c r="I70" s="57">
        <f t="shared" si="26"/>
        <v>119.77000000000089</v>
      </c>
      <c r="J70" s="57">
        <f t="shared" si="26"/>
        <v>2.0019999999999527</v>
      </c>
      <c r="K70" s="57">
        <f t="shared" si="26"/>
        <v>2.8600000000005821</v>
      </c>
      <c r="L70" s="57">
        <f t="shared" si="26"/>
        <v>-0.70000000000027285</v>
      </c>
      <c r="M70" s="57">
        <f t="shared" si="26"/>
        <v>0.63999999999987267</v>
      </c>
      <c r="N70" s="57">
        <f t="shared" si="26"/>
        <v>12.150000000000091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144.09200000000101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 t="s">
        <v>123</v>
      </c>
      <c r="J71" s="14"/>
      <c r="K71" s="14"/>
      <c r="L71" s="14"/>
      <c r="M71" s="29"/>
      <c r="N71" s="29" t="s">
        <v>124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60</v>
      </c>
      <c r="F11" s="5" t="s">
        <v>57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1783.79</v>
      </c>
      <c r="C12" s="26">
        <v>4043.81</v>
      </c>
      <c r="D12" s="26">
        <v>3291.98</v>
      </c>
      <c r="E12" s="26">
        <v>964.36</v>
      </c>
      <c r="F12" s="26">
        <v>445.21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10529.15</v>
      </c>
      <c r="AI12" s="26">
        <v>10406.49</v>
      </c>
      <c r="AJ12" s="69">
        <f>+AI12-AH12</f>
        <v>-122.65999999999985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125.2</v>
      </c>
      <c r="D15" s="23">
        <v>217.7</v>
      </c>
      <c r="E15" s="23">
        <v>258.5</v>
      </c>
      <c r="F15" s="23">
        <v>24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625.4</v>
      </c>
    </row>
    <row r="16" spans="1:36" s="32" customFormat="1" x14ac:dyDescent="0.25">
      <c r="A16" s="30" t="s">
        <v>20</v>
      </c>
      <c r="B16" s="31"/>
      <c r="C16" s="31">
        <v>286</v>
      </c>
      <c r="D16" s="31">
        <v>191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1415.7</v>
      </c>
      <c r="D17" s="22">
        <f t="shared" ref="D17:AG17" si="2">D16*$B$8</f>
        <v>945.45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2361.15</v>
      </c>
    </row>
    <row r="18" spans="1:36" s="32" customFormat="1" x14ac:dyDescent="0.25">
      <c r="A18" s="30" t="s">
        <v>23</v>
      </c>
      <c r="B18" s="33">
        <v>148</v>
      </c>
      <c r="C18" s="33">
        <v>69</v>
      </c>
      <c r="D18" s="33">
        <v>174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391</v>
      </c>
      <c r="AJ18" s="70"/>
    </row>
    <row r="19" spans="1:36" s="47" customFormat="1" x14ac:dyDescent="0.25">
      <c r="A19" s="46" t="s">
        <v>27</v>
      </c>
      <c r="B19" s="22">
        <f>B18*$B$9</f>
        <v>725.2</v>
      </c>
      <c r="C19" s="22">
        <f t="shared" ref="C19:AG19" si="3">C18*$B$9</f>
        <v>338.1</v>
      </c>
      <c r="D19" s="22">
        <f t="shared" si="3"/>
        <v>852.6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1915.9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148</v>
      </c>
      <c r="C22" s="20">
        <f t="shared" ref="C22:AG23" si="5">+C16+C18+C20</f>
        <v>355</v>
      </c>
      <c r="D22" s="20">
        <f t="shared" si="5"/>
        <v>365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868</v>
      </c>
    </row>
    <row r="23" spans="1:36" s="47" customFormat="1" x14ac:dyDescent="0.25">
      <c r="A23" s="48" t="s">
        <v>26</v>
      </c>
      <c r="B23" s="19">
        <f>+B17+B19+B21</f>
        <v>725.2</v>
      </c>
      <c r="C23" s="19">
        <f t="shared" si="5"/>
        <v>1753.8000000000002</v>
      </c>
      <c r="D23" s="19">
        <f t="shared" si="5"/>
        <v>1798.0500000000002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4277.05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>
        <v>31.7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31.7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155.33000000000001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155.33000000000001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31.7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155.33000000000001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155.33000000000001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996.6</v>
      </c>
      <c r="C49" s="44">
        <v>1901.14</v>
      </c>
      <c r="D49" s="44">
        <v>930.05</v>
      </c>
      <c r="E49" s="44">
        <v>519.91</v>
      </c>
      <c r="F49" s="44">
        <v>399.5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4747.2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57.05</v>
      </c>
      <c r="C53" s="44">
        <v>265.62</v>
      </c>
      <c r="D53" s="44">
        <v>196.18</v>
      </c>
      <c r="E53" s="44">
        <v>158.9</v>
      </c>
      <c r="F53" s="44">
        <v>22.5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700.25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10.39</v>
      </c>
      <c r="C55" s="44"/>
      <c r="D55" s="44"/>
      <c r="E55" s="44">
        <v>26.63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37.019999999999996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1789.2400000000002</v>
      </c>
      <c r="C64" s="53">
        <f t="shared" ref="C64:AG64" si="21">+C15+C23+C31+C39+C47+C48+C49+C50+C51+C52+C53+C54+C55+C56+C57+C58+C59+C60+C61+C62+C63</f>
        <v>4045.76</v>
      </c>
      <c r="D64" s="53">
        <f t="shared" si="21"/>
        <v>3297.31</v>
      </c>
      <c r="E64" s="53">
        <f t="shared" si="21"/>
        <v>963.93999999999994</v>
      </c>
      <c r="F64" s="53">
        <f t="shared" si="21"/>
        <v>446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10542.25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4 N</v>
      </c>
      <c r="F66" s="55" t="str">
        <f t="shared" si="22"/>
        <v>CAJA 3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1783.79</v>
      </c>
      <c r="C67" s="57">
        <f t="shared" ref="C67:L67" si="23">C12</f>
        <v>4043.81</v>
      </c>
      <c r="D67" s="57">
        <f t="shared" si="23"/>
        <v>3291.98</v>
      </c>
      <c r="E67" s="57">
        <f t="shared" si="23"/>
        <v>964.36</v>
      </c>
      <c r="F67" s="57">
        <f t="shared" si="23"/>
        <v>445.21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10529.15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1783.79</v>
      </c>
      <c r="C69" s="59">
        <f t="shared" ref="C69:AG69" si="25">+C67+C68</f>
        <v>4043.81</v>
      </c>
      <c r="D69" s="59">
        <f t="shared" si="25"/>
        <v>3291.98</v>
      </c>
      <c r="E69" s="59">
        <f t="shared" si="25"/>
        <v>964.36</v>
      </c>
      <c r="F69" s="59">
        <f t="shared" si="25"/>
        <v>445.21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10529.15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5.4500000000002728</v>
      </c>
      <c r="C70" s="57">
        <f t="shared" si="26"/>
        <v>1.9500000000002728</v>
      </c>
      <c r="D70" s="57">
        <f t="shared" si="26"/>
        <v>5.3299999999999272</v>
      </c>
      <c r="E70" s="57">
        <f t="shared" si="26"/>
        <v>-0.42000000000007276</v>
      </c>
      <c r="F70" s="57">
        <f t="shared" si="26"/>
        <v>0.79000000000002046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13.100000000000421</v>
      </c>
    </row>
    <row r="71" spans="1:34" ht="95.2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3527.32</v>
      </c>
      <c r="C12" s="26">
        <v>4200.63</v>
      </c>
      <c r="D12" s="26">
        <v>1732.19</v>
      </c>
      <c r="E12" s="26">
        <v>1497.27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10957.410000000002</v>
      </c>
      <c r="AI12" s="26">
        <v>10913.01</v>
      </c>
      <c r="AJ12" s="69">
        <f>+AI12-AH12</f>
        <v>-44.400000000001455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513</v>
      </c>
      <c r="C15" s="23">
        <v>805.5</v>
      </c>
      <c r="D15" s="23">
        <v>525</v>
      </c>
      <c r="E15" s="23">
        <v>297.7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2141.1999999999998</v>
      </c>
    </row>
    <row r="16" spans="1:36" s="32" customFormat="1" x14ac:dyDescent="0.25">
      <c r="A16" s="30" t="s">
        <v>20</v>
      </c>
      <c r="B16" s="31">
        <v>54</v>
      </c>
      <c r="C16" s="31">
        <v>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</v>
      </c>
      <c r="AJ16" s="70"/>
    </row>
    <row r="17" spans="1:36" s="47" customFormat="1" x14ac:dyDescent="0.25">
      <c r="A17" s="46" t="s">
        <v>27</v>
      </c>
      <c r="B17" s="22">
        <f>B16*$B$8</f>
        <v>267.3</v>
      </c>
      <c r="C17" s="22">
        <f>C16*$B$8</f>
        <v>133.65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400.95000000000005</v>
      </c>
    </row>
    <row r="18" spans="1:36" s="32" customFormat="1" x14ac:dyDescent="0.25">
      <c r="A18" s="30" t="s">
        <v>23</v>
      </c>
      <c r="B18" s="33">
        <v>119</v>
      </c>
      <c r="C18" s="33">
        <v>143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262</v>
      </c>
      <c r="AJ18" s="70"/>
    </row>
    <row r="19" spans="1:36" s="47" customFormat="1" x14ac:dyDescent="0.25">
      <c r="A19" s="46" t="s">
        <v>27</v>
      </c>
      <c r="B19" s="22">
        <f>B18*$B$9</f>
        <v>583.1</v>
      </c>
      <c r="C19" s="22">
        <f t="shared" ref="C19:AG19" si="3">C18*$B$9</f>
        <v>700.7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1283.8000000000002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173</v>
      </c>
      <c r="C22" s="20">
        <f t="shared" ref="C22:AG23" si="5">+C16+C18+C20</f>
        <v>170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343</v>
      </c>
    </row>
    <row r="23" spans="1:36" s="47" customFormat="1" x14ac:dyDescent="0.25">
      <c r="A23" s="48" t="s">
        <v>26</v>
      </c>
      <c r="B23" s="19">
        <f>+B17+B19+B21</f>
        <v>850.40000000000009</v>
      </c>
      <c r="C23" s="19">
        <f t="shared" si="5"/>
        <v>834.35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1684.75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10.83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10.83</v>
      </c>
    </row>
    <row r="35" spans="1:34" s="47" customFormat="1" x14ac:dyDescent="0.25">
      <c r="A35" s="46" t="s">
        <v>35</v>
      </c>
      <c r="B35" s="22">
        <f>B34*$B$9</f>
        <v>53.067000000000007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53.067000000000007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10.83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10.83</v>
      </c>
    </row>
    <row r="39" spans="1:34" s="47" customFormat="1" x14ac:dyDescent="0.25">
      <c r="A39" s="48" t="s">
        <v>42</v>
      </c>
      <c r="B39" s="19">
        <f>+B33+B35+B37</f>
        <v>53.067000000000007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53.067000000000007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1613.62</v>
      </c>
      <c r="C49" s="44">
        <v>1903.21</v>
      </c>
      <c r="D49" s="44">
        <v>1005.87</v>
      </c>
      <c r="E49" s="44">
        <v>868.05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5390.75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484.14</v>
      </c>
      <c r="C53" s="44">
        <v>633.16999999999996</v>
      </c>
      <c r="D53" s="44">
        <v>227.18</v>
      </c>
      <c r="E53" s="44">
        <v>307.82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1652.31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15.77</v>
      </c>
      <c r="C55" s="44">
        <v>26.36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42.129999999999995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3529.9969999999998</v>
      </c>
      <c r="C64" s="53">
        <f t="shared" ref="C64:AG64" si="21">+C15+C23+C31+C39+C47+C48+C49+C50+C51+C52+C53+C54+C55+C56+C57+C58+C59+C60+C61+C62+C63</f>
        <v>4202.5899999999992</v>
      </c>
      <c r="D64" s="53">
        <f t="shared" si="21"/>
        <v>1758.05</v>
      </c>
      <c r="E64" s="53">
        <f t="shared" si="21"/>
        <v>1473.57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10964.206999999999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3527.32</v>
      </c>
      <c r="C67" s="57">
        <f t="shared" ref="C67:L67" si="23">C12</f>
        <v>4200.63</v>
      </c>
      <c r="D67" s="57">
        <f t="shared" si="23"/>
        <v>1732.19</v>
      </c>
      <c r="E67" s="57">
        <f t="shared" si="23"/>
        <v>1497.27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10957.410000000002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3527.32</v>
      </c>
      <c r="C69" s="59">
        <f t="shared" ref="C69:AG69" si="25">+C67+C68</f>
        <v>4200.63</v>
      </c>
      <c r="D69" s="59">
        <f t="shared" si="25"/>
        <v>1732.19</v>
      </c>
      <c r="E69" s="59">
        <f t="shared" si="25"/>
        <v>1497.27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10957.410000000002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2.6769999999996799</v>
      </c>
      <c r="C70" s="57">
        <f t="shared" si="26"/>
        <v>1.9599999999991269</v>
      </c>
      <c r="D70" s="57">
        <f t="shared" si="26"/>
        <v>25.8599999999999</v>
      </c>
      <c r="E70" s="57">
        <f t="shared" si="26"/>
        <v>-23.700000000000045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6.7969999999986612</v>
      </c>
    </row>
    <row r="71" spans="1:34" ht="107.25" customHeight="1" x14ac:dyDescent="0.25">
      <c r="A71" s="77" t="s">
        <v>96</v>
      </c>
      <c r="B71" s="14"/>
      <c r="C71" s="14"/>
      <c r="D71" s="14" t="s">
        <v>139</v>
      </c>
      <c r="E71" s="14" t="s">
        <v>140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141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752.36</v>
      </c>
      <c r="C12" s="26">
        <v>1561.37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2313.73</v>
      </c>
      <c r="AI12" s="26">
        <v>2286.65</v>
      </c>
      <c r="AJ12" s="69">
        <f>+AI12-AH12</f>
        <v>-27.079999999999927</v>
      </c>
    </row>
    <row r="13" spans="1:36" ht="19.5" customHeight="1" x14ac:dyDescent="0.25">
      <c r="A13" s="25" t="s">
        <v>117</v>
      </c>
      <c r="B13" s="26"/>
      <c r="C13" s="26">
        <v>31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31</v>
      </c>
      <c r="AI13" s="26"/>
      <c r="AJ13" s="69">
        <f>+AI13-AH13</f>
        <v>-31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>
        <v>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346.5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346.5</v>
      </c>
    </row>
    <row r="18" spans="1:36" s="32" customFormat="1" x14ac:dyDescent="0.25">
      <c r="A18" s="30" t="s">
        <v>23</v>
      </c>
      <c r="B18" s="33">
        <v>38</v>
      </c>
      <c r="C18" s="33">
        <v>24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62</v>
      </c>
      <c r="AJ18" s="70"/>
    </row>
    <row r="19" spans="1:36" s="47" customFormat="1" x14ac:dyDescent="0.25">
      <c r="A19" s="46" t="s">
        <v>27</v>
      </c>
      <c r="B19" s="22">
        <f>B18*$B$9</f>
        <v>186.20000000000002</v>
      </c>
      <c r="C19" s="22">
        <f t="shared" ref="C19:AG19" si="3">C18*$B$9</f>
        <v>117.60000000000001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303.8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94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132</v>
      </c>
    </row>
    <row r="23" spans="1:36" s="47" customFormat="1" x14ac:dyDescent="0.25">
      <c r="A23" s="48" t="s">
        <v>26</v>
      </c>
      <c r="B23" s="19">
        <f>+B17+B19+B21</f>
        <v>186.20000000000002</v>
      </c>
      <c r="C23" s="19">
        <f t="shared" si="5"/>
        <v>464.1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650.30000000000007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29.19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29.19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144.49050000000003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144.49050000000003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29.19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29.19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144.49050000000003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144.49050000000003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7.16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7.16</v>
      </c>
    </row>
    <row r="43" spans="1:34" s="47" customFormat="1" x14ac:dyDescent="0.25">
      <c r="A43" s="46" t="s">
        <v>44</v>
      </c>
      <c r="B43" s="22">
        <f>B42*$B$9</f>
        <v>35.084000000000003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35.084000000000003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7.16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7.16</v>
      </c>
    </row>
    <row r="47" spans="1:34" s="47" customFormat="1" x14ac:dyDescent="0.25">
      <c r="A47" s="48" t="s">
        <v>48</v>
      </c>
      <c r="B47" s="19">
        <f>+B41+B43+B45</f>
        <v>35.084000000000003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35.084000000000003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444.49</v>
      </c>
      <c r="C49" s="44">
        <v>664.32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1108.81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67.88</v>
      </c>
      <c r="C53" s="44">
        <v>151.6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219.48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35.92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202.43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202.43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769.57399999999996</v>
      </c>
      <c r="C64" s="53">
        <f t="shared" ref="C64:AG64" si="21">+C15+C23+C31+C39+C47+C48+C49+C50+C51+C52+C53+C54+C55+C56+C57+C58+C59+C60+C61+C62+C63</f>
        <v>1626.9404999999999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2396.5144999999998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752.36</v>
      </c>
      <c r="C67" s="57">
        <f t="shared" ref="C67:L67" si="23">C12</f>
        <v>1561.37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2313.73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37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37</v>
      </c>
    </row>
    <row r="69" spans="1:34" s="47" customFormat="1" x14ac:dyDescent="0.25">
      <c r="A69" s="58" t="s">
        <v>94</v>
      </c>
      <c r="B69" s="59">
        <f>+B67+B68</f>
        <v>752.36</v>
      </c>
      <c r="C69" s="59">
        <f t="shared" ref="C69:AG69" si="25">+C67+C68</f>
        <v>1598.37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2350.73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17.213999999999942</v>
      </c>
      <c r="C70" s="57">
        <f t="shared" si="26"/>
        <v>28.570500000000038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45.78449999999998</v>
      </c>
    </row>
    <row r="71" spans="1:34" ht="102.75" customHeight="1" x14ac:dyDescent="0.25">
      <c r="A71" s="77" t="s">
        <v>96</v>
      </c>
      <c r="B71" s="14" t="s">
        <v>126</v>
      </c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128</v>
      </c>
      <c r="AH72" s="47"/>
    </row>
    <row r="73" spans="1:34" x14ac:dyDescent="0.25">
      <c r="C73" s="12" t="s">
        <v>129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B54" sqref="B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713.26</v>
      </c>
      <c r="C12" s="26">
        <v>116.99</v>
      </c>
      <c r="D12" s="26">
        <v>4613.0200000000004</v>
      </c>
      <c r="E12" s="26">
        <v>701.85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6145.1200000000008</v>
      </c>
      <c r="AI12" s="26">
        <v>6145.12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</v>
      </c>
    </row>
    <row r="16" spans="1:36" s="32" customFormat="1" x14ac:dyDescent="0.25">
      <c r="A16" s="30" t="s">
        <v>20</v>
      </c>
      <c r="B16" s="31"/>
      <c r="C16" s="31"/>
      <c r="D16" s="31">
        <v>555</v>
      </c>
      <c r="E16" s="31">
        <v>80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2747.25</v>
      </c>
      <c r="E17" s="22">
        <f t="shared" si="2"/>
        <v>396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3143.25</v>
      </c>
    </row>
    <row r="18" spans="1:36" s="32" customFormat="1" x14ac:dyDescent="0.25">
      <c r="A18" s="30" t="s">
        <v>23</v>
      </c>
      <c r="B18" s="33">
        <v>45</v>
      </c>
      <c r="C18" s="33">
        <v>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50</v>
      </c>
      <c r="AJ18" s="70"/>
    </row>
    <row r="19" spans="1:36" s="47" customFormat="1" x14ac:dyDescent="0.25">
      <c r="A19" s="46" t="s">
        <v>27</v>
      </c>
      <c r="B19" s="22">
        <f>B18*$B$9</f>
        <v>207.45000000000002</v>
      </c>
      <c r="C19" s="22">
        <f t="shared" ref="C19:AG19" si="3">C18*$B$9</f>
        <v>23.05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230.50000000000003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</v>
      </c>
      <c r="C22" s="20">
        <f t="shared" ref="C22:AG23" si="5">+C16+C18+C20</f>
        <v>5</v>
      </c>
      <c r="D22" s="20">
        <f t="shared" si="5"/>
        <v>555</v>
      </c>
      <c r="E22" s="20">
        <f t="shared" si="5"/>
        <v>80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685</v>
      </c>
    </row>
    <row r="23" spans="1:36" s="47" customFormat="1" x14ac:dyDescent="0.25">
      <c r="A23" s="48" t="s">
        <v>26</v>
      </c>
      <c r="B23" s="19">
        <f>+B17+B19+B21</f>
        <v>207.45000000000002</v>
      </c>
      <c r="C23" s="19">
        <f t="shared" si="5"/>
        <v>23.05</v>
      </c>
      <c r="D23" s="19">
        <f t="shared" si="5"/>
        <v>2747.25</v>
      </c>
      <c r="E23" s="19">
        <f t="shared" si="5"/>
        <v>396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3373.75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450.32</v>
      </c>
      <c r="C49" s="44">
        <v>83</v>
      </c>
      <c r="D49" s="44">
        <v>1436.12</v>
      </c>
      <c r="E49" s="44">
        <v>262.19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2231.6299999999997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34.56</v>
      </c>
      <c r="C53" s="44"/>
      <c r="D53" s="44">
        <v>218.49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253.05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26.8</v>
      </c>
      <c r="C55" s="44"/>
      <c r="D55" s="44">
        <v>248.17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274.96999999999997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719.12999999999988</v>
      </c>
      <c r="C64" s="53">
        <f t="shared" ref="C64:AG64" si="21">+C15+C23+C31+C39+C47+C48+C49+C50+C51+C52+C53+C54+C55+C56+C57+C58+C59+C60+C61+C62+C63</f>
        <v>117.05</v>
      </c>
      <c r="D64" s="53">
        <f t="shared" si="21"/>
        <v>4650.03</v>
      </c>
      <c r="E64" s="53">
        <f t="shared" si="21"/>
        <v>658.19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6144.4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713.26</v>
      </c>
      <c r="C67" s="57">
        <f t="shared" ref="C67:L67" si="23">C12</f>
        <v>116.99</v>
      </c>
      <c r="D67" s="57">
        <f t="shared" si="23"/>
        <v>4613.0200000000004</v>
      </c>
      <c r="E67" s="57">
        <f t="shared" si="23"/>
        <v>701.85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6145.1200000000008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713.26</v>
      </c>
      <c r="C69" s="59">
        <f t="shared" ref="C69:AG69" si="25">+C67+C68</f>
        <v>116.99</v>
      </c>
      <c r="D69" s="59">
        <f t="shared" si="25"/>
        <v>4613.0200000000004</v>
      </c>
      <c r="E69" s="59">
        <f t="shared" si="25"/>
        <v>701.85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6145.1200000000008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5.8699999999998909</v>
      </c>
      <c r="C70" s="57">
        <f t="shared" si="26"/>
        <v>6.0000000000002274E-2</v>
      </c>
      <c r="D70" s="57">
        <f t="shared" si="26"/>
        <v>37.009999999999309</v>
      </c>
      <c r="E70" s="57">
        <f t="shared" si="26"/>
        <v>-43.659999999999968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-0.72000000000076625</v>
      </c>
    </row>
    <row r="71" spans="1:34" ht="96" customHeight="1" x14ac:dyDescent="0.25">
      <c r="A71" s="77" t="s">
        <v>96</v>
      </c>
      <c r="B71" s="14" t="s">
        <v>130</v>
      </c>
      <c r="C71" s="14"/>
      <c r="D71" s="14" t="s">
        <v>131</v>
      </c>
      <c r="E71" s="14" t="s">
        <v>132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1492.99</v>
      </c>
      <c r="C12" s="26">
        <v>1013.64</v>
      </c>
      <c r="D12" s="26">
        <v>1107.94</v>
      </c>
      <c r="E12" s="26">
        <v>1106.81</v>
      </c>
      <c r="F12" s="26">
        <v>2712.91</v>
      </c>
      <c r="G12" s="26">
        <v>3267.53</v>
      </c>
      <c r="H12" s="26">
        <v>2887.58</v>
      </c>
      <c r="I12" s="26">
        <v>1639.42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15228.82</v>
      </c>
      <c r="AI12" s="26">
        <v>15108.11</v>
      </c>
      <c r="AJ12" s="69">
        <f>+AI12-AH12</f>
        <v>-120.70999999999913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17.5</v>
      </c>
      <c r="C15" s="23">
        <v>30.5</v>
      </c>
      <c r="D15" s="23">
        <v>66</v>
      </c>
      <c r="E15" s="23">
        <v>118.5</v>
      </c>
      <c r="F15" s="23">
        <v>50.5</v>
      </c>
      <c r="G15" s="23">
        <v>297</v>
      </c>
      <c r="H15" s="23">
        <v>256</v>
      </c>
      <c r="I15" s="23">
        <v>154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990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>
        <v>267</v>
      </c>
      <c r="G16" s="31">
        <v>202</v>
      </c>
      <c r="H16" s="31">
        <v>165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1321.65</v>
      </c>
      <c r="G17" s="22">
        <f t="shared" si="2"/>
        <v>999.90000000000009</v>
      </c>
      <c r="H17" s="22">
        <f t="shared" si="2"/>
        <v>816.75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3138.3</v>
      </c>
    </row>
    <row r="18" spans="1:36" s="32" customFormat="1" x14ac:dyDescent="0.25">
      <c r="A18" s="30" t="s">
        <v>23</v>
      </c>
      <c r="B18" s="33">
        <v>62</v>
      </c>
      <c r="C18" s="33">
        <v>24</v>
      </c>
      <c r="D18" s="33">
        <v>47</v>
      </c>
      <c r="E18" s="33"/>
      <c r="F18" s="33">
        <v>20</v>
      </c>
      <c r="G18" s="33">
        <v>29</v>
      </c>
      <c r="H18" s="33">
        <v>90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272</v>
      </c>
      <c r="AJ18" s="70"/>
    </row>
    <row r="19" spans="1:36" s="47" customFormat="1" x14ac:dyDescent="0.25">
      <c r="A19" s="46" t="s">
        <v>27</v>
      </c>
      <c r="B19" s="22">
        <f>B18*$B$9</f>
        <v>303.8</v>
      </c>
      <c r="C19" s="22">
        <f t="shared" ref="C19:AG19" si="3">C18*$B$9</f>
        <v>117.60000000000001</v>
      </c>
      <c r="D19" s="22">
        <f t="shared" si="3"/>
        <v>230.3</v>
      </c>
      <c r="E19" s="22">
        <f t="shared" si="3"/>
        <v>0</v>
      </c>
      <c r="F19" s="22">
        <f t="shared" si="3"/>
        <v>98</v>
      </c>
      <c r="G19" s="22">
        <f t="shared" si="3"/>
        <v>142.10000000000002</v>
      </c>
      <c r="H19" s="22">
        <f t="shared" si="3"/>
        <v>441.00000000000006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1332.8000000000002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24</v>
      </c>
      <c r="D22" s="20">
        <f t="shared" si="5"/>
        <v>47</v>
      </c>
      <c r="E22" s="20">
        <f t="shared" si="5"/>
        <v>0</v>
      </c>
      <c r="F22" s="20">
        <f t="shared" si="5"/>
        <v>287</v>
      </c>
      <c r="G22" s="20">
        <f t="shared" si="5"/>
        <v>231</v>
      </c>
      <c r="H22" s="20">
        <f t="shared" si="5"/>
        <v>255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906</v>
      </c>
    </row>
    <row r="23" spans="1:36" s="47" customFormat="1" x14ac:dyDescent="0.25">
      <c r="A23" s="48" t="s">
        <v>26</v>
      </c>
      <c r="B23" s="19">
        <f>+B17+B19+B21</f>
        <v>303.8</v>
      </c>
      <c r="C23" s="19">
        <f t="shared" si="5"/>
        <v>117.60000000000001</v>
      </c>
      <c r="D23" s="19">
        <f t="shared" si="5"/>
        <v>230.3</v>
      </c>
      <c r="E23" s="19">
        <f t="shared" si="5"/>
        <v>0</v>
      </c>
      <c r="F23" s="19">
        <f t="shared" si="5"/>
        <v>1419.65</v>
      </c>
      <c r="G23" s="19">
        <f t="shared" si="5"/>
        <v>1142</v>
      </c>
      <c r="H23" s="19">
        <f t="shared" si="5"/>
        <v>1257.75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4471.1000000000004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1139.3</v>
      </c>
      <c r="C49" s="44"/>
      <c r="D49" s="44"/>
      <c r="E49" s="44">
        <v>987.72</v>
      </c>
      <c r="F49" s="44">
        <v>902.51</v>
      </c>
      <c r="G49" s="44"/>
      <c r="H49" s="44"/>
      <c r="I49" s="44">
        <v>1476.98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4506.51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748.24</v>
      </c>
      <c r="D52" s="44">
        <v>773.49</v>
      </c>
      <c r="E52" s="44"/>
      <c r="F52" s="44"/>
      <c r="G52" s="44">
        <v>1380.06</v>
      </c>
      <c r="H52" s="44">
        <v>1271.18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4172.97</v>
      </c>
    </row>
    <row r="53" spans="1:34" x14ac:dyDescent="0.25">
      <c r="A53" s="17" t="s">
        <v>18</v>
      </c>
      <c r="B53" s="44">
        <v>34.65</v>
      </c>
      <c r="C53" s="44">
        <v>117.78</v>
      </c>
      <c r="D53" s="44">
        <v>36.29</v>
      </c>
      <c r="E53" s="44"/>
      <c r="F53" s="44">
        <v>336.29</v>
      </c>
      <c r="G53" s="44">
        <v>251.82</v>
      </c>
      <c r="H53" s="44">
        <v>109.55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886.37999999999988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7.19</v>
      </c>
      <c r="G55" s="44">
        <v>152.38999999999999</v>
      </c>
      <c r="H55" s="44"/>
      <c r="I55" s="44">
        <v>8.64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168.21999999999997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46.21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46.21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1495.25</v>
      </c>
      <c r="C64" s="53">
        <f t="shared" ref="C64:AG64" si="21">+C15+C23+C31+C39+C47+C48+C49+C50+C51+C52+C53+C54+C55+C56+C57+C58+C59+C60+C61+C62+C63</f>
        <v>1014.12</v>
      </c>
      <c r="D64" s="53">
        <f t="shared" si="21"/>
        <v>1106.08</v>
      </c>
      <c r="E64" s="53">
        <f t="shared" si="21"/>
        <v>1106.22</v>
      </c>
      <c r="F64" s="53">
        <f t="shared" si="21"/>
        <v>2716.14</v>
      </c>
      <c r="G64" s="53">
        <f t="shared" si="21"/>
        <v>3269.48</v>
      </c>
      <c r="H64" s="53">
        <f t="shared" si="21"/>
        <v>2894.4800000000005</v>
      </c>
      <c r="I64" s="53">
        <f t="shared" si="21"/>
        <v>1639.6200000000001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15241.390000000001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1492.99</v>
      </c>
      <c r="C67" s="57">
        <f t="shared" ref="C67:L67" si="23">C12</f>
        <v>1013.64</v>
      </c>
      <c r="D67" s="57">
        <f t="shared" si="23"/>
        <v>1107.94</v>
      </c>
      <c r="E67" s="57">
        <f t="shared" si="23"/>
        <v>1106.81</v>
      </c>
      <c r="F67" s="57">
        <f t="shared" si="23"/>
        <v>2712.91</v>
      </c>
      <c r="G67" s="57">
        <f t="shared" si="23"/>
        <v>3267.53</v>
      </c>
      <c r="H67" s="57">
        <f t="shared" si="23"/>
        <v>2887.58</v>
      </c>
      <c r="I67" s="57">
        <f t="shared" si="23"/>
        <v>1639.42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15228.82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1492.99</v>
      </c>
      <c r="C69" s="59">
        <f t="shared" ref="C69:AG69" si="25">+C67+C68</f>
        <v>1013.64</v>
      </c>
      <c r="D69" s="59">
        <f t="shared" si="25"/>
        <v>1107.94</v>
      </c>
      <c r="E69" s="59">
        <f t="shared" si="25"/>
        <v>1106.81</v>
      </c>
      <c r="F69" s="59">
        <f t="shared" si="25"/>
        <v>2712.91</v>
      </c>
      <c r="G69" s="59">
        <f t="shared" si="25"/>
        <v>3267.53</v>
      </c>
      <c r="H69" s="59">
        <f t="shared" si="25"/>
        <v>2887.58</v>
      </c>
      <c r="I69" s="59">
        <f t="shared" si="25"/>
        <v>1639.42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15228.82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2.2599999999999909</v>
      </c>
      <c r="C70" s="57">
        <f t="shared" si="26"/>
        <v>0.48000000000001819</v>
      </c>
      <c r="D70" s="57">
        <f t="shared" si="26"/>
        <v>-1.8600000000001273</v>
      </c>
      <c r="E70" s="57">
        <f t="shared" si="26"/>
        <v>-0.58999999999991815</v>
      </c>
      <c r="F70" s="57">
        <f t="shared" si="26"/>
        <v>3.2300000000000182</v>
      </c>
      <c r="G70" s="57">
        <f t="shared" si="26"/>
        <v>1.9499999999998181</v>
      </c>
      <c r="H70" s="57">
        <f t="shared" si="26"/>
        <v>6.9000000000005457</v>
      </c>
      <c r="I70" s="57">
        <f t="shared" si="26"/>
        <v>0.20000000000004547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12.570000000000391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2022-05-23T15:18:06Z</dcterms:modified>
</cp:coreProperties>
</file>