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7365" windowHeight="1078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V70" i="40" l="1"/>
  <c r="Q39" i="40"/>
  <c r="H69" i="40"/>
  <c r="D69" i="40"/>
  <c r="C6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<sst xmlns="http://schemas.openxmlformats.org/spreadsheetml/2006/main" count="767" uniqueCount="137">
  <si>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</si>
  <si>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</si>
  <si>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</si>
  <si>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</si>
  <si>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</si>
  <si>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</si>
  <si>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</si>
  <si>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</si>
  <si>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</si>
  <si>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</si>
  <si>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</si>
  <si>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</si>
  <si>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</si>
  <si>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</si>
  <si>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</si>
  <si>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</si>
  <si>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</si>
  <si>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</si>
  <si>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</si>
  <si>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</si>
  <si>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</si>
  <si>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</si>
  <si>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</si>
  <si>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</si>
  <si>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</si>
  <si>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</si>
  <si>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</si>
  <si>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</si>
  <si>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</si>
  <si>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</si>
  <si>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</si>
  <si>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</si>
  <si>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</si>
  <si>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</si>
  <si>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</si>
  <si>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</si>
  <si>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</si>
  <si>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</si>
  <si>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</si>
  <si>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</si>
  <si>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</si>
  <si>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</si>
  <si>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</si>
  <si>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</si>
  <si>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</si>
  <si>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</si>
  <si>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</si>
  <si>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</si>
  <si>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</si>
  <si>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</si>
  <si>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</si>
  <si>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</si>
  <si>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</si>
  <si>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</si>
  <si>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</si>
  <si>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</si>
  <si>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</si>
  <si>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</si>
  <si>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</si>
  <si>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</si>
  <si>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</si>
  <si>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</si>
  <si>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</si>
  <si>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</si>
  <si>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</si>
  <si>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</si>
  <si>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</si>
  <si>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</si>
  <si>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</si>
  <si>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</si>
  <si>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</si>
  <si>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</si>
  <si>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</si>
  <si>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</si>
  <si>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</si>
  <si>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</si>
  <si>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</si>
  <si>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</si>
  <si>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</si>
  <si>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</si>
  <si>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</si>
  <si>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</si>
  <si>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</si>
  <si>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</si>
  <si>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</si>
  <si>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</si>
  <si>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</si>
  <si>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</si>
  <si>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</si>
  <si>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</si>
  <si>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</si>
  <si>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</si>
  <si>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</si>
  <si>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</si>
  <si>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</si>
  <si>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</si>
  <si>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</si>
  <si>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</si>
  <si>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</si>
  <si>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</si>
  <si>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</si>
  <si>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</si>
  <si>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</si>
  <si>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</si>
  <si>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</si>
  <si>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</si>
  <si>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</si>
  <si>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</si>
  <si>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</si>
  <si>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</si>
  <si>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</si>
  <si>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</si>
  <si>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</si>
  <si>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</si>
  <si>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</si>
  <si>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</si>
  <si>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</si>
  <si>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</si>
  <si>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</si>
  <si>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</si>
  <si>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</si>
  <si>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</si>
  <si>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</si>
  <si>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14.30F/C</t>
  </si>
  <si>
    <t>50F/C</t>
  </si>
  <si>
    <t>28.50F/C</t>
  </si>
  <si>
    <t>FALTANTE EN EFECTIVO</t>
  </si>
  <si>
    <t>37F/C</t>
  </si>
  <si>
    <t>15F/C</t>
  </si>
  <si>
    <t>14.50F/C</t>
  </si>
  <si>
    <t>5.50F/C</t>
  </si>
  <si>
    <t>32F/C</t>
  </si>
  <si>
    <t>15.50F/C</t>
  </si>
  <si>
    <t>MAL REGISTRO DE 14$</t>
  </si>
  <si>
    <t>cuenta cobrada por menos #4309</t>
  </si>
  <si>
    <t>32f/c</t>
  </si>
  <si>
    <t>nota de credito x21$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</si>
</sst>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81453.779999999984</v>
      </c>
      <c r="C2" s="43">
        <f>MODELO!AH12</f>
        <v>32926.869999999995</v>
      </c>
      <c r="D2" s="43">
        <f>EXQUISITECES!AH12</f>
        <v>9425.7299999999977</v>
      </c>
      <c r="E2" s="43">
        <f>HOYADA!AH12</f>
        <v>12029.789999999999</v>
      </c>
      <c r="F2" s="43">
        <f>FARMASTOP!AH12</f>
        <v>2441.84</v>
      </c>
      <c r="G2" s="43">
        <f>BOCAS!AH12</f>
        <v>7266.75</v>
      </c>
      <c r="H2" s="43">
        <f>LAGUNETICA!AH12</f>
        <v>20853.61</v>
      </c>
      <c r="I2" s="43">
        <f>SANANTONIO!AH12</f>
        <v>0</v>
      </c>
      <c r="J2" s="43">
        <f>SUM(B2:I2)</f>
        <v>166398.37</v>
      </c>
    </row>
    <row r="3" spans="1:10" x14ac:dyDescent="0.25">
      <c r="A3" s="46" t="s">
        <v>0</v>
      </c>
      <c r="B3" s="43">
        <f>AUTOMERCADO!AH15</f>
        <v>1322.9</v>
      </c>
      <c r="C3" s="43">
        <f>MODELO!AH15</f>
        <v>1234</v>
      </c>
      <c r="D3" s="43">
        <f>EXQUISITECES!AH15</f>
        <v>452</v>
      </c>
      <c r="E3" s="43">
        <f>HOYADA!AH15</f>
        <v>2175.5</v>
      </c>
      <c r="F3" s="43">
        <f>FARMASTOP!AH15</f>
        <v>73.5</v>
      </c>
      <c r="G3" s="43">
        <f>BOCAS!AH15</f>
        <v>278</v>
      </c>
      <c r="H3" s="43">
        <f>LAGUNETICA!AH15</f>
        <v>1187.4000000000001</v>
      </c>
      <c r="I3" s="43">
        <f>SANANTONIO!AH15</f>
        <v>0</v>
      </c>
      <c r="J3" s="43">
        <f t="shared" ref="J3:J52" si="0">SUM(B3:I3)</f>
        <v>6723.2999999999993</v>
      </c>
    </row>
    <row r="4" spans="1:10" x14ac:dyDescent="0.25">
      <c r="A4" s="73" t="s">
        <v>20</v>
      </c>
      <c r="B4" s="43">
        <f>AUTOMERCADO!AH16</f>
        <v>7187</v>
      </c>
      <c r="C4" s="43">
        <f>MODELO!AH16</f>
        <v>3021</v>
      </c>
      <c r="D4" s="43">
        <f>EXQUISITECES!AH16</f>
        <v>665</v>
      </c>
      <c r="E4" s="43">
        <f>HOYADA!AH16</f>
        <v>578</v>
      </c>
      <c r="F4" s="43">
        <f>FARMASTOP!AH16</f>
        <v>200</v>
      </c>
      <c r="G4" s="43">
        <f>BOCAS!AH16</f>
        <v>951</v>
      </c>
      <c r="H4" s="43">
        <f>LAGUNETICA!AH16</f>
        <v>1832</v>
      </c>
      <c r="I4" s="43">
        <f>SANANTONIO!AH16</f>
        <v>0</v>
      </c>
      <c r="J4" s="43">
        <f t="shared" si="0"/>
        <v>14434</v>
      </c>
    </row>
    <row r="5" spans="1:10" x14ac:dyDescent="0.25">
      <c r="A5" s="46" t="s">
        <v>27</v>
      </c>
      <c r="B5" s="43">
        <f>AUTOMERCADO!AH17</f>
        <v>35575.649999999994</v>
      </c>
      <c r="C5" s="43">
        <f>MODELO!AH17</f>
        <v>14953.950000000003</v>
      </c>
      <c r="D5" s="43">
        <f>EXQUISITECES!AH17</f>
        <v>3291.75</v>
      </c>
      <c r="E5" s="43">
        <f>HOYADA!AH17</f>
        <v>2861.1000000000004</v>
      </c>
      <c r="F5" s="43">
        <f>FARMASTOP!AH17</f>
        <v>990</v>
      </c>
      <c r="G5" s="43">
        <f>BOCAS!AH17</f>
        <v>4707.45</v>
      </c>
      <c r="H5" s="43">
        <f>LAGUNETICA!AH17</f>
        <v>9068.4</v>
      </c>
      <c r="I5" s="43">
        <f>SANANTONIO!AH17</f>
        <v>0</v>
      </c>
      <c r="J5" s="43">
        <f t="shared" si="0"/>
        <v>71448.299999999988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7187</v>
      </c>
      <c r="C10" s="43">
        <f>MODELO!AH22</f>
        <v>3021</v>
      </c>
      <c r="D10" s="43">
        <f>EXQUISITECES!AH22</f>
        <v>665</v>
      </c>
      <c r="E10" s="43">
        <f>HOYADA!AH22</f>
        <v>578</v>
      </c>
      <c r="F10" s="43">
        <f>FARMASTOP!AH22</f>
        <v>200</v>
      </c>
      <c r="G10" s="43">
        <f>BOCAS!AH22</f>
        <v>951</v>
      </c>
      <c r="H10" s="43">
        <f>LAGUNETICA!AH22</f>
        <v>1832</v>
      </c>
      <c r="I10" s="43">
        <f>SANANTONIO!AH22</f>
        <v>0</v>
      </c>
      <c r="J10" s="43">
        <f t="shared" si="0"/>
        <v>14434</v>
      </c>
    </row>
    <row r="11" spans="1:10" x14ac:dyDescent="0.25">
      <c r="A11" s="48" t="s">
        <v>26</v>
      </c>
      <c r="B11" s="43">
        <f>AUTOMERCADO!AH23</f>
        <v>35575.649999999994</v>
      </c>
      <c r="C11" s="43">
        <f>MODELO!AH23</f>
        <v>14953.950000000003</v>
      </c>
      <c r="D11" s="43">
        <f>EXQUISITECES!AH23</f>
        <v>3291.75</v>
      </c>
      <c r="E11" s="43">
        <f>HOYADA!AH23</f>
        <v>2861.1000000000004</v>
      </c>
      <c r="F11" s="43">
        <f>FARMASTOP!AH23</f>
        <v>990</v>
      </c>
      <c r="G11" s="43">
        <f>BOCAS!AH23</f>
        <v>4707.45</v>
      </c>
      <c r="H11" s="43">
        <f>LAGUNETICA!AH23</f>
        <v>9068.4</v>
      </c>
      <c r="I11" s="43">
        <f>SANANTONIO!AH23</f>
        <v>0</v>
      </c>
      <c r="J11" s="43">
        <f t="shared" si="0"/>
        <v>71448.299999999988</v>
      </c>
    </row>
    <row r="12" spans="1:10" x14ac:dyDescent="0.25">
      <c r="A12" s="46" t="s">
        <v>28</v>
      </c>
      <c r="B12" s="43">
        <f>AUTOMERCADO!AH24</f>
        <v>30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30</v>
      </c>
    </row>
    <row r="13" spans="1:10" x14ac:dyDescent="0.25">
      <c r="A13" s="46" t="s">
        <v>31</v>
      </c>
      <c r="B13" s="43">
        <f>AUTOMERCADO!AH25</f>
        <v>156.6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156.6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30</v>
      </c>
    </row>
    <row r="19" spans="1:10" x14ac:dyDescent="0.25">
      <c r="A19" s="48" t="s">
        <v>33</v>
      </c>
      <c r="B19" s="43">
        <f>AUTOMERCADO!AH31</f>
        <v>156.6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156.6</v>
      </c>
    </row>
    <row r="20" spans="1:10" x14ac:dyDescent="0.25">
      <c r="A20" s="46" t="s">
        <v>34</v>
      </c>
      <c r="B20" s="43">
        <f>AUTOMERCADO!AH32</f>
        <v>1162.3</v>
      </c>
      <c r="C20" s="43">
        <f>MODELO!AH32</f>
        <v>101.03</v>
      </c>
      <c r="D20" s="43">
        <f>EXQUISITECES!AH32</f>
        <v>6.73</v>
      </c>
      <c r="E20" s="43">
        <f>HOYADA!AH32</f>
        <v>15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1285.06</v>
      </c>
    </row>
    <row r="21" spans="1:10" x14ac:dyDescent="0.25">
      <c r="A21" s="46" t="s">
        <v>35</v>
      </c>
      <c r="B21" s="43">
        <f>AUTOMERCADO!AH33</f>
        <v>5753.3850000000002</v>
      </c>
      <c r="C21" s="43">
        <f>MODELO!AH33</f>
        <v>500.0985</v>
      </c>
      <c r="D21" s="43">
        <f>EXQUISITECES!AH33</f>
        <v>33.313500000000005</v>
      </c>
      <c r="E21" s="43">
        <f>HOYADA!AH33</f>
        <v>74.25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6361.0470000000005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1162.3</v>
      </c>
      <c r="C26" s="43">
        <f>MODELO!AH38</f>
        <v>101.03</v>
      </c>
      <c r="D26" s="43">
        <f>EXQUISITECES!AH38</f>
        <v>6.73</v>
      </c>
      <c r="E26" s="43">
        <f>HOYADA!AH38</f>
        <v>15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1285.06</v>
      </c>
    </row>
    <row r="27" spans="1:10" x14ac:dyDescent="0.25">
      <c r="A27" s="48" t="s">
        <v>42</v>
      </c>
      <c r="B27" s="43">
        <f>AUTOMERCADO!AH39</f>
        <v>5753.3850000000002</v>
      </c>
      <c r="C27" s="43">
        <f>MODELO!AH39</f>
        <v>500.0985</v>
      </c>
      <c r="D27" s="43">
        <f>EXQUISITECES!AH39</f>
        <v>33.313500000000005</v>
      </c>
      <c r="E27" s="43">
        <f>HOYADA!AH39</f>
        <v>74.25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6361.0470000000005</v>
      </c>
    </row>
    <row r="28" spans="1:10" x14ac:dyDescent="0.25">
      <c r="A28" s="46" t="s">
        <v>43</v>
      </c>
      <c r="B28" s="43">
        <f>AUTOMERCADO!AH40</f>
        <v>458.53</v>
      </c>
      <c r="C28" s="43">
        <f>MODELO!AH40</f>
        <v>15.21</v>
      </c>
      <c r="D28" s="43">
        <f>EXQUISITECES!AH40</f>
        <v>10.3</v>
      </c>
      <c r="E28" s="43">
        <f>HOYADA!AH40</f>
        <v>0</v>
      </c>
      <c r="F28" s="43">
        <f>FARMASTOP!AH40</f>
        <v>0</v>
      </c>
      <c r="G28" s="43">
        <f>BOCAS!AH40</f>
        <v>23.57</v>
      </c>
      <c r="H28" s="43">
        <f>LAGUNETICA!AH40</f>
        <v>0</v>
      </c>
      <c r="I28" s="43">
        <f>SANANTONIO!AH40</f>
        <v>0</v>
      </c>
      <c r="J28" s="43">
        <f t="shared" si="0"/>
        <v>507.60999999999996</v>
      </c>
    </row>
    <row r="29" spans="1:10" x14ac:dyDescent="0.25">
      <c r="A29" s="46" t="s">
        <v>44</v>
      </c>
      <c r="B29" s="43">
        <f>AUTOMERCADO!AH41</f>
        <v>2269.7235000000001</v>
      </c>
      <c r="C29" s="43">
        <f>MODELO!AH41</f>
        <v>75.289500000000004</v>
      </c>
      <c r="D29" s="43">
        <f>EXQUISITECES!AH41</f>
        <v>50.985000000000007</v>
      </c>
      <c r="E29" s="43">
        <f>HOYADA!AH41</f>
        <v>0</v>
      </c>
      <c r="F29" s="43">
        <f>FARMASTOP!AH41</f>
        <v>0</v>
      </c>
      <c r="G29" s="43">
        <f>BOCAS!AH41</f>
        <v>116.67150000000001</v>
      </c>
      <c r="H29" s="43">
        <f>LAGUNETICA!AH41</f>
        <v>0</v>
      </c>
      <c r="I29" s="43">
        <f>SANANTONIO!AH41</f>
        <v>0</v>
      </c>
      <c r="J29" s="43">
        <f t="shared" si="0"/>
        <v>2512.6695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458.53</v>
      </c>
      <c r="C34" s="43">
        <f>MODELO!AH46</f>
        <v>15.21</v>
      </c>
      <c r="D34" s="43">
        <f>EXQUISITECES!AH46</f>
        <v>10.3</v>
      </c>
      <c r="E34" s="43">
        <f>HOYADA!AH46</f>
        <v>0</v>
      </c>
      <c r="F34" s="43">
        <f>FARMASTOP!AH46</f>
        <v>0</v>
      </c>
      <c r="G34" s="43">
        <f>BOCAS!AH46</f>
        <v>23.57</v>
      </c>
      <c r="H34" s="43">
        <f>LAGUNETICA!AH46</f>
        <v>0</v>
      </c>
      <c r="I34" s="43">
        <f>SANANTONIO!AH46</f>
        <v>0</v>
      </c>
      <c r="J34" s="43">
        <f t="shared" si="0"/>
        <v>507.60999999999996</v>
      </c>
    </row>
    <row r="35" spans="1:10" x14ac:dyDescent="0.25">
      <c r="A35" s="48" t="s">
        <v>48</v>
      </c>
      <c r="B35" s="43">
        <f>AUTOMERCADO!AH47</f>
        <v>2269.7235000000001</v>
      </c>
      <c r="C35" s="43">
        <f>MODELO!AH47</f>
        <v>75.289500000000004</v>
      </c>
      <c r="D35" s="43">
        <f>EXQUISITECES!AH47</f>
        <v>50.985000000000007</v>
      </c>
      <c r="E35" s="43">
        <f>HOYADA!AH47</f>
        <v>0</v>
      </c>
      <c r="F35" s="43">
        <f>FARMASTOP!AH47</f>
        <v>0</v>
      </c>
      <c r="G35" s="43">
        <f>BOCAS!AH47</f>
        <v>116.67150000000001</v>
      </c>
      <c r="H35" s="43">
        <f>LAGUNETICA!AH47</f>
        <v>0</v>
      </c>
      <c r="I35" s="43">
        <f>SANANTONIO!AH47</f>
        <v>0</v>
      </c>
      <c r="J35" s="43">
        <f t="shared" si="0"/>
        <v>2512.6695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28810.71</v>
      </c>
      <c r="C37" s="43">
        <f>MODELO!AH49</f>
        <v>10230.640000000001</v>
      </c>
      <c r="D37" s="43">
        <f>EXQUISITECES!AH49</f>
        <v>4879.380000000001</v>
      </c>
      <c r="E37" s="43">
        <f>HOYADA!AH49</f>
        <v>5348.2899999999991</v>
      </c>
      <c r="F37" s="43">
        <f>FARMASTOP!AH49</f>
        <v>1063.56</v>
      </c>
      <c r="G37" s="43">
        <f>BOCAS!AH49</f>
        <v>1854.15</v>
      </c>
      <c r="H37" s="43">
        <f>LAGUNETICA!AH49</f>
        <v>5907.44</v>
      </c>
      <c r="I37" s="43">
        <f>SANANTONIO!AH49</f>
        <v>0</v>
      </c>
      <c r="J37" s="43">
        <f t="shared" si="0"/>
        <v>58094.17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446.68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446.68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2624.96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3265.32</v>
      </c>
      <c r="I40" s="43">
        <f>SANANTONIO!AH52</f>
        <v>0</v>
      </c>
      <c r="J40" s="43">
        <f t="shared" si="0"/>
        <v>5890.2800000000007</v>
      </c>
    </row>
    <row r="41" spans="1:10" x14ac:dyDescent="0.25">
      <c r="A41" s="74" t="s">
        <v>18</v>
      </c>
      <c r="B41" s="43">
        <f>AUTOMERCADO!AH53</f>
        <v>3679.59</v>
      </c>
      <c r="C41" s="43">
        <f>MODELO!AH53</f>
        <v>2166.7799999999997</v>
      </c>
      <c r="D41" s="43">
        <f>EXQUISITECES!AH53</f>
        <v>678.08999999999992</v>
      </c>
      <c r="E41" s="43">
        <f>HOYADA!AH53</f>
        <v>1547.8600000000001</v>
      </c>
      <c r="F41" s="43">
        <f>FARMASTOP!AH53</f>
        <v>160.1</v>
      </c>
      <c r="G41" s="43">
        <f>BOCAS!AH53</f>
        <v>174.73</v>
      </c>
      <c r="H41" s="43">
        <f>LAGUNETICA!AH53</f>
        <v>1194.1600000000001</v>
      </c>
      <c r="I41" s="43">
        <f>SANANTONIO!AH53</f>
        <v>0</v>
      </c>
      <c r="J41" s="43">
        <f t="shared" si="0"/>
        <v>9601.31</v>
      </c>
    </row>
    <row r="42" spans="1:10" x14ac:dyDescent="0.25">
      <c r="A42" s="74" t="s">
        <v>114</v>
      </c>
      <c r="B42" s="43">
        <f>AUTOMERCADO!AH54</f>
        <v>379.9</v>
      </c>
      <c r="C42" s="43">
        <f>MODELO!AH54</f>
        <v>348.29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7.5</v>
      </c>
      <c r="H42" s="43">
        <f>LAGUNETICA!AH54</f>
        <v>0</v>
      </c>
      <c r="I42" s="43">
        <f>SANANTONIO!AH54</f>
        <v>0</v>
      </c>
      <c r="J42" s="43">
        <f t="shared" si="0"/>
        <v>735.69</v>
      </c>
    </row>
    <row r="43" spans="1:10" x14ac:dyDescent="0.25">
      <c r="A43" s="74" t="s">
        <v>52</v>
      </c>
      <c r="B43" s="43">
        <f>AUTOMERCADO!AH55</f>
        <v>3652.1299999999997</v>
      </c>
      <c r="C43" s="43">
        <f>MODELO!AH55</f>
        <v>236.83</v>
      </c>
      <c r="D43" s="43">
        <f>EXQUISITECES!AH55</f>
        <v>44.27</v>
      </c>
      <c r="E43" s="43">
        <f>HOYADA!AH55</f>
        <v>29.4</v>
      </c>
      <c r="F43" s="43">
        <f>FARMASTOP!AH55</f>
        <v>2.66</v>
      </c>
      <c r="G43" s="43">
        <f>BOCAS!AH55</f>
        <v>106.12</v>
      </c>
      <c r="H43" s="43">
        <f>LAGUNETICA!AH55</f>
        <v>245.23000000000002</v>
      </c>
      <c r="I43" s="43">
        <f>SANANTONIO!AH55</f>
        <v>0</v>
      </c>
      <c r="J43" s="43">
        <f t="shared" si="0"/>
        <v>4316.6399999999994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258.33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258.33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27.52</v>
      </c>
      <c r="I47" s="43">
        <f>SANANTONIO!AH59</f>
        <v>0</v>
      </c>
      <c r="J47" s="43">
        <f t="shared" si="0"/>
        <v>27.52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166.68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166.68</v>
      </c>
    </row>
    <row r="51" spans="1:10" x14ac:dyDescent="0.25">
      <c r="A51" s="46" t="s">
        <v>17</v>
      </c>
      <c r="B51" s="43">
        <f>AUTOMERCADO!AH63</f>
        <v>2.3199999999999998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2.3199999999999998</v>
      </c>
    </row>
    <row r="52" spans="1:10" x14ac:dyDescent="0.25">
      <c r="A52" s="51" t="s">
        <v>92</v>
      </c>
      <c r="B52" s="75">
        <f>AUTOMERCADO!AH64</f>
        <v>81602.908499999976</v>
      </c>
      <c r="C52" s="75">
        <f>MODELO!AH64</f>
        <v>33075.847999999998</v>
      </c>
      <c r="D52" s="75">
        <f>EXQUISITECES!AH64</f>
        <v>9429.7885000000006</v>
      </c>
      <c r="E52" s="75">
        <f>HOYADA!AH64</f>
        <v>12036.4</v>
      </c>
      <c r="F52" s="75">
        <f>FARMASTOP!AH64</f>
        <v>2456.5</v>
      </c>
      <c r="G52" s="75">
        <f>BOCAS!AH64</f>
        <v>7244.6215000000002</v>
      </c>
      <c r="H52" s="75">
        <f>LAGUNETICA!AH64</f>
        <v>20895.469999999998</v>
      </c>
      <c r="I52" s="75">
        <f>SANANTONIO!AH64</f>
        <v>0</v>
      </c>
      <c r="J52" s="75">
        <f t="shared" si="0"/>
        <v>166741.53649999999</v>
      </c>
    </row>
    <row r="53" spans="1:10" x14ac:dyDescent="0.25">
      <c r="A53" s="56" t="s">
        <v>3</v>
      </c>
      <c r="B53" s="43">
        <f>B2</f>
        <v>81453.779999999984</v>
      </c>
      <c r="C53" s="43">
        <f t="shared" ref="C53:I53" si="1">C2</f>
        <v>32926.869999999995</v>
      </c>
      <c r="D53" s="43">
        <f t="shared" si="1"/>
        <v>9425.7299999999977</v>
      </c>
      <c r="E53" s="43">
        <f t="shared" si="1"/>
        <v>12029.789999999999</v>
      </c>
      <c r="F53" s="43">
        <f t="shared" si="1"/>
        <v>2441.84</v>
      </c>
      <c r="G53" s="43">
        <f t="shared" si="1"/>
        <v>7266.75</v>
      </c>
      <c r="H53" s="43">
        <f t="shared" si="1"/>
        <v>20853.61</v>
      </c>
      <c r="I53" s="43">
        <f t="shared" si="1"/>
        <v>0</v>
      </c>
      <c r="J53" s="43">
        <f>J2</f>
        <v>166398.37</v>
      </c>
    </row>
    <row r="54" spans="1:10" x14ac:dyDescent="0.25">
      <c r="A54" s="58" t="s">
        <v>95</v>
      </c>
      <c r="B54" s="43">
        <f>+B52-B53</f>
        <v>149.12849999999162</v>
      </c>
      <c r="C54" s="43">
        <f t="shared" ref="C54:I54" si="2">+C52-C53</f>
        <v>148.97800000000279</v>
      </c>
      <c r="D54" s="43">
        <f t="shared" si="2"/>
        <v>4.0585000000028231</v>
      </c>
      <c r="E54" s="43">
        <f t="shared" si="2"/>
        <v>6.6100000000005821</v>
      </c>
      <c r="F54" s="43">
        <f t="shared" si="2"/>
        <v>14.659999999999854</v>
      </c>
      <c r="G54" s="43">
        <f t="shared" si="2"/>
        <v>-22.128499999999804</v>
      </c>
      <c r="H54" s="43">
        <f t="shared" si="2"/>
        <v>41.859999999996944</v>
      </c>
      <c r="I54" s="43">
        <f t="shared" si="2"/>
        <v>0</v>
      </c>
      <c r="J54" s="43">
        <f>+J52-J53</f>
        <v>343.16649999999208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69</v>
      </c>
      <c r="J11" s="5" t="s">
        <v>71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3786.64</v>
      </c>
      <c r="C12" s="26">
        <v>7226.65</v>
      </c>
      <c r="D12" s="26">
        <v>5378.48</v>
      </c>
      <c r="E12" s="26">
        <v>7411.39</v>
      </c>
      <c r="F12" s="26">
        <v>3032.97</v>
      </c>
      <c r="G12" s="26">
        <v>3380.09</v>
      </c>
      <c r="H12" s="26">
        <v>1922.36</v>
      </c>
      <c r="I12" s="26">
        <v>722.23</v>
      </c>
      <c r="J12" s="26">
        <v>277.69</v>
      </c>
      <c r="K12" s="26">
        <v>347.06</v>
      </c>
      <c r="L12" s="26">
        <v>5744.46</v>
      </c>
      <c r="M12" s="26">
        <v>3689.02</v>
      </c>
      <c r="N12" s="26">
        <v>6408.29</v>
      </c>
      <c r="O12" s="26">
        <v>8506.7099999999991</v>
      </c>
      <c r="P12" s="26">
        <v>9877</v>
      </c>
      <c r="Q12" s="26">
        <v>6804.13</v>
      </c>
      <c r="R12" s="26">
        <v>3064.97</v>
      </c>
      <c r="S12" s="26">
        <v>474.01</v>
      </c>
      <c r="T12" s="26">
        <v>375.04</v>
      </c>
      <c r="U12" s="26">
        <v>408.53</v>
      </c>
      <c r="V12" s="26">
        <v>1288.19</v>
      </c>
      <c r="W12" s="26">
        <v>1327.87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81453.779999999984</v>
      </c>
      <c r="AI12" s="26">
        <v>80199.320000000007</v>
      </c>
      <c r="AJ12" s="69">
        <f>+AI12-AH12</f>
        <v>-1254.4599999999773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57.4</v>
      </c>
      <c r="C15" s="23"/>
      <c r="D15" s="23">
        <v>15</v>
      </c>
      <c r="E15" s="23">
        <v>174.5</v>
      </c>
      <c r="F15" s="23">
        <v>116.5</v>
      </c>
      <c r="G15" s="23"/>
      <c r="H15" s="23"/>
      <c r="I15" s="23"/>
      <c r="J15" s="23"/>
      <c r="K15" s="23">
        <v>26</v>
      </c>
      <c r="L15" s="23">
        <v>146.5</v>
      </c>
      <c r="M15" s="23">
        <v>63</v>
      </c>
      <c r="N15" s="23"/>
      <c r="O15" s="23"/>
      <c r="P15" s="23"/>
      <c r="Q15" s="23">
        <v>68</v>
      </c>
      <c r="R15" s="23">
        <v>425</v>
      </c>
      <c r="S15" s="23"/>
      <c r="T15" s="23">
        <v>72</v>
      </c>
      <c r="U15" s="23">
        <v>20.5</v>
      </c>
      <c r="V15" s="23"/>
      <c r="W15" s="23">
        <v>138.5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1322.9</v>
      </c>
    </row>
    <row r="16" spans="1:36" s="32" customFormat="1" x14ac:dyDescent="0.25">
      <c r="A16" s="30" t="s">
        <v>20</v>
      </c>
      <c r="B16" s="31">
        <v>544</v>
      </c>
      <c r="C16" s="31">
        <v>608</v>
      </c>
      <c r="D16" s="31">
        <v>274</v>
      </c>
      <c r="E16" s="31">
        <v>714</v>
      </c>
      <c r="F16" s="31">
        <v>213</v>
      </c>
      <c r="G16" s="31">
        <v>234</v>
      </c>
      <c r="H16" s="31"/>
      <c r="I16" s="31"/>
      <c r="J16" s="31"/>
      <c r="K16" s="31"/>
      <c r="L16" s="31">
        <v>525</v>
      </c>
      <c r="M16" s="31">
        <v>395</v>
      </c>
      <c r="N16" s="31">
        <v>730</v>
      </c>
      <c r="O16" s="31">
        <v>1010</v>
      </c>
      <c r="P16" s="31">
        <v>1119</v>
      </c>
      <c r="Q16" s="31">
        <v>710</v>
      </c>
      <c r="R16" s="31"/>
      <c r="S16" s="31"/>
      <c r="T16" s="31"/>
      <c r="U16" s="31"/>
      <c r="V16" s="31">
        <v>111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7187</v>
      </c>
      <c r="AJ16" s="70"/>
    </row>
    <row r="17" spans="1:36" s="47" customFormat="1" x14ac:dyDescent="0.25">
      <c r="A17" s="46" t="s">
        <v>27</v>
      </c>
      <c r="B17" s="22">
        <f>B16*$B$8</f>
        <v>2692.8</v>
      </c>
      <c r="C17" s="22">
        <f>C16*$B$8</f>
        <v>3009.6</v>
      </c>
      <c r="D17" s="22">
        <f t="shared" ref="D17:L17" si="2">D16*$B$8</f>
        <v>1356.3</v>
      </c>
      <c r="E17" s="22">
        <f t="shared" si="2"/>
        <v>3534.3</v>
      </c>
      <c r="F17" s="22">
        <f t="shared" si="2"/>
        <v>1054.3500000000001</v>
      </c>
      <c r="G17" s="22">
        <f t="shared" si="2"/>
        <v>1158.3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2598.75</v>
      </c>
      <c r="M17" s="22">
        <f t="shared" ref="M17:R17" si="3">M16*$B$8</f>
        <v>1955.25</v>
      </c>
      <c r="N17" s="22">
        <f t="shared" si="3"/>
        <v>3613.5</v>
      </c>
      <c r="O17" s="22">
        <f t="shared" si="3"/>
        <v>4999.5</v>
      </c>
      <c r="P17" s="22">
        <f t="shared" si="3"/>
        <v>5539.05</v>
      </c>
      <c r="Q17" s="22">
        <f t="shared" si="3"/>
        <v>3514.5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549.45000000000005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35575.649999999994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544</v>
      </c>
      <c r="C22" s="20">
        <f t="shared" ref="C22:L22" si="11">+C16+C18+C20</f>
        <v>608</v>
      </c>
      <c r="D22" s="20">
        <f t="shared" si="11"/>
        <v>274</v>
      </c>
      <c r="E22" s="20">
        <f t="shared" si="11"/>
        <v>714</v>
      </c>
      <c r="F22" s="20">
        <f t="shared" si="11"/>
        <v>213</v>
      </c>
      <c r="G22" s="20">
        <f t="shared" si="11"/>
        <v>234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525</v>
      </c>
      <c r="M22" s="20">
        <f t="shared" ref="M22:S22" si="12">+M16+M18+M20</f>
        <v>395</v>
      </c>
      <c r="N22" s="20">
        <f t="shared" si="12"/>
        <v>730</v>
      </c>
      <c r="O22" s="20">
        <f t="shared" si="12"/>
        <v>1010</v>
      </c>
      <c r="P22" s="20">
        <f t="shared" si="12"/>
        <v>1119</v>
      </c>
      <c r="Q22" s="20">
        <f t="shared" si="12"/>
        <v>710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111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7187</v>
      </c>
    </row>
    <row r="23" spans="1:36" s="47" customFormat="1" x14ac:dyDescent="0.25">
      <c r="A23" s="48" t="s">
        <v>26</v>
      </c>
      <c r="B23" s="19">
        <f>+B17+B19+B21</f>
        <v>2692.8</v>
      </c>
      <c r="C23" s="19">
        <f t="shared" ref="C23:L23" si="14">+C17+C19+C21</f>
        <v>3009.6</v>
      </c>
      <c r="D23" s="19">
        <f t="shared" si="14"/>
        <v>1356.3</v>
      </c>
      <c r="E23" s="19">
        <f t="shared" si="14"/>
        <v>3534.3</v>
      </c>
      <c r="F23" s="19">
        <f t="shared" si="14"/>
        <v>1054.3500000000001</v>
      </c>
      <c r="G23" s="19">
        <f t="shared" si="14"/>
        <v>1158.3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2598.75</v>
      </c>
      <c r="M23" s="19">
        <f t="shared" ref="M23:S23" si="15">+M17+M19+M21</f>
        <v>1955.25</v>
      </c>
      <c r="N23" s="19">
        <f t="shared" si="15"/>
        <v>3613.5</v>
      </c>
      <c r="O23" s="19">
        <f t="shared" si="15"/>
        <v>4999.5</v>
      </c>
      <c r="P23" s="19">
        <f t="shared" si="15"/>
        <v>5539.05</v>
      </c>
      <c r="Q23" s="19">
        <f t="shared" si="15"/>
        <v>3514.5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549.45000000000005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35575.649999999994</v>
      </c>
    </row>
    <row r="24" spans="1:36" x14ac:dyDescent="0.25">
      <c r="A24" s="13" t="s">
        <v>28</v>
      </c>
      <c r="B24" s="34"/>
      <c r="C24" s="34">
        <v>30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156.6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156.6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30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156.6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156.6</v>
      </c>
    </row>
    <row r="32" spans="1:36" x14ac:dyDescent="0.25">
      <c r="A32" s="13" t="s">
        <v>34</v>
      </c>
      <c r="B32" s="36"/>
      <c r="C32" s="36"/>
      <c r="D32" s="36">
        <v>219.01</v>
      </c>
      <c r="E32" s="36">
        <v>10</v>
      </c>
      <c r="F32" s="36"/>
      <c r="G32" s="36">
        <v>133.75</v>
      </c>
      <c r="H32" s="36"/>
      <c r="I32" s="36"/>
      <c r="J32" s="36"/>
      <c r="K32" s="36"/>
      <c r="L32" s="36">
        <v>97.66</v>
      </c>
      <c r="M32" s="37"/>
      <c r="N32" s="37">
        <v>211.87</v>
      </c>
      <c r="O32" s="37"/>
      <c r="P32" s="37">
        <v>172.29</v>
      </c>
      <c r="Q32" s="37">
        <v>317.72000000000003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1162.3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1084.0995</v>
      </c>
      <c r="E33" s="22">
        <f t="shared" si="30"/>
        <v>49.5</v>
      </c>
      <c r="F33" s="22">
        <f t="shared" si="30"/>
        <v>0</v>
      </c>
      <c r="G33" s="22">
        <f t="shared" si="30"/>
        <v>662.0625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483.41699999999997</v>
      </c>
      <c r="M33" s="22">
        <f t="shared" ref="M33:R33" si="31">M32*$B$8</f>
        <v>0</v>
      </c>
      <c r="N33" s="22">
        <f t="shared" si="31"/>
        <v>1048.7565</v>
      </c>
      <c r="O33" s="22">
        <f t="shared" si="31"/>
        <v>0</v>
      </c>
      <c r="P33" s="22">
        <f t="shared" si="31"/>
        <v>852.83550000000002</v>
      </c>
      <c r="Q33" s="22">
        <f t="shared" si="31"/>
        <v>1572.7140000000002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5753.3850000000002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219.01</v>
      </c>
      <c r="E38" s="20">
        <f t="shared" si="39"/>
        <v>10</v>
      </c>
      <c r="F38" s="20">
        <f t="shared" si="39"/>
        <v>0</v>
      </c>
      <c r="G38" s="20">
        <f t="shared" si="39"/>
        <v>133.75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97.66</v>
      </c>
      <c r="M38" s="20">
        <f t="shared" ref="M38:S38" si="40">+M32+M34+M36</f>
        <v>0</v>
      </c>
      <c r="N38" s="20">
        <f t="shared" si="40"/>
        <v>211.87</v>
      </c>
      <c r="O38" s="20">
        <f t="shared" si="40"/>
        <v>0</v>
      </c>
      <c r="P38" s="20">
        <f t="shared" si="40"/>
        <v>172.29</v>
      </c>
      <c r="Q38" s="20">
        <f t="shared" si="40"/>
        <v>317.72000000000003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1162.3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1084.0995</v>
      </c>
      <c r="E39" s="19">
        <f t="shared" si="42"/>
        <v>49.5</v>
      </c>
      <c r="F39" s="19">
        <f t="shared" si="42"/>
        <v>0</v>
      </c>
      <c r="G39" s="19">
        <f t="shared" si="42"/>
        <v>662.0625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483.41699999999997</v>
      </c>
      <c r="M39" s="19">
        <f t="shared" ref="M39:S39" si="43">+M33+M35+M37</f>
        <v>0</v>
      </c>
      <c r="N39" s="19">
        <f t="shared" si="43"/>
        <v>1048.7565</v>
      </c>
      <c r="O39" s="19">
        <f t="shared" si="43"/>
        <v>0</v>
      </c>
      <c r="P39" s="19">
        <f t="shared" si="43"/>
        <v>852.83550000000002</v>
      </c>
      <c r="Q39" s="19">
        <f t="shared" si="43"/>
        <v>1572.7140000000002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5753.3850000000002</v>
      </c>
    </row>
    <row r="40" spans="1:34" x14ac:dyDescent="0.25">
      <c r="A40" s="13" t="s">
        <v>43</v>
      </c>
      <c r="B40" s="36">
        <v>66.430000000000007</v>
      </c>
      <c r="C40" s="36"/>
      <c r="D40" s="36"/>
      <c r="E40" s="36">
        <v>28.06</v>
      </c>
      <c r="F40" s="36">
        <v>21.91</v>
      </c>
      <c r="G40" s="36">
        <v>110.61</v>
      </c>
      <c r="H40" s="36"/>
      <c r="I40" s="36"/>
      <c r="J40" s="36"/>
      <c r="K40" s="36"/>
      <c r="L40" s="36">
        <v>202.87</v>
      </c>
      <c r="M40" s="36">
        <v>11.34</v>
      </c>
      <c r="N40" s="36"/>
      <c r="O40" s="36"/>
      <c r="P40" s="36">
        <v>6.96</v>
      </c>
      <c r="Q40" s="36">
        <v>10.35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458.53</v>
      </c>
    </row>
    <row r="41" spans="1:34" s="47" customFormat="1" x14ac:dyDescent="0.25">
      <c r="A41" s="46" t="s">
        <v>44</v>
      </c>
      <c r="B41" s="22">
        <f>B40*$B$8</f>
        <v>328.82850000000002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138.89699999999999</v>
      </c>
      <c r="F41" s="22">
        <f t="shared" si="45"/>
        <v>108.45450000000001</v>
      </c>
      <c r="G41" s="22">
        <f t="shared" si="45"/>
        <v>547.51949999999999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1004.2065</v>
      </c>
      <c r="M41" s="22">
        <f t="shared" ref="M41:R41" si="46">M40*$B$8</f>
        <v>56.133000000000003</v>
      </c>
      <c r="N41" s="22">
        <f t="shared" si="46"/>
        <v>0</v>
      </c>
      <c r="O41" s="22">
        <f t="shared" si="46"/>
        <v>0</v>
      </c>
      <c r="P41" s="22">
        <f t="shared" si="46"/>
        <v>34.451999999999998</v>
      </c>
      <c r="Q41" s="22">
        <f t="shared" si="46"/>
        <v>51.232500000000002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2269.7235000000001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66.430000000000007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28.06</v>
      </c>
      <c r="F46" s="20">
        <f t="shared" si="54"/>
        <v>21.91</v>
      </c>
      <c r="G46" s="20">
        <f t="shared" si="54"/>
        <v>110.61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202.87</v>
      </c>
      <c r="M46" s="20">
        <f t="shared" ref="M46:S46" si="55">+M40+M42+M44</f>
        <v>11.34</v>
      </c>
      <c r="N46" s="20">
        <f t="shared" si="55"/>
        <v>0</v>
      </c>
      <c r="O46" s="20">
        <f t="shared" si="55"/>
        <v>0</v>
      </c>
      <c r="P46" s="20">
        <f t="shared" si="55"/>
        <v>6.96</v>
      </c>
      <c r="Q46" s="20">
        <f t="shared" si="55"/>
        <v>10.35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458.53</v>
      </c>
    </row>
    <row r="47" spans="1:34" s="47" customFormat="1" x14ac:dyDescent="0.25">
      <c r="A47" s="48" t="s">
        <v>48</v>
      </c>
      <c r="B47" s="19">
        <f>+B41+B43+B45</f>
        <v>328.82850000000002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138.89699999999999</v>
      </c>
      <c r="F47" s="19">
        <f t="shared" si="57"/>
        <v>108.45450000000001</v>
      </c>
      <c r="G47" s="19">
        <f t="shared" si="57"/>
        <v>547.51949999999999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1004.2065</v>
      </c>
      <c r="M47" s="19">
        <f t="shared" ref="M47:S47" si="58">+M41+M43+M45</f>
        <v>56.133000000000003</v>
      </c>
      <c r="N47" s="19">
        <f t="shared" si="58"/>
        <v>0</v>
      </c>
      <c r="O47" s="19">
        <f t="shared" si="58"/>
        <v>0</v>
      </c>
      <c r="P47" s="19">
        <f t="shared" si="58"/>
        <v>34.451999999999998</v>
      </c>
      <c r="Q47" s="19">
        <f t="shared" si="58"/>
        <v>51.232500000000002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2269.7235000000001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640.02</v>
      </c>
      <c r="C49" s="44">
        <v>2183.59</v>
      </c>
      <c r="D49" s="44">
        <v>2062.2600000000002</v>
      </c>
      <c r="E49" s="44">
        <v>1848.85</v>
      </c>
      <c r="F49" s="44">
        <v>1592.42</v>
      </c>
      <c r="G49" s="44">
        <v>919.41</v>
      </c>
      <c r="H49" s="44">
        <v>1755.74</v>
      </c>
      <c r="I49" s="44">
        <v>682.16</v>
      </c>
      <c r="J49" s="44">
        <v>113.86</v>
      </c>
      <c r="K49" s="44">
        <v>321.08999999999997</v>
      </c>
      <c r="L49" s="44">
        <v>1102.0999999999999</v>
      </c>
      <c r="M49" s="45">
        <v>1187.81</v>
      </c>
      <c r="N49" s="45">
        <v>1586.87</v>
      </c>
      <c r="O49" s="45">
        <v>2517.16</v>
      </c>
      <c r="P49" s="45">
        <v>3305.47</v>
      </c>
      <c r="Q49" s="45">
        <v>1382.77</v>
      </c>
      <c r="R49" s="45">
        <v>2612.19</v>
      </c>
      <c r="S49" s="45">
        <v>474.01</v>
      </c>
      <c r="T49" s="45">
        <v>303.2</v>
      </c>
      <c r="U49" s="45">
        <v>388.23</v>
      </c>
      <c r="V49" s="45">
        <v>642.62</v>
      </c>
      <c r="W49" s="45">
        <v>1188.8800000000001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28810.71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68.58</v>
      </c>
      <c r="C53" s="44">
        <v>901.92</v>
      </c>
      <c r="D53" s="44">
        <v>561.65</v>
      </c>
      <c r="E53" s="44">
        <v>1255.29</v>
      </c>
      <c r="F53" s="44"/>
      <c r="G53" s="44"/>
      <c r="H53" s="44"/>
      <c r="I53" s="44"/>
      <c r="J53" s="44"/>
      <c r="K53" s="44"/>
      <c r="L53" s="44">
        <v>181.77</v>
      </c>
      <c r="M53" s="45">
        <v>224.35</v>
      </c>
      <c r="N53" s="45">
        <v>143.12</v>
      </c>
      <c r="O53" s="45">
        <v>314.3</v>
      </c>
      <c r="P53" s="45"/>
      <c r="Q53" s="45"/>
      <c r="R53" s="45"/>
      <c r="S53" s="45"/>
      <c r="T53" s="45"/>
      <c r="U53" s="45"/>
      <c r="V53" s="45">
        <v>28.61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3679.59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162.38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>
        <v>217.52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379.9</v>
      </c>
    </row>
    <row r="55" spans="1:34" x14ac:dyDescent="0.25">
      <c r="A55" s="17" t="s">
        <v>52</v>
      </c>
      <c r="B55" s="44"/>
      <c r="C55" s="44">
        <v>994.88</v>
      </c>
      <c r="D55" s="44">
        <v>301.61</v>
      </c>
      <c r="E55" s="44">
        <v>435.79</v>
      </c>
      <c r="F55" s="44"/>
      <c r="G55" s="44">
        <v>109.98</v>
      </c>
      <c r="H55" s="44">
        <v>156.61000000000001</v>
      </c>
      <c r="I55" s="44">
        <v>40.07</v>
      </c>
      <c r="J55" s="44">
        <v>163.83000000000001</v>
      </c>
      <c r="K55" s="44"/>
      <c r="L55" s="44">
        <v>232.2</v>
      </c>
      <c r="M55" s="45">
        <v>203.07</v>
      </c>
      <c r="N55" s="45">
        <v>22.85</v>
      </c>
      <c r="O55" s="45">
        <v>710.02</v>
      </c>
      <c r="P55" s="45">
        <v>156.22</v>
      </c>
      <c r="Q55" s="45"/>
      <c r="R55" s="45">
        <v>27.24</v>
      </c>
      <c r="S55" s="45"/>
      <c r="T55" s="45"/>
      <c r="U55" s="45"/>
      <c r="V55" s="45">
        <v>97.76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3652.1299999999997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>
        <v>2.3199999999999998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2.3199999999999998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3787.6285000000003</v>
      </c>
      <c r="C64" s="53">
        <f t="shared" ref="C64:AG64" si="61">+C15+C23+C31+C39+C47+C48+C49+C50+C51+C52+C53+C54+C55+C56+C57+C58+C59+C60+C61+C62+C63</f>
        <v>7246.59</v>
      </c>
      <c r="D64" s="53">
        <f t="shared" si="61"/>
        <v>5380.9194999999991</v>
      </c>
      <c r="E64" s="53">
        <f t="shared" si="61"/>
        <v>7437.1270000000004</v>
      </c>
      <c r="F64" s="53">
        <f t="shared" si="61"/>
        <v>3034.1045000000004</v>
      </c>
      <c r="G64" s="53">
        <f t="shared" si="61"/>
        <v>3397.2719999999999</v>
      </c>
      <c r="H64" s="53">
        <f t="shared" si="61"/>
        <v>1912.35</v>
      </c>
      <c r="I64" s="53">
        <f t="shared" si="61"/>
        <v>722.23</v>
      </c>
      <c r="J64" s="53">
        <f t="shared" si="61"/>
        <v>277.69</v>
      </c>
      <c r="K64" s="53">
        <f t="shared" si="61"/>
        <v>347.09</v>
      </c>
      <c r="L64" s="53">
        <f t="shared" si="61"/>
        <v>5748.9435000000003</v>
      </c>
      <c r="M64" s="53">
        <f t="shared" si="61"/>
        <v>3689.6129999999998</v>
      </c>
      <c r="N64" s="53">
        <f t="shared" si="61"/>
        <v>6417.4164999999994</v>
      </c>
      <c r="O64" s="53">
        <f t="shared" si="61"/>
        <v>8540.98</v>
      </c>
      <c r="P64" s="53">
        <f t="shared" si="61"/>
        <v>9888.0275000000001</v>
      </c>
      <c r="Q64" s="53">
        <f t="shared" si="61"/>
        <v>6806.7365000000009</v>
      </c>
      <c r="R64" s="53">
        <f t="shared" si="61"/>
        <v>3064.43</v>
      </c>
      <c r="S64" s="53">
        <f t="shared" si="61"/>
        <v>474.01</v>
      </c>
      <c r="T64" s="53">
        <f t="shared" si="61"/>
        <v>375.2</v>
      </c>
      <c r="U64" s="53">
        <f t="shared" si="61"/>
        <v>408.73</v>
      </c>
      <c r="V64" s="53">
        <f t="shared" si="61"/>
        <v>1318.44</v>
      </c>
      <c r="W64" s="53">
        <f t="shared" si="61"/>
        <v>1327.38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81602.908499999976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3786.64</v>
      </c>
      <c r="C67" s="57">
        <f t="shared" ref="C67:L67" si="63">C12</f>
        <v>7226.65</v>
      </c>
      <c r="D67" s="57">
        <f t="shared" si="63"/>
        <v>5378.48</v>
      </c>
      <c r="E67" s="57">
        <f t="shared" si="63"/>
        <v>7411.39</v>
      </c>
      <c r="F67" s="57">
        <f t="shared" si="63"/>
        <v>3032.97</v>
      </c>
      <c r="G67" s="57">
        <f t="shared" si="63"/>
        <v>3380.09</v>
      </c>
      <c r="H67" s="57">
        <f t="shared" si="63"/>
        <v>1922.36</v>
      </c>
      <c r="I67" s="57">
        <f t="shared" si="63"/>
        <v>722.23</v>
      </c>
      <c r="J67" s="57">
        <f t="shared" si="63"/>
        <v>277.69</v>
      </c>
      <c r="K67" s="57">
        <f t="shared" si="63"/>
        <v>347.06</v>
      </c>
      <c r="L67" s="57">
        <f t="shared" si="63"/>
        <v>5744.46</v>
      </c>
      <c r="M67" s="57">
        <f t="shared" ref="M67:AG67" si="64">M12</f>
        <v>3689.02</v>
      </c>
      <c r="N67" s="57">
        <f t="shared" si="64"/>
        <v>6408.29</v>
      </c>
      <c r="O67" s="57">
        <f t="shared" si="64"/>
        <v>8506.7099999999991</v>
      </c>
      <c r="P67" s="57">
        <f t="shared" si="64"/>
        <v>9877</v>
      </c>
      <c r="Q67" s="57">
        <f t="shared" si="64"/>
        <v>6804.13</v>
      </c>
      <c r="R67" s="57">
        <f t="shared" si="64"/>
        <v>3064.97</v>
      </c>
      <c r="S67" s="57">
        <f t="shared" si="64"/>
        <v>474.01</v>
      </c>
      <c r="T67" s="57">
        <f t="shared" si="64"/>
        <v>375.04</v>
      </c>
      <c r="U67" s="57">
        <f t="shared" si="64"/>
        <v>408.53</v>
      </c>
      <c r="V67" s="57">
        <f t="shared" si="64"/>
        <v>1288.19</v>
      </c>
      <c r="W67" s="57">
        <f t="shared" si="64"/>
        <v>1327.87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81453.779999999984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3786.64</v>
      </c>
      <c r="C69" s="59">
        <f t="shared" ref="C69:L69" si="67">+C67+C68</f>
        <v>7226.65</v>
      </c>
      <c r="D69" s="59">
        <f t="shared" si="67"/>
        <v>5378.48</v>
      </c>
      <c r="E69" s="59">
        <f t="shared" si="67"/>
        <v>7411.39</v>
      </c>
      <c r="F69" s="59">
        <f t="shared" si="67"/>
        <v>3032.97</v>
      </c>
      <c r="G69" s="59">
        <f t="shared" si="67"/>
        <v>3380.09</v>
      </c>
      <c r="H69" s="59">
        <f t="shared" si="67"/>
        <v>1922.36</v>
      </c>
      <c r="I69" s="59">
        <f t="shared" si="67"/>
        <v>722.23</v>
      </c>
      <c r="J69" s="59">
        <f t="shared" si="67"/>
        <v>277.69</v>
      </c>
      <c r="K69" s="59">
        <f t="shared" si="67"/>
        <v>347.06</v>
      </c>
      <c r="L69" s="59">
        <f t="shared" si="67"/>
        <v>5744.46</v>
      </c>
      <c r="M69" s="59">
        <f t="shared" ref="M69:AG69" si="68">+M67+M68</f>
        <v>3689.02</v>
      </c>
      <c r="N69" s="59">
        <f t="shared" si="68"/>
        <v>6408.29</v>
      </c>
      <c r="O69" s="59">
        <f t="shared" si="68"/>
        <v>8506.7099999999991</v>
      </c>
      <c r="P69" s="59">
        <f t="shared" si="68"/>
        <v>9877</v>
      </c>
      <c r="Q69" s="59">
        <f t="shared" si="68"/>
        <v>6804.13</v>
      </c>
      <c r="R69" s="59">
        <f t="shared" si="68"/>
        <v>3064.97</v>
      </c>
      <c r="S69" s="59">
        <f t="shared" si="68"/>
        <v>474.01</v>
      </c>
      <c r="T69" s="59">
        <f t="shared" si="68"/>
        <v>375.04</v>
      </c>
      <c r="U69" s="59">
        <f t="shared" si="68"/>
        <v>408.53</v>
      </c>
      <c r="V69" s="59">
        <f t="shared" si="68"/>
        <v>1288.19</v>
      </c>
      <c r="W69" s="59">
        <f t="shared" si="68"/>
        <v>1327.87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81453.779999999984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0.98850000000038563</v>
      </c>
      <c r="C70" s="57">
        <f t="shared" si="69"/>
        <v>19.940000000000509</v>
      </c>
      <c r="D70" s="57">
        <f t="shared" si="69"/>
        <v>2.439499999999498</v>
      </c>
      <c r="E70" s="57">
        <f t="shared" si="69"/>
        <v>25.73700000000008</v>
      </c>
      <c r="F70" s="57">
        <f t="shared" si="69"/>
        <v>1.1345000000005712</v>
      </c>
      <c r="G70" s="57">
        <f t="shared" si="69"/>
        <v>17.181999999999789</v>
      </c>
      <c r="H70" s="57">
        <f t="shared" si="69"/>
        <v>-10.009999999999991</v>
      </c>
      <c r="I70" s="57">
        <f t="shared" si="69"/>
        <v>0</v>
      </c>
      <c r="J70" s="57">
        <f t="shared" si="69"/>
        <v>0</v>
      </c>
      <c r="K70" s="57">
        <f t="shared" si="69"/>
        <v>2.9999999999972715E-2</v>
      </c>
      <c r="L70" s="57">
        <f t="shared" si="69"/>
        <v>4.4835000000002765</v>
      </c>
      <c r="M70" s="57">
        <f t="shared" ref="M70:AG70" si="70">+M64-M69</f>
        <v>0.5929999999998472</v>
      </c>
      <c r="N70" s="57">
        <f t="shared" si="70"/>
        <v>9.1264999999993961</v>
      </c>
      <c r="O70" s="57">
        <f t="shared" si="70"/>
        <v>34.270000000000437</v>
      </c>
      <c r="P70" s="57">
        <f t="shared" si="70"/>
        <v>11.027500000000146</v>
      </c>
      <c r="Q70" s="57">
        <f t="shared" si="70"/>
        <v>2.6065000000007785</v>
      </c>
      <c r="R70" s="57">
        <f t="shared" si="70"/>
        <v>-0.53999999999996362</v>
      </c>
      <c r="S70" s="57">
        <f t="shared" si="70"/>
        <v>0</v>
      </c>
      <c r="T70" s="57">
        <f t="shared" si="70"/>
        <v>0.15999999999996817</v>
      </c>
      <c r="U70" s="57">
        <f t="shared" si="70"/>
        <v>0.20000000000004547</v>
      </c>
      <c r="V70" s="57">
        <f t="shared" si="70"/>
        <v>30.25</v>
      </c>
      <c r="W70" s="57">
        <f t="shared" si="70"/>
        <v>-0.48999999999978172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149.12850000000196</v>
      </c>
    </row>
    <row r="71" spans="1:34" ht="101.25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 t="s">
        <v>129</v>
      </c>
      <c r="H71" s="14" t="s">
        <v>126</v>
      </c>
      <c r="I71" s="14"/>
      <c r="J71" s="14"/>
      <c r="K71" s="14"/>
      <c r="L71" s="14"/>
      <c r="M71" s="29"/>
      <c r="N71" s="29" t="s">
        <v>130</v>
      </c>
      <c r="O71" s="29" t="s">
        <v>131</v>
      </c>
      <c r="P71" s="29" t="s">
        <v>130</v>
      </c>
      <c r="Q71" s="29"/>
      <c r="R71" s="29"/>
      <c r="S71" s="29"/>
      <c r="T71" s="29"/>
      <c r="U71" s="29"/>
      <c r="V71" s="29" t="s">
        <v>132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62</v>
      </c>
      <c r="J11" s="5" t="s">
        <v>59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2510.9299999999998</v>
      </c>
      <c r="C12" s="26">
        <v>3702.72</v>
      </c>
      <c r="D12" s="26">
        <v>1528.06</v>
      </c>
      <c r="E12" s="26">
        <v>2936.49</v>
      </c>
      <c r="F12" s="26">
        <v>1867.35</v>
      </c>
      <c r="G12" s="26">
        <v>4114.58</v>
      </c>
      <c r="H12" s="26">
        <v>1737.09</v>
      </c>
      <c r="I12" s="26">
        <v>2202.3200000000002</v>
      </c>
      <c r="J12" s="26">
        <v>4571.2</v>
      </c>
      <c r="K12" s="26">
        <v>913.39</v>
      </c>
      <c r="L12" s="26">
        <v>2838.41</v>
      </c>
      <c r="M12" s="26">
        <v>1581.24</v>
      </c>
      <c r="N12" s="26">
        <v>2423.09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32926.869999999995</v>
      </c>
      <c r="AI12" s="26">
        <v>32497.4</v>
      </c>
      <c r="AJ12" s="69">
        <f>+AI12-AH12</f>
        <v>-429.46999999999389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</v>
      </c>
      <c r="C15" s="23">
        <v>0</v>
      </c>
      <c r="D15" s="23">
        <v>14.5</v>
      </c>
      <c r="E15" s="23">
        <v>95.5</v>
      </c>
      <c r="F15" s="23">
        <v>58</v>
      </c>
      <c r="G15" s="23">
        <v>75</v>
      </c>
      <c r="H15" s="23">
        <v>0</v>
      </c>
      <c r="I15" s="23">
        <v>306.5</v>
      </c>
      <c r="J15" s="23">
        <v>138</v>
      </c>
      <c r="K15" s="23">
        <v>144.5</v>
      </c>
      <c r="L15" s="23">
        <v>281</v>
      </c>
      <c r="M15" s="23"/>
      <c r="N15" s="23">
        <v>98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1234</v>
      </c>
    </row>
    <row r="16" spans="1:36" s="32" customFormat="1" x14ac:dyDescent="0.25">
      <c r="A16" s="30" t="s">
        <v>20</v>
      </c>
      <c r="B16" s="31">
        <v>137</v>
      </c>
      <c r="C16" s="31">
        <v>475</v>
      </c>
      <c r="D16" s="31">
        <v>166</v>
      </c>
      <c r="E16" s="31">
        <v>395</v>
      </c>
      <c r="F16" s="31">
        <v>76</v>
      </c>
      <c r="G16" s="31">
        <v>539</v>
      </c>
      <c r="H16" s="31">
        <v>155</v>
      </c>
      <c r="I16" s="31"/>
      <c r="J16" s="31">
        <v>404</v>
      </c>
      <c r="K16" s="31">
        <v>28</v>
      </c>
      <c r="L16" s="31">
        <v>286</v>
      </c>
      <c r="M16" s="31">
        <v>80</v>
      </c>
      <c r="N16" s="31">
        <v>280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3021</v>
      </c>
      <c r="AJ16" s="70"/>
    </row>
    <row r="17" spans="1:36" s="47" customFormat="1" x14ac:dyDescent="0.25">
      <c r="A17" s="46" t="s">
        <v>27</v>
      </c>
      <c r="B17" s="22">
        <f>B16*$B$8</f>
        <v>678.15</v>
      </c>
      <c r="C17" s="22">
        <f>C16*$B$8</f>
        <v>2351.25</v>
      </c>
      <c r="D17" s="22">
        <f t="shared" ref="D17:AG17" si="2">D16*$B$8</f>
        <v>821.7</v>
      </c>
      <c r="E17" s="22">
        <f t="shared" si="2"/>
        <v>1955.25</v>
      </c>
      <c r="F17" s="22">
        <f t="shared" si="2"/>
        <v>376.2</v>
      </c>
      <c r="G17" s="22">
        <f t="shared" si="2"/>
        <v>2668.05</v>
      </c>
      <c r="H17" s="22">
        <f t="shared" si="2"/>
        <v>767.25</v>
      </c>
      <c r="I17" s="22">
        <f t="shared" si="2"/>
        <v>0</v>
      </c>
      <c r="J17" s="22">
        <f t="shared" si="2"/>
        <v>1999.8000000000002</v>
      </c>
      <c r="K17" s="22">
        <f t="shared" si="2"/>
        <v>138.6</v>
      </c>
      <c r="L17" s="22">
        <f t="shared" si="2"/>
        <v>1415.7</v>
      </c>
      <c r="M17" s="22">
        <f t="shared" si="2"/>
        <v>396</v>
      </c>
      <c r="N17" s="22">
        <f t="shared" si="2"/>
        <v>1386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14953.950000000003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137</v>
      </c>
      <c r="C22" s="20">
        <f t="shared" ref="C22:AG23" si="5">+C16+C18+C20</f>
        <v>475</v>
      </c>
      <c r="D22" s="20">
        <f t="shared" si="5"/>
        <v>166</v>
      </c>
      <c r="E22" s="20">
        <f t="shared" si="5"/>
        <v>395</v>
      </c>
      <c r="F22" s="20">
        <f t="shared" si="5"/>
        <v>76</v>
      </c>
      <c r="G22" s="20">
        <f t="shared" si="5"/>
        <v>539</v>
      </c>
      <c r="H22" s="20">
        <f t="shared" si="5"/>
        <v>155</v>
      </c>
      <c r="I22" s="20">
        <f t="shared" si="5"/>
        <v>0</v>
      </c>
      <c r="J22" s="20">
        <f t="shared" si="5"/>
        <v>404</v>
      </c>
      <c r="K22" s="20">
        <f t="shared" si="5"/>
        <v>28</v>
      </c>
      <c r="L22" s="20">
        <f t="shared" si="5"/>
        <v>286</v>
      </c>
      <c r="M22" s="20">
        <f t="shared" si="5"/>
        <v>80</v>
      </c>
      <c r="N22" s="20">
        <f t="shared" si="5"/>
        <v>280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3021</v>
      </c>
    </row>
    <row r="23" spans="1:36" s="47" customFormat="1" x14ac:dyDescent="0.25">
      <c r="A23" s="48" t="s">
        <v>26</v>
      </c>
      <c r="B23" s="19">
        <f>+B17+B19+B21</f>
        <v>678.15</v>
      </c>
      <c r="C23" s="19">
        <f t="shared" si="5"/>
        <v>2351.25</v>
      </c>
      <c r="D23" s="19">
        <f t="shared" si="5"/>
        <v>821.7</v>
      </c>
      <c r="E23" s="19">
        <f t="shared" si="5"/>
        <v>1955.25</v>
      </c>
      <c r="F23" s="19">
        <f t="shared" si="5"/>
        <v>376.2</v>
      </c>
      <c r="G23" s="19">
        <f t="shared" si="5"/>
        <v>2668.05</v>
      </c>
      <c r="H23" s="19">
        <f t="shared" si="5"/>
        <v>767.25</v>
      </c>
      <c r="I23" s="19">
        <f t="shared" si="5"/>
        <v>0</v>
      </c>
      <c r="J23" s="19">
        <f t="shared" si="5"/>
        <v>1999.8000000000002</v>
      </c>
      <c r="K23" s="19">
        <f t="shared" si="5"/>
        <v>138.6</v>
      </c>
      <c r="L23" s="19">
        <f t="shared" si="5"/>
        <v>1415.7</v>
      </c>
      <c r="M23" s="19">
        <f t="shared" si="5"/>
        <v>396</v>
      </c>
      <c r="N23" s="19">
        <f t="shared" si="5"/>
        <v>1386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14953.950000000003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40</v>
      </c>
      <c r="K32" s="36"/>
      <c r="L32" s="36">
        <v>25</v>
      </c>
      <c r="M32" s="37">
        <v>13.68</v>
      </c>
      <c r="N32" s="37">
        <v>22.35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101.03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198</v>
      </c>
      <c r="K33" s="22">
        <f t="shared" si="12"/>
        <v>0</v>
      </c>
      <c r="L33" s="22">
        <f t="shared" si="12"/>
        <v>123.75</v>
      </c>
      <c r="M33" s="22">
        <f t="shared" si="12"/>
        <v>67.715999999999994</v>
      </c>
      <c r="N33" s="22">
        <f t="shared" si="12"/>
        <v>110.63250000000001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500.0985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40</v>
      </c>
      <c r="K38" s="20">
        <f t="shared" si="15"/>
        <v>0</v>
      </c>
      <c r="L38" s="20">
        <f t="shared" si="15"/>
        <v>25</v>
      </c>
      <c r="M38" s="20">
        <f t="shared" si="15"/>
        <v>13.68</v>
      </c>
      <c r="N38" s="20">
        <f t="shared" si="15"/>
        <v>22.35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101.03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198</v>
      </c>
      <c r="K39" s="19">
        <f t="shared" si="15"/>
        <v>0</v>
      </c>
      <c r="L39" s="19">
        <f t="shared" si="15"/>
        <v>123.75</v>
      </c>
      <c r="M39" s="19">
        <f t="shared" si="15"/>
        <v>67.715999999999994</v>
      </c>
      <c r="N39" s="19">
        <f t="shared" si="15"/>
        <v>110.63250000000001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500.0985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10.91</v>
      </c>
      <c r="M40" s="36">
        <v>4.3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15.21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54.0045</v>
      </c>
      <c r="M41" s="22">
        <f t="shared" si="16"/>
        <v>21.285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75.289500000000004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10.91</v>
      </c>
      <c r="M46" s="20">
        <f t="shared" si="19"/>
        <v>4.3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15.21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54.0045</v>
      </c>
      <c r="M47" s="19">
        <f t="shared" si="19"/>
        <v>21.285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75.289500000000004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1226.6400000000001</v>
      </c>
      <c r="C49" s="44">
        <v>1185.5899999999999</v>
      </c>
      <c r="D49" s="44">
        <v>587.67999999999995</v>
      </c>
      <c r="E49" s="44">
        <v>731.77</v>
      </c>
      <c r="F49" s="44">
        <v>1204.22</v>
      </c>
      <c r="G49" s="44">
        <v>976.62</v>
      </c>
      <c r="H49" s="44">
        <v>0</v>
      </c>
      <c r="I49" s="44">
        <v>1798.38</v>
      </c>
      <c r="J49" s="44"/>
      <c r="K49" s="44">
        <v>205.52</v>
      </c>
      <c r="L49" s="44">
        <v>965.08</v>
      </c>
      <c r="M49" s="45">
        <v>714.61</v>
      </c>
      <c r="N49" s="45">
        <v>634.53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10230.640000000001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>
        <v>446.68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446.68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191.39</v>
      </c>
      <c r="C52" s="44"/>
      <c r="D52" s="44">
        <v>37.49</v>
      </c>
      <c r="E52" s="44"/>
      <c r="F52" s="44"/>
      <c r="G52" s="44"/>
      <c r="H52" s="44">
        <v>838.38</v>
      </c>
      <c r="I52" s="44"/>
      <c r="J52" s="44">
        <v>1557.7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2624.96</v>
      </c>
    </row>
    <row r="53" spans="1:34" x14ac:dyDescent="0.25">
      <c r="A53" s="17" t="s">
        <v>18</v>
      </c>
      <c r="B53" s="44">
        <v>345.62</v>
      </c>
      <c r="C53" s="44">
        <v>167.93</v>
      </c>
      <c r="D53" s="44">
        <v>67.47</v>
      </c>
      <c r="E53" s="44">
        <v>207.59</v>
      </c>
      <c r="F53" s="44">
        <v>217.51</v>
      </c>
      <c r="G53" s="44">
        <v>338.1</v>
      </c>
      <c r="H53" s="44">
        <v>45.81</v>
      </c>
      <c r="I53" s="44"/>
      <c r="J53" s="44">
        <v>338.96</v>
      </c>
      <c r="K53" s="44"/>
      <c r="L53" s="44"/>
      <c r="M53" s="45">
        <v>341.92</v>
      </c>
      <c r="N53" s="45">
        <v>95.87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2166.7799999999997</v>
      </c>
    </row>
    <row r="54" spans="1:34" x14ac:dyDescent="0.25">
      <c r="A54" s="17" t="s">
        <v>114</v>
      </c>
      <c r="B54" s="44"/>
      <c r="C54" s="44">
        <v>13.77</v>
      </c>
      <c r="D54" s="44"/>
      <c r="E54" s="44"/>
      <c r="F54" s="44"/>
      <c r="G54" s="44"/>
      <c r="H54" s="44"/>
      <c r="I54" s="44">
        <v>23.75</v>
      </c>
      <c r="J54" s="44">
        <v>211.21</v>
      </c>
      <c r="K54" s="44"/>
      <c r="L54" s="44"/>
      <c r="M54" s="45">
        <v>87.56</v>
      </c>
      <c r="N54" s="45">
        <v>12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348.29</v>
      </c>
    </row>
    <row r="55" spans="1:34" x14ac:dyDescent="0.25">
      <c r="A55" s="17" t="s">
        <v>52</v>
      </c>
      <c r="B55" s="44">
        <v>10</v>
      </c>
      <c r="C55" s="44">
        <v>8.3800000000000008</v>
      </c>
      <c r="D55" s="44">
        <v>0</v>
      </c>
      <c r="E55" s="44">
        <v>0</v>
      </c>
      <c r="F55" s="44">
        <v>13.08</v>
      </c>
      <c r="G55" s="44">
        <v>61.69</v>
      </c>
      <c r="H55" s="44"/>
      <c r="I55" s="44">
        <v>54.06</v>
      </c>
      <c r="J55" s="44"/>
      <c r="K55" s="44"/>
      <c r="L55" s="44"/>
      <c r="M55" s="45"/>
      <c r="N55" s="45">
        <v>89.62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236.83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42.66</v>
      </c>
      <c r="C58" s="44"/>
      <c r="D58" s="44"/>
      <c r="E58" s="44"/>
      <c r="F58" s="44"/>
      <c r="G58" s="44"/>
      <c r="H58" s="44">
        <v>115.48</v>
      </c>
      <c r="I58" s="44"/>
      <c r="J58" s="44">
        <v>100.19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258.33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2517.4599999999996</v>
      </c>
      <c r="C64" s="53">
        <f t="shared" ref="C64:AG64" si="21">+C15+C23+C31+C39+C47+C48+C49+C50+C51+C52+C53+C54+C55+C56+C57+C58+C59+C60+C61+C62+C63</f>
        <v>3726.92</v>
      </c>
      <c r="D64" s="53">
        <f t="shared" si="21"/>
        <v>1528.8400000000001</v>
      </c>
      <c r="E64" s="53">
        <f t="shared" si="21"/>
        <v>2990.11</v>
      </c>
      <c r="F64" s="53">
        <f t="shared" si="21"/>
        <v>1869.01</v>
      </c>
      <c r="G64" s="53">
        <f t="shared" si="21"/>
        <v>4119.46</v>
      </c>
      <c r="H64" s="53">
        <f t="shared" si="21"/>
        <v>1766.92</v>
      </c>
      <c r="I64" s="53">
        <f t="shared" si="21"/>
        <v>2182.69</v>
      </c>
      <c r="J64" s="53">
        <f t="shared" si="21"/>
        <v>4543.8599999999997</v>
      </c>
      <c r="K64" s="53">
        <f t="shared" si="21"/>
        <v>935.3</v>
      </c>
      <c r="L64" s="53">
        <f t="shared" si="21"/>
        <v>2839.5345000000002</v>
      </c>
      <c r="M64" s="53">
        <f t="shared" si="21"/>
        <v>1629.0910000000001</v>
      </c>
      <c r="N64" s="53">
        <f t="shared" si="21"/>
        <v>2426.6524999999997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33075.847999999998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5 N</v>
      </c>
      <c r="J66" s="55" t="str">
        <f t="shared" si="22"/>
        <v>CAJA 4 D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2510.9299999999998</v>
      </c>
      <c r="C67" s="57">
        <f t="shared" ref="C67:L67" si="23">C12</f>
        <v>3702.72</v>
      </c>
      <c r="D67" s="57">
        <f t="shared" si="23"/>
        <v>1528.06</v>
      </c>
      <c r="E67" s="57">
        <f t="shared" si="23"/>
        <v>2936.49</v>
      </c>
      <c r="F67" s="57">
        <f t="shared" si="23"/>
        <v>1867.35</v>
      </c>
      <c r="G67" s="57">
        <f t="shared" si="23"/>
        <v>4114.58</v>
      </c>
      <c r="H67" s="57">
        <f t="shared" si="23"/>
        <v>1737.09</v>
      </c>
      <c r="I67" s="57">
        <f t="shared" si="23"/>
        <v>2202.3200000000002</v>
      </c>
      <c r="J67" s="57">
        <f t="shared" si="23"/>
        <v>4571.2</v>
      </c>
      <c r="K67" s="57">
        <f t="shared" si="23"/>
        <v>913.39</v>
      </c>
      <c r="L67" s="57">
        <f t="shared" si="23"/>
        <v>2838.41</v>
      </c>
      <c r="M67" s="57">
        <f t="shared" si="22"/>
        <v>1581.24</v>
      </c>
      <c r="N67" s="57">
        <f t="shared" si="22"/>
        <v>2423.09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32926.869999999995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2510.9299999999998</v>
      </c>
      <c r="C69" s="59">
        <f t="shared" ref="C69:AG69" si="25">+C67+C68</f>
        <v>3702.72</v>
      </c>
      <c r="D69" s="59">
        <f t="shared" si="25"/>
        <v>1528.06</v>
      </c>
      <c r="E69" s="59">
        <f t="shared" si="25"/>
        <v>2936.49</v>
      </c>
      <c r="F69" s="59">
        <f t="shared" si="25"/>
        <v>1867.35</v>
      </c>
      <c r="G69" s="59">
        <f t="shared" si="25"/>
        <v>4114.58</v>
      </c>
      <c r="H69" s="59">
        <f t="shared" si="25"/>
        <v>1737.09</v>
      </c>
      <c r="I69" s="59">
        <f t="shared" si="25"/>
        <v>2202.3200000000002</v>
      </c>
      <c r="J69" s="59">
        <f t="shared" si="25"/>
        <v>4571.2</v>
      </c>
      <c r="K69" s="59">
        <f t="shared" si="25"/>
        <v>913.39</v>
      </c>
      <c r="L69" s="59">
        <f t="shared" si="25"/>
        <v>2838.41</v>
      </c>
      <c r="M69" s="59">
        <f t="shared" si="25"/>
        <v>1581.24</v>
      </c>
      <c r="N69" s="59">
        <f t="shared" si="25"/>
        <v>2423.09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32926.869999999995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6.5299999999997453</v>
      </c>
      <c r="C70" s="57">
        <f t="shared" si="26"/>
        <v>24.200000000000273</v>
      </c>
      <c r="D70" s="57">
        <f t="shared" si="26"/>
        <v>0.78000000000020009</v>
      </c>
      <c r="E70" s="57">
        <f t="shared" si="26"/>
        <v>53.620000000000346</v>
      </c>
      <c r="F70" s="57">
        <f t="shared" si="26"/>
        <v>1.6600000000000819</v>
      </c>
      <c r="G70" s="57">
        <f t="shared" si="26"/>
        <v>4.8800000000001091</v>
      </c>
      <c r="H70" s="57">
        <f t="shared" si="26"/>
        <v>29.830000000000155</v>
      </c>
      <c r="I70" s="57">
        <f t="shared" si="26"/>
        <v>-19.630000000000109</v>
      </c>
      <c r="J70" s="57">
        <f t="shared" si="26"/>
        <v>-27.340000000000146</v>
      </c>
      <c r="K70" s="57">
        <f t="shared" si="26"/>
        <v>21.909999999999968</v>
      </c>
      <c r="L70" s="57">
        <f t="shared" si="26"/>
        <v>1.1245000000003529</v>
      </c>
      <c r="M70" s="57">
        <f t="shared" si="26"/>
        <v>47.851000000000113</v>
      </c>
      <c r="N70" s="57">
        <f t="shared" si="26"/>
        <v>3.5624999999995453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148.97800000000063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/>
      <c r="H71" s="14" t="s">
        <v>125</v>
      </c>
      <c r="I71" s="14" t="s">
        <v>126</v>
      </c>
      <c r="J71" s="14" t="s">
        <v>126</v>
      </c>
      <c r="K71" s="14"/>
      <c r="L71" s="14"/>
      <c r="M71" s="29" t="s">
        <v>127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712.38</v>
      </c>
      <c r="C12" s="26">
        <v>1313.86</v>
      </c>
      <c r="D12" s="26">
        <v>3175.98</v>
      </c>
      <c r="E12" s="26">
        <v>3211.45</v>
      </c>
      <c r="F12" s="26">
        <v>83.83</v>
      </c>
      <c r="G12" s="26">
        <v>928.23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9425.7299999999977</v>
      </c>
      <c r="AI12" s="26">
        <v>9329.4699999999993</v>
      </c>
      <c r="AJ12" s="69">
        <f>+AI12-AH12</f>
        <v>-96.259999999998399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113.5</v>
      </c>
      <c r="C15" s="23">
        <v>113</v>
      </c>
      <c r="D15" s="23">
        <v>37</v>
      </c>
      <c r="E15" s="23">
        <v>131.5</v>
      </c>
      <c r="F15" s="23"/>
      <c r="G15" s="23">
        <v>57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452</v>
      </c>
    </row>
    <row r="16" spans="1:36" s="32" customFormat="1" x14ac:dyDescent="0.25">
      <c r="A16" s="30" t="s">
        <v>20</v>
      </c>
      <c r="B16" s="31">
        <v>89</v>
      </c>
      <c r="C16" s="31"/>
      <c r="D16" s="31">
        <v>386</v>
      </c>
      <c r="E16" s="31">
        <v>190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665</v>
      </c>
      <c r="AJ16" s="70"/>
    </row>
    <row r="17" spans="1:36" s="47" customFormat="1" x14ac:dyDescent="0.25">
      <c r="A17" s="46" t="s">
        <v>27</v>
      </c>
      <c r="B17" s="22">
        <f>B16*$B$8</f>
        <v>440.55</v>
      </c>
      <c r="C17" s="22">
        <f>C16*$B$8</f>
        <v>0</v>
      </c>
      <c r="D17" s="22">
        <f t="shared" ref="D17:AG17" si="2">D16*$B$8</f>
        <v>1910.7</v>
      </c>
      <c r="E17" s="22">
        <f t="shared" si="2"/>
        <v>940.5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3291.75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89</v>
      </c>
      <c r="C22" s="20">
        <f t="shared" ref="C22:AG23" si="5">+C16+C18+C20</f>
        <v>0</v>
      </c>
      <c r="D22" s="20">
        <f t="shared" si="5"/>
        <v>386</v>
      </c>
      <c r="E22" s="20">
        <f t="shared" si="5"/>
        <v>190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665</v>
      </c>
    </row>
    <row r="23" spans="1:36" s="47" customFormat="1" x14ac:dyDescent="0.25">
      <c r="A23" s="48" t="s">
        <v>26</v>
      </c>
      <c r="B23" s="19">
        <f>+B17+B19+B21</f>
        <v>440.55</v>
      </c>
      <c r="C23" s="19">
        <f t="shared" si="5"/>
        <v>0</v>
      </c>
      <c r="D23" s="19">
        <f t="shared" si="5"/>
        <v>1910.7</v>
      </c>
      <c r="E23" s="19">
        <f t="shared" si="5"/>
        <v>940.5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3291.75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6.73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6.73</v>
      </c>
    </row>
    <row r="33" spans="1:34" s="47" customFormat="1" x14ac:dyDescent="0.25">
      <c r="A33" s="46" t="s">
        <v>35</v>
      </c>
      <c r="B33" s="22">
        <f>B32*$B$8</f>
        <v>33.313500000000005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33.313500000000005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6.73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6.73</v>
      </c>
    </row>
    <row r="39" spans="1:34" s="47" customFormat="1" x14ac:dyDescent="0.25">
      <c r="A39" s="48" t="s">
        <v>42</v>
      </c>
      <c r="B39" s="19">
        <f>+B33+B35+B37</f>
        <v>33.313500000000005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33.313500000000005</v>
      </c>
    </row>
    <row r="40" spans="1:34" x14ac:dyDescent="0.25">
      <c r="A40" s="13" t="s">
        <v>43</v>
      </c>
      <c r="B40" s="36"/>
      <c r="C40" s="36"/>
      <c r="D40" s="36"/>
      <c r="E40" s="36">
        <v>10.3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50.985000000000007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50.985000000000007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10.3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50.985000000000007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50.985000000000007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116.26</v>
      </c>
      <c r="C49" s="44">
        <v>1136.44</v>
      </c>
      <c r="D49" s="44">
        <v>1074.69</v>
      </c>
      <c r="E49" s="44">
        <v>1896.68</v>
      </c>
      <c r="F49" s="44"/>
      <c r="G49" s="44">
        <v>655.30999999999995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4879.380000000001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11.13</v>
      </c>
      <c r="C53" s="44">
        <v>64.45</v>
      </c>
      <c r="D53" s="44">
        <v>110.38</v>
      </c>
      <c r="E53" s="44">
        <v>193.18</v>
      </c>
      <c r="F53" s="44">
        <v>83.83</v>
      </c>
      <c r="G53" s="44">
        <v>215.12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678.08999999999992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44.27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44.27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714.75349999999992</v>
      </c>
      <c r="C64" s="53">
        <f t="shared" ref="C64:AG64" si="21">+C15+C23+C31+C39+C47+C48+C49+C50+C51+C52+C53+C54+C55+C56+C57+C58+C59+C60+C61+C62+C63</f>
        <v>1313.89</v>
      </c>
      <c r="D64" s="53">
        <f t="shared" si="21"/>
        <v>3177.0400000000004</v>
      </c>
      <c r="E64" s="53">
        <f t="shared" si="21"/>
        <v>3212.8449999999998</v>
      </c>
      <c r="F64" s="53">
        <f t="shared" si="21"/>
        <v>83.83</v>
      </c>
      <c r="G64" s="53">
        <f t="shared" si="21"/>
        <v>927.43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9429.7885000000006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712.38</v>
      </c>
      <c r="C67" s="57">
        <f t="shared" ref="C67:L67" si="23">C12</f>
        <v>1313.86</v>
      </c>
      <c r="D67" s="57">
        <f t="shared" si="23"/>
        <v>3175.98</v>
      </c>
      <c r="E67" s="57">
        <f t="shared" si="23"/>
        <v>3211.45</v>
      </c>
      <c r="F67" s="57">
        <f t="shared" si="23"/>
        <v>83.83</v>
      </c>
      <c r="G67" s="57">
        <f t="shared" si="23"/>
        <v>928.23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9425.7299999999977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712.38</v>
      </c>
      <c r="C69" s="59">
        <f t="shared" ref="C69:AG69" si="25">+C67+C68</f>
        <v>1313.86</v>
      </c>
      <c r="D69" s="59">
        <f t="shared" si="25"/>
        <v>3175.98</v>
      </c>
      <c r="E69" s="59">
        <f t="shared" si="25"/>
        <v>3211.45</v>
      </c>
      <c r="F69" s="59">
        <f t="shared" si="25"/>
        <v>83.83</v>
      </c>
      <c r="G69" s="59">
        <f t="shared" si="25"/>
        <v>928.23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9425.7299999999977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2.3734999999999218</v>
      </c>
      <c r="C70" s="57">
        <f t="shared" si="26"/>
        <v>3.0000000000200089E-2</v>
      </c>
      <c r="D70" s="57">
        <f t="shared" si="26"/>
        <v>1.0600000000004002</v>
      </c>
      <c r="E70" s="57">
        <f t="shared" si="26"/>
        <v>1.3949999999999818</v>
      </c>
      <c r="F70" s="57">
        <f t="shared" si="26"/>
        <v>0</v>
      </c>
      <c r="G70" s="57">
        <f t="shared" si="26"/>
        <v>-0.80000000000006821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4.0585000000004356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4191.04</v>
      </c>
      <c r="C12" s="26">
        <v>2982.87</v>
      </c>
      <c r="D12" s="26">
        <v>2912.82</v>
      </c>
      <c r="E12" s="26">
        <v>1943.06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12029.789999999999</v>
      </c>
      <c r="AI12" s="26">
        <v>11953.6</v>
      </c>
      <c r="AJ12" s="69">
        <f>+AI12-AH12</f>
        <v>-76.18999999999869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527</v>
      </c>
      <c r="C15" s="23">
        <v>467</v>
      </c>
      <c r="D15" s="23">
        <v>759</v>
      </c>
      <c r="E15" s="23">
        <v>422.5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2175.5</v>
      </c>
    </row>
    <row r="16" spans="1:36" s="32" customFormat="1" x14ac:dyDescent="0.25">
      <c r="A16" s="30" t="s">
        <v>20</v>
      </c>
      <c r="B16" s="31">
        <v>330</v>
      </c>
      <c r="C16" s="31">
        <v>248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578</v>
      </c>
      <c r="AJ16" s="70"/>
    </row>
    <row r="17" spans="1:36" s="47" customFormat="1" x14ac:dyDescent="0.25">
      <c r="A17" s="46" t="s">
        <v>27</v>
      </c>
      <c r="B17" s="22">
        <f>B16*$B$8</f>
        <v>1633.5</v>
      </c>
      <c r="C17" s="22">
        <f>C16*$B$8</f>
        <v>1227.6000000000001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2861.1000000000004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330</v>
      </c>
      <c r="C22" s="20">
        <f t="shared" ref="C22:AG23" si="5">+C16+C18+C20</f>
        <v>248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578</v>
      </c>
    </row>
    <row r="23" spans="1:36" s="47" customFormat="1" x14ac:dyDescent="0.25">
      <c r="A23" s="48" t="s">
        <v>26</v>
      </c>
      <c r="B23" s="19">
        <f>+B17+B19+B21</f>
        <v>1633.5</v>
      </c>
      <c r="C23" s="19">
        <f t="shared" si="5"/>
        <v>1227.6000000000001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2861.1000000000004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74.25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74.25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74.25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74.25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1679.85</v>
      </c>
      <c r="C49" s="44">
        <v>749.55</v>
      </c>
      <c r="D49" s="44">
        <v>1716.2</v>
      </c>
      <c r="E49" s="44">
        <v>1202.69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5348.2899999999991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278.98</v>
      </c>
      <c r="C53" s="44">
        <v>508.94</v>
      </c>
      <c r="D53" s="44">
        <v>439.73</v>
      </c>
      <c r="E53" s="44">
        <v>320.20999999999998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1547.8600000000001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29.4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4193.58</v>
      </c>
      <c r="C64" s="53">
        <f t="shared" ref="C64:AG64" si="21">+C15+C23+C31+C39+C47+C48+C49+C50+C51+C52+C53+C54+C55+C56+C57+C58+C59+C60+C61+C62+C63</f>
        <v>2982.4900000000002</v>
      </c>
      <c r="D64" s="53">
        <f t="shared" si="21"/>
        <v>2914.93</v>
      </c>
      <c r="E64" s="53">
        <f t="shared" si="21"/>
        <v>1945.4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12036.4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4191.04</v>
      </c>
      <c r="C67" s="57">
        <f t="shared" ref="C67:L67" si="23">C12</f>
        <v>2982.87</v>
      </c>
      <c r="D67" s="57">
        <f t="shared" si="23"/>
        <v>2912.82</v>
      </c>
      <c r="E67" s="57">
        <f t="shared" si="23"/>
        <v>1943.06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12029.789999999999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4191.04</v>
      </c>
      <c r="C69" s="59">
        <f t="shared" ref="C69:AG69" si="25">+C67+C68</f>
        <v>2982.87</v>
      </c>
      <c r="D69" s="59">
        <f t="shared" si="25"/>
        <v>2912.82</v>
      </c>
      <c r="E69" s="59">
        <f t="shared" si="25"/>
        <v>1943.06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12029.789999999999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2.5399999999999636</v>
      </c>
      <c r="C70" s="57">
        <f t="shared" si="26"/>
        <v>-0.37999999999965439</v>
      </c>
      <c r="D70" s="57">
        <f t="shared" si="26"/>
        <v>2.1099999999996726</v>
      </c>
      <c r="E70" s="57">
        <f t="shared" si="26"/>
        <v>2.3400000000001455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6.6100000000001273</v>
      </c>
    </row>
    <row r="71" spans="1:34" ht="107.25" customHeight="1" x14ac:dyDescent="0.25">
      <c r="A71" s="77" t="s">
        <v>96</v>
      </c>
      <c r="B71" s="14"/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1239.25</v>
      </c>
      <c r="C12" s="26">
        <v>1202.5899999999999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2441.84</v>
      </c>
      <c r="AI12" s="26">
        <v>2413.96</v>
      </c>
      <c r="AJ12" s="69">
        <f>+AI12-AH12</f>
        <v>-27.880000000000109</v>
      </c>
    </row>
    <row r="13" spans="1:36" ht="19.5" customHeight="1" x14ac:dyDescent="0.25">
      <c r="A13" s="25" t="s">
        <v>117</v>
      </c>
      <c r="B13" s="26"/>
      <c r="C13" s="26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</v>
      </c>
      <c r="AI13" s="26"/>
      <c r="AJ13" s="69">
        <f>+AI13-AH13</f>
        <v>-7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55</v>
      </c>
      <c r="C15" s="23">
        <v>18.5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73.5</v>
      </c>
    </row>
    <row r="16" spans="1:36" s="32" customFormat="1" x14ac:dyDescent="0.25">
      <c r="A16" s="30" t="s">
        <v>20</v>
      </c>
      <c r="B16" s="31">
        <v>123</v>
      </c>
      <c r="C16" s="31">
        <v>77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200</v>
      </c>
      <c r="AJ16" s="70"/>
    </row>
    <row r="17" spans="1:36" s="47" customFormat="1" x14ac:dyDescent="0.25">
      <c r="A17" s="46" t="s">
        <v>27</v>
      </c>
      <c r="B17" s="22">
        <f>B16*$B$8</f>
        <v>608.85</v>
      </c>
      <c r="C17" s="22">
        <f>C16*$B$8</f>
        <v>381.15000000000003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77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200</v>
      </c>
    </row>
    <row r="23" spans="1:36" s="47" customFormat="1" x14ac:dyDescent="0.25">
      <c r="A23" s="48" t="s">
        <v>26</v>
      </c>
      <c r="B23" s="19">
        <f>+B17+B19+B21</f>
        <v>608.85</v>
      </c>
      <c r="C23" s="19">
        <f t="shared" si="5"/>
        <v>381.15000000000003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990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323.66000000000003</v>
      </c>
      <c r="C49" s="44">
        <v>739.9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1063.56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</v>
      </c>
      <c r="C53" s="44">
        <v>72.099999999999994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160.1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2.66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166.68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166.68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1242.19</v>
      </c>
      <c r="C64" s="53">
        <f t="shared" ref="C64:AG64" si="21">+C15+C23+C31+C39+C47+C48+C49+C50+C51+C52+C53+C54+C55+C56+C57+C58+C59+C60+C61+C62+C63</f>
        <v>1214.31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2456.5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1239.25</v>
      </c>
      <c r="C67" s="57">
        <f t="shared" ref="C67:L67" si="23">C12</f>
        <v>1202.5899999999999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2441.84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13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13</v>
      </c>
    </row>
    <row r="69" spans="1:34" s="47" customFormat="1" x14ac:dyDescent="0.25">
      <c r="A69" s="58" t="s">
        <v>94</v>
      </c>
      <c r="B69" s="59">
        <f>+B67+B68</f>
        <v>1239.25</v>
      </c>
      <c r="C69" s="59">
        <f t="shared" ref="C69:AG69" si="25">+C67+C68</f>
        <v>1215.5899999999999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2454.84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2.9400000000000546</v>
      </c>
      <c r="C70" s="57">
        <f t="shared" si="26"/>
        <v>-1.2799999999999727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1.6600000000000819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C50" activePane="bottomRight" state="frozen"/>
      <selection pane="topRight" activeCell="B1" sqref="B1"/>
      <selection pane="bottomLeft" activeCell="A5" sqref="A5"/>
      <selection pane="bottomRight" activeCell="G54" sqref="G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526.58000000000004</v>
      </c>
      <c r="C12" s="26">
        <v>5008.1499999999996</v>
      </c>
      <c r="D12" s="26">
        <v>241.33</v>
      </c>
      <c r="E12" s="26">
        <v>1490.69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7266.75</v>
      </c>
      <c r="AI12" s="26">
        <v>7266.75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</v>
      </c>
      <c r="C15" s="23">
        <v>83</v>
      </c>
      <c r="D15" s="23">
        <v>2</v>
      </c>
      <c r="E15" s="23">
        <v>155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278</v>
      </c>
    </row>
    <row r="16" spans="1:36" s="32" customFormat="1" x14ac:dyDescent="0.25">
      <c r="A16" s="30" t="s">
        <v>20</v>
      </c>
      <c r="B16" s="31">
        <v>16</v>
      </c>
      <c r="C16" s="31">
        <v>754</v>
      </c>
      <c r="D16" s="31">
        <v>21</v>
      </c>
      <c r="E16" s="31">
        <v>160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951</v>
      </c>
      <c r="AJ16" s="70"/>
    </row>
    <row r="17" spans="1:36" s="47" customFormat="1" x14ac:dyDescent="0.25">
      <c r="A17" s="46" t="s">
        <v>27</v>
      </c>
      <c r="B17" s="22">
        <f>B16*$B$8</f>
        <v>79.2</v>
      </c>
      <c r="C17" s="22">
        <f>C16*$B$8</f>
        <v>3732.3</v>
      </c>
      <c r="D17" s="22">
        <f t="shared" ref="D17:AG17" si="2">D16*$B$8</f>
        <v>103.95</v>
      </c>
      <c r="E17" s="22">
        <f t="shared" si="2"/>
        <v>792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4707.45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</v>
      </c>
      <c r="C22" s="20">
        <f t="shared" ref="C22:AG23" si="5">+C16+C18+C20</f>
        <v>754</v>
      </c>
      <c r="D22" s="20">
        <f t="shared" si="5"/>
        <v>21</v>
      </c>
      <c r="E22" s="20">
        <f t="shared" si="5"/>
        <v>160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951</v>
      </c>
    </row>
    <row r="23" spans="1:36" s="47" customFormat="1" x14ac:dyDescent="0.25">
      <c r="A23" s="48" t="s">
        <v>26</v>
      </c>
      <c r="B23" s="19">
        <f>+B17+B19+B21</f>
        <v>79.2</v>
      </c>
      <c r="C23" s="19">
        <f t="shared" si="5"/>
        <v>3732.3</v>
      </c>
      <c r="D23" s="19">
        <f t="shared" si="5"/>
        <v>103.95</v>
      </c>
      <c r="E23" s="19">
        <f t="shared" si="5"/>
        <v>792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4707.45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23.57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23.57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116.67150000000001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116.67150000000001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23.57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23.57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116.67150000000001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116.67150000000001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359.31</v>
      </c>
      <c r="C49" s="44">
        <v>824.92</v>
      </c>
      <c r="D49" s="44">
        <v>135.6</v>
      </c>
      <c r="E49" s="44">
        <v>534.32000000000005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1854.15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49.48</v>
      </c>
      <c r="C53" s="44">
        <v>125.25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174.73</v>
      </c>
    </row>
    <row r="54" spans="1:34" x14ac:dyDescent="0.25">
      <c r="A54" s="17" t="s">
        <v>114</v>
      </c>
      <c r="B54" s="44"/>
      <c r="C54" s="44">
        <v>7.5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7.5</v>
      </c>
    </row>
    <row r="55" spans="1:34" x14ac:dyDescent="0.25">
      <c r="A55" s="17" t="s">
        <v>52</v>
      </c>
      <c r="B55" s="44"/>
      <c r="C55" s="44">
        <v>97.51</v>
      </c>
      <c r="D55" s="44"/>
      <c r="E55" s="44">
        <v>8.61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106.12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525.99</v>
      </c>
      <c r="C64" s="53">
        <f t="shared" ref="C64:AG64" si="21">+C15+C23+C31+C39+C47+C48+C49+C50+C51+C52+C53+C54+C55+C56+C57+C58+C59+C60+C61+C62+C63</f>
        <v>4987.1514999999999</v>
      </c>
      <c r="D64" s="53">
        <f t="shared" si="21"/>
        <v>241.55</v>
      </c>
      <c r="E64" s="53">
        <f t="shared" si="21"/>
        <v>1489.93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7244.6215000000002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526.58000000000004</v>
      </c>
      <c r="C67" s="57">
        <f t="shared" ref="C67:L67" si="23">C12</f>
        <v>5008.1499999999996</v>
      </c>
      <c r="D67" s="57">
        <f t="shared" si="23"/>
        <v>241.33</v>
      </c>
      <c r="E67" s="57">
        <f t="shared" si="23"/>
        <v>1490.69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7266.75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526.58000000000004</v>
      </c>
      <c r="C69" s="59">
        <f t="shared" ref="C69:AG69" si="25">+C67+C68</f>
        <v>5008.1499999999996</v>
      </c>
      <c r="D69" s="59">
        <f t="shared" si="25"/>
        <v>241.33</v>
      </c>
      <c r="E69" s="59">
        <f t="shared" si="25"/>
        <v>1490.69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7266.75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-0.59000000000003183</v>
      </c>
      <c r="C70" s="57">
        <f t="shared" si="26"/>
        <v>-20.998499999999694</v>
      </c>
      <c r="D70" s="57">
        <f t="shared" si="26"/>
        <v>0.21999999999999886</v>
      </c>
      <c r="E70" s="57">
        <f t="shared" si="26"/>
        <v>-0.75999999999999091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-22.128499999999718</v>
      </c>
    </row>
    <row r="71" spans="1:34" ht="96" customHeight="1" x14ac:dyDescent="0.25">
      <c r="A71" s="77" t="s">
        <v>96</v>
      </c>
      <c r="B71" s="14"/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4531.8100000000004</v>
      </c>
      <c r="C12" s="26">
        <v>3222.08</v>
      </c>
      <c r="D12" s="26">
        <v>3142.81</v>
      </c>
      <c r="E12" s="26">
        <v>2795.31</v>
      </c>
      <c r="F12" s="26">
        <v>413.35</v>
      </c>
      <c r="G12" s="26">
        <v>3833.89</v>
      </c>
      <c r="H12" s="26">
        <v>1682.58</v>
      </c>
      <c r="I12" s="26">
        <v>1231.78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20853.61</v>
      </c>
      <c r="AI12" s="26">
        <v>20602.41</v>
      </c>
      <c r="AJ12" s="69">
        <f>+AI12-AH12</f>
        <v>-251.20000000000073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274.5</v>
      </c>
      <c r="C15" s="23">
        <v>211</v>
      </c>
      <c r="D15" s="23">
        <v>186</v>
      </c>
      <c r="E15" s="23">
        <v>144</v>
      </c>
      <c r="F15" s="23"/>
      <c r="G15" s="23">
        <v>39.200000000000003</v>
      </c>
      <c r="H15" s="23">
        <v>118.5</v>
      </c>
      <c r="I15" s="23">
        <v>214.2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1187.4000000000001</v>
      </c>
    </row>
    <row r="16" spans="1:36" s="32" customFormat="1" x14ac:dyDescent="0.25">
      <c r="A16" s="30" t="s">
        <v>20</v>
      </c>
      <c r="B16" s="31">
        <v>320</v>
      </c>
      <c r="C16" s="31">
        <v>387</v>
      </c>
      <c r="D16" s="31">
        <v>331</v>
      </c>
      <c r="E16" s="31">
        <v>271</v>
      </c>
      <c r="F16" s="31">
        <v>51</v>
      </c>
      <c r="G16" s="31">
        <v>472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1832</v>
      </c>
      <c r="AJ16" s="70"/>
    </row>
    <row r="17" spans="1:36" s="47" customFormat="1" x14ac:dyDescent="0.25">
      <c r="A17" s="46" t="s">
        <v>27</v>
      </c>
      <c r="B17" s="22">
        <f>B16*$B$8</f>
        <v>1584</v>
      </c>
      <c r="C17" s="22">
        <f>C16*$B$8</f>
        <v>1915.65</v>
      </c>
      <c r="D17" s="22">
        <f t="shared" ref="D17:AG17" si="2">D16*$B$8</f>
        <v>1638.45</v>
      </c>
      <c r="E17" s="22">
        <f t="shared" si="2"/>
        <v>1341.45</v>
      </c>
      <c r="F17" s="22">
        <f t="shared" si="2"/>
        <v>252.45000000000002</v>
      </c>
      <c r="G17" s="22">
        <f t="shared" si="2"/>
        <v>2336.4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9068.4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320</v>
      </c>
      <c r="C22" s="20">
        <f t="shared" ref="C22:AG23" si="5">+C16+C18+C20</f>
        <v>387</v>
      </c>
      <c r="D22" s="20">
        <f t="shared" si="5"/>
        <v>331</v>
      </c>
      <c r="E22" s="20">
        <f t="shared" si="5"/>
        <v>271</v>
      </c>
      <c r="F22" s="20">
        <f t="shared" si="5"/>
        <v>51</v>
      </c>
      <c r="G22" s="20">
        <f t="shared" si="5"/>
        <v>472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1832</v>
      </c>
    </row>
    <row r="23" spans="1:36" s="47" customFormat="1" x14ac:dyDescent="0.25">
      <c r="A23" s="48" t="s">
        <v>26</v>
      </c>
      <c r="B23" s="19">
        <f>+B17+B19+B21</f>
        <v>1584</v>
      </c>
      <c r="C23" s="19">
        <f t="shared" si="5"/>
        <v>1915.65</v>
      </c>
      <c r="D23" s="19">
        <f t="shared" si="5"/>
        <v>1638.45</v>
      </c>
      <c r="E23" s="19">
        <f t="shared" si="5"/>
        <v>1341.45</v>
      </c>
      <c r="F23" s="19">
        <f t="shared" si="5"/>
        <v>252.45000000000002</v>
      </c>
      <c r="G23" s="19">
        <f t="shared" si="5"/>
        <v>2336.4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9068.4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2470.7399999999998</v>
      </c>
      <c r="C49" s="44">
        <v>1002.73</v>
      </c>
      <c r="D49" s="44"/>
      <c r="E49" s="44"/>
      <c r="F49" s="44"/>
      <c r="G49" s="44"/>
      <c r="H49" s="44">
        <v>1459.94</v>
      </c>
      <c r="I49" s="44">
        <v>974.03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5907.44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900.34</v>
      </c>
      <c r="E52" s="44">
        <v>931.23</v>
      </c>
      <c r="F52" s="44">
        <v>169.2</v>
      </c>
      <c r="G52" s="44">
        <v>1264.55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3265.32</v>
      </c>
    </row>
    <row r="53" spans="1:34" x14ac:dyDescent="0.25">
      <c r="A53" s="17" t="s">
        <v>18</v>
      </c>
      <c r="B53" s="44">
        <v>102.3</v>
      </c>
      <c r="C53" s="44">
        <v>95.43</v>
      </c>
      <c r="D53" s="44">
        <v>421.94</v>
      </c>
      <c r="E53" s="44">
        <v>378.63</v>
      </c>
      <c r="F53" s="44">
        <v>23.62</v>
      </c>
      <c r="G53" s="44">
        <v>172.24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1194.1600000000001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97.88</v>
      </c>
      <c r="C55" s="44"/>
      <c r="D55" s="44"/>
      <c r="E55" s="44"/>
      <c r="F55" s="44"/>
      <c r="G55" s="44"/>
      <c r="H55" s="44">
        <v>103.8</v>
      </c>
      <c r="I55" s="44">
        <v>43.55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245.23000000000002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5.36</v>
      </c>
      <c r="F59" s="44"/>
      <c r="G59" s="44">
        <v>22.16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27.52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4529.42</v>
      </c>
      <c r="C64" s="53">
        <f t="shared" ref="C64:AG64" si="21">+C15+C23+C31+C39+C47+C48+C49+C50+C51+C52+C53+C54+C55+C56+C57+C58+C59+C60+C61+C62+C63</f>
        <v>3224.81</v>
      </c>
      <c r="D64" s="53">
        <f t="shared" si="21"/>
        <v>3146.73</v>
      </c>
      <c r="E64" s="53">
        <f t="shared" si="21"/>
        <v>2800.6700000000005</v>
      </c>
      <c r="F64" s="53">
        <f t="shared" si="21"/>
        <v>445.27</v>
      </c>
      <c r="G64" s="53">
        <f t="shared" si="21"/>
        <v>3834.5499999999993</v>
      </c>
      <c r="H64" s="53">
        <f t="shared" si="21"/>
        <v>1682.24</v>
      </c>
      <c r="I64" s="53">
        <f t="shared" si="21"/>
        <v>1231.78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20895.469999999998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4531.8100000000004</v>
      </c>
      <c r="C67" s="57">
        <f t="shared" ref="C67:L67" si="23">C12</f>
        <v>3222.08</v>
      </c>
      <c r="D67" s="57">
        <f t="shared" si="23"/>
        <v>3142.81</v>
      </c>
      <c r="E67" s="57">
        <f t="shared" si="23"/>
        <v>2795.31</v>
      </c>
      <c r="F67" s="57">
        <f t="shared" si="23"/>
        <v>413.35</v>
      </c>
      <c r="G67" s="57">
        <f t="shared" si="23"/>
        <v>3833.89</v>
      </c>
      <c r="H67" s="57">
        <f t="shared" si="23"/>
        <v>1682.58</v>
      </c>
      <c r="I67" s="57">
        <f t="shared" si="23"/>
        <v>1231.78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20853.61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4531.8100000000004</v>
      </c>
      <c r="C69" s="59">
        <f t="shared" ref="C69:AG69" si="25">+C67+C68</f>
        <v>3222.08</v>
      </c>
      <c r="D69" s="59">
        <f t="shared" si="25"/>
        <v>3142.81</v>
      </c>
      <c r="E69" s="59">
        <f t="shared" si="25"/>
        <v>2795.31</v>
      </c>
      <c r="F69" s="59">
        <f t="shared" si="25"/>
        <v>413.35</v>
      </c>
      <c r="G69" s="59">
        <f t="shared" si="25"/>
        <v>3833.89</v>
      </c>
      <c r="H69" s="59">
        <f t="shared" si="25"/>
        <v>1682.58</v>
      </c>
      <c r="I69" s="59">
        <f t="shared" si="25"/>
        <v>1231.78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20853.61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-2.3900000000003274</v>
      </c>
      <c r="C70" s="57">
        <f t="shared" si="26"/>
        <v>2.7300000000000182</v>
      </c>
      <c r="D70" s="57">
        <f t="shared" si="26"/>
        <v>3.9200000000000728</v>
      </c>
      <c r="E70" s="57">
        <f t="shared" si="26"/>
        <v>5.3600000000005821</v>
      </c>
      <c r="F70" s="57">
        <f t="shared" si="26"/>
        <v>31.919999999999959</v>
      </c>
      <c r="G70" s="57">
        <f t="shared" si="26"/>
        <v>0.65999999999939973</v>
      </c>
      <c r="H70" s="57">
        <f t="shared" si="26"/>
        <v>-0.33999999999991815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41.859999999999786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135</v>
      </c>
      <c r="G71" s="14" t="s">
        <v>136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2022-05-25T18:54:39Z</dcterms:modified>
</cp:coreProperties>
</file>