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11505" tabRatio="603" firstSheet="7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49"/>
  <c r="F11" i="145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C23" i="40" s="1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E47" i="40"/>
  <c r="W47" i="40"/>
  <c r="AA47" i="40"/>
  <c r="AD39" i="40"/>
  <c r="X39" i="40"/>
  <c r="U6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Q39" i="40" l="1"/>
  <c r="M39" i="40"/>
  <c r="Z64" i="40"/>
  <c r="Z70" i="40" s="1"/>
  <c r="V64" i="40"/>
  <c r="V70" i="40" s="1"/>
  <c r="AD64" i="40"/>
  <c r="AD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N23" i="40"/>
  <c r="M23" i="40"/>
  <c r="M64" i="40" s="1"/>
  <c r="M70" i="40" s="1"/>
  <c r="P64" i="40" l="1"/>
  <c r="P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B38" i="40"/>
  <c r="K23" i="40" l="1"/>
  <c r="G23" i="40"/>
  <c r="F39" i="40"/>
  <c r="K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<sst xmlns="http://schemas.openxmlformats.org/spreadsheetml/2006/main" count="756" uniqueCount="130">
  <si>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</si>
  <si>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</si>
  <si>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</si>
  <si>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</si>
  <si>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</si>
  <si>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</si>
  <si>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</si>
  <si>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</si>
  <si>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</si>
  <si>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</si>
  <si>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</si>
  <si>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</si>
  <si>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</si>
  <si>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</si>
  <si>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</si>
  <si>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</si>
  <si>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</si>
  <si>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</si>
  <si>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</si>
  <si>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</si>
  <si>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</si>
  <si>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</si>
  <si>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</si>
  <si>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</si>
  <si>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</si>
  <si>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</si>
  <si>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</si>
  <si>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</si>
  <si>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</si>
  <si>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</si>
  <si>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</si>
  <si>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</si>
  <si>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</si>
  <si>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</si>
  <si>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</si>
  <si>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</si>
  <si>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</si>
  <si>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</si>
  <si>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</si>
  <si>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</si>
  <si>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</si>
  <si>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</si>
  <si>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</si>
  <si>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</si>
  <si>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</si>
  <si>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</si>
  <si>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</si>
  <si>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</si>
  <si>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</si>
  <si>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</si>
  <si>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</si>
  <si>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</si>
  <si>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</si>
  <si>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</si>
  <si>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</si>
  <si>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</si>
  <si>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</si>
  <si>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</si>
  <si>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</si>
  <si>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</si>
  <si>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</si>
  <si>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</si>
  <si>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</si>
  <si>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</si>
  <si>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</si>
  <si>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</si>
  <si>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</si>
  <si>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</si>
  <si>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</si>
  <si>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</si>
  <si>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</si>
  <si>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</si>
  <si>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</si>
  <si>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</si>
  <si>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</si>
  <si>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</si>
  <si>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</si>
  <si>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</si>
  <si>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</si>
  <si>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</si>
  <si>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</si>
  <si>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</si>
  <si>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</si>
  <si>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</si>
  <si>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</si>
  <si>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</si>
  <si>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</si>
  <si>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</si>
  <si>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</si>
  <si>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</si>
  <si>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</si>
  <si>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</si>
  <si>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</si>
  <si>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</si>
  <si>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</si>
  <si>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</si>
  <si>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</si>
  <si>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</si>
  <si>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</si>
  <si>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</si>
  <si>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</si>
  <si>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</si>
  <si>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</si>
  <si>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</si>
  <si>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</si>
  <si>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</si>
  <si>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</si>
  <si>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</si>
  <si>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</si>
  <si>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</si>
  <si>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</si>
  <si>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</si>
  <si>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</si>
  <si>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</si>
  <si>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</si>
  <si>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</si>
  <si>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</si>
  <si>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</si>
  <si>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</si>
  <si>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</si>
  <si>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</si>
  <si>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</si>
  <si>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</si>
  <si>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57.80F/C</t>
  </si>
  <si>
    <t xml:space="preserve">CUENTA COBRADA </t>
  </si>
  <si>
    <t>POR MENOS #8886</t>
  </si>
  <si>
    <t>15.00F/C</t>
  </si>
  <si>
    <t>174.00F/C</t>
  </si>
  <si>
    <t>46.00F/C</t>
  </si>
  <si>
    <t>10$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</si>
</sst>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78940.36</v>
      </c>
      <c r="C2" s="43">
        <f>MODELO!AH12</f>
        <v>28846.809999999998</v>
      </c>
      <c r="D2" s="43">
        <f>EXQUISITECES!AH12</f>
        <v>14588.75</v>
      </c>
      <c r="E2" s="43">
        <f>HOYADA!AH12</f>
        <v>9917.4599999999991</v>
      </c>
      <c r="F2" s="43">
        <f>FARMASTOP!AH12</f>
        <v>2122.89</v>
      </c>
      <c r="G2" s="43">
        <f>BOCAS!AH12</f>
        <v>3789.98</v>
      </c>
      <c r="H2" s="43">
        <f>LAGUNETICA!AH12</f>
        <v>20742.009999999998</v>
      </c>
      <c r="I2" s="43">
        <f>SANANTONIO!AH12</f>
        <v>0</v>
      </c>
      <c r="J2" s="43">
        <f>SUM(B2:I2)</f>
        <v>158948.26000000004</v>
      </c>
    </row>
    <row r="3" spans="1:10" x14ac:dyDescent="0.25">
      <c r="A3" s="46" t="s">
        <v>0</v>
      </c>
      <c r="B3" s="43">
        <f>AUTOMERCADO!AH15</f>
        <v>1357.7</v>
      </c>
      <c r="C3" s="43">
        <f>MODELO!AH15</f>
        <v>1386.2</v>
      </c>
      <c r="D3" s="43">
        <f>EXQUISITECES!AH15</f>
        <v>806</v>
      </c>
      <c r="E3" s="43">
        <f>HOYADA!AH15</f>
        <v>1414.9</v>
      </c>
      <c r="F3" s="43">
        <f>FARMASTOP!AH15</f>
        <v>14</v>
      </c>
      <c r="G3" s="43">
        <f>BOCAS!AH15</f>
        <v>480</v>
      </c>
      <c r="H3" s="43">
        <f>LAGUNETICA!AH15</f>
        <v>1816</v>
      </c>
      <c r="I3" s="43">
        <f>SANANTONIO!AH15</f>
        <v>0</v>
      </c>
      <c r="J3" s="43">
        <f t="shared" ref="J3:J52" si="0">SUM(B3:I3)</f>
        <v>7274.8</v>
      </c>
    </row>
    <row r="4" spans="1:10" x14ac:dyDescent="0.25">
      <c r="A4" s="73" t="s">
        <v>20</v>
      </c>
      <c r="B4" s="43">
        <f>AUTOMERCADO!AH16</f>
        <v>7571</v>
      </c>
      <c r="C4" s="43">
        <f>MODELO!AH16</f>
        <v>2696</v>
      </c>
      <c r="D4" s="43">
        <f>EXQUISITECES!AH16</f>
        <v>1547</v>
      </c>
      <c r="E4" s="43">
        <f>HOYADA!AH16</f>
        <v>720</v>
      </c>
      <c r="F4" s="43">
        <f>FARMASTOP!AH16</f>
        <v>159</v>
      </c>
      <c r="G4" s="43">
        <f>BOCAS!AH16</f>
        <v>401</v>
      </c>
      <c r="H4" s="43">
        <f>LAGUNETICA!AH16</f>
        <v>1740</v>
      </c>
      <c r="I4" s="43">
        <f>SANANTONIO!AH16</f>
        <v>0</v>
      </c>
      <c r="J4" s="43">
        <f t="shared" si="0"/>
        <v>14834</v>
      </c>
    </row>
    <row r="5" spans="1:10" x14ac:dyDescent="0.25">
      <c r="A5" s="46" t="s">
        <v>27</v>
      </c>
      <c r="B5" s="43">
        <f>AUTOMERCADO!AH17</f>
        <v>37476.449999999997</v>
      </c>
      <c r="C5" s="43">
        <f>MODELO!AH17</f>
        <v>13345.199999999997</v>
      </c>
      <c r="D5" s="43">
        <f>EXQUISITECES!AH17</f>
        <v>7657.65</v>
      </c>
      <c r="E5" s="43">
        <f>HOYADA!AH17</f>
        <v>3564</v>
      </c>
      <c r="F5" s="43">
        <f>FARMASTOP!AH17</f>
        <v>787.05000000000007</v>
      </c>
      <c r="G5" s="43">
        <f>BOCAS!AH17</f>
        <v>1984.95</v>
      </c>
      <c r="H5" s="43">
        <f>LAGUNETICA!AH17</f>
        <v>8613</v>
      </c>
      <c r="I5" s="43">
        <f>SANANTONIO!AH17</f>
        <v>0</v>
      </c>
      <c r="J5" s="43">
        <f t="shared" si="0"/>
        <v>73428.299999999988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7571</v>
      </c>
      <c r="C10" s="43">
        <f>MODELO!AH22</f>
        <v>2696</v>
      </c>
      <c r="D10" s="43">
        <f>EXQUISITECES!AH22</f>
        <v>1547</v>
      </c>
      <c r="E10" s="43">
        <f>HOYADA!AH22</f>
        <v>720</v>
      </c>
      <c r="F10" s="43">
        <f>FARMASTOP!AH22</f>
        <v>159</v>
      </c>
      <c r="G10" s="43">
        <f>BOCAS!AH22</f>
        <v>401</v>
      </c>
      <c r="H10" s="43">
        <f>LAGUNETICA!AH22</f>
        <v>1740</v>
      </c>
      <c r="I10" s="43">
        <f>SANANTONIO!AH22</f>
        <v>0</v>
      </c>
      <c r="J10" s="43">
        <f t="shared" si="0"/>
        <v>14834</v>
      </c>
    </row>
    <row r="11" spans="1:10" x14ac:dyDescent="0.25">
      <c r="A11" s="48" t="s">
        <v>26</v>
      </c>
      <c r="B11" s="43">
        <f>AUTOMERCADO!AH23</f>
        <v>37476.449999999997</v>
      </c>
      <c r="C11" s="43">
        <f>MODELO!AH23</f>
        <v>13345.199999999997</v>
      </c>
      <c r="D11" s="43">
        <f>EXQUISITECES!AH23</f>
        <v>7657.65</v>
      </c>
      <c r="E11" s="43">
        <f>HOYADA!AH23</f>
        <v>3564</v>
      </c>
      <c r="F11" s="43">
        <f>FARMASTOP!AH23</f>
        <v>787.05000000000007</v>
      </c>
      <c r="G11" s="43">
        <f>BOCAS!AH23</f>
        <v>1984.95</v>
      </c>
      <c r="H11" s="43">
        <f>LAGUNETICA!AH23</f>
        <v>8613</v>
      </c>
      <c r="I11" s="43">
        <f>SANANTONIO!AH23</f>
        <v>0</v>
      </c>
      <c r="J11" s="43">
        <f t="shared" si="0"/>
        <v>73428.299999999988</v>
      </c>
    </row>
    <row r="12" spans="1:10" x14ac:dyDescent="0.25">
      <c r="A12" s="46" t="s">
        <v>28</v>
      </c>
      <c r="B12" s="43">
        <f>AUTOMERCADO!AH24</f>
        <v>150</v>
      </c>
      <c r="C12" s="43">
        <f>MODELO!AH24</f>
        <v>0</v>
      </c>
      <c r="D12" s="43">
        <f>EXQUISITECES!AH24</f>
        <v>0</v>
      </c>
      <c r="E12" s="43">
        <f>HOYADA!AH24</f>
        <v>10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160</v>
      </c>
    </row>
    <row r="13" spans="1:10" x14ac:dyDescent="0.25">
      <c r="A13" s="46" t="s">
        <v>31</v>
      </c>
      <c r="B13" s="43">
        <f>AUTOMERCADO!AH25</f>
        <v>783</v>
      </c>
      <c r="C13" s="43">
        <f>MODELO!AH25</f>
        <v>0</v>
      </c>
      <c r="D13" s="43">
        <f>EXQUISITECES!AH25</f>
        <v>0</v>
      </c>
      <c r="E13" s="43">
        <f>HOYADA!AH25</f>
        <v>52.199999999999996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835.2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150</v>
      </c>
      <c r="C18" s="43">
        <f>MODELO!AH30</f>
        <v>0</v>
      </c>
      <c r="D18" s="43">
        <f>EXQUISITECES!AH30</f>
        <v>0</v>
      </c>
      <c r="E18" s="43">
        <f>HOYADA!AH30</f>
        <v>10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160</v>
      </c>
    </row>
    <row r="19" spans="1:10" x14ac:dyDescent="0.25">
      <c r="A19" s="48" t="s">
        <v>33</v>
      </c>
      <c r="B19" s="43">
        <f>AUTOMERCADO!AH31</f>
        <v>783</v>
      </c>
      <c r="C19" s="43">
        <f>MODELO!AH31</f>
        <v>0</v>
      </c>
      <c r="D19" s="43">
        <f>EXQUISITECES!AH31</f>
        <v>0</v>
      </c>
      <c r="E19" s="43">
        <f>HOYADA!AH31</f>
        <v>52.199999999999996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835.2</v>
      </c>
    </row>
    <row r="20" spans="1:10" x14ac:dyDescent="0.25">
      <c r="A20" s="46" t="s">
        <v>34</v>
      </c>
      <c r="B20" s="43">
        <f>AUTOMERCADO!AH32</f>
        <v>208.74</v>
      </c>
      <c r="C20" s="43">
        <f>MODELO!AH32</f>
        <v>55.38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68</v>
      </c>
      <c r="I20" s="43">
        <f>SANANTONIO!AH32</f>
        <v>0</v>
      </c>
      <c r="J20" s="43">
        <f t="shared" si="0"/>
        <v>332.12</v>
      </c>
    </row>
    <row r="21" spans="1:10" x14ac:dyDescent="0.25">
      <c r="A21" s="46" t="s">
        <v>35</v>
      </c>
      <c r="B21" s="43">
        <f>AUTOMERCADO!AH33</f>
        <v>1033.2630000000001</v>
      </c>
      <c r="C21" s="43">
        <f>MODELO!AH33</f>
        <v>274.13100000000003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336.6</v>
      </c>
      <c r="I21" s="43">
        <f>SANANTONIO!AH33</f>
        <v>0</v>
      </c>
      <c r="J21" s="43">
        <f t="shared" si="0"/>
        <v>1643.9940000000001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208.74</v>
      </c>
      <c r="C26" s="43">
        <f>MODELO!AH38</f>
        <v>55.38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68</v>
      </c>
      <c r="I26" s="43">
        <f>SANANTONIO!AH38</f>
        <v>0</v>
      </c>
      <c r="J26" s="43">
        <f t="shared" si="0"/>
        <v>332.12</v>
      </c>
    </row>
    <row r="27" spans="1:10" x14ac:dyDescent="0.25">
      <c r="A27" s="48" t="s">
        <v>42</v>
      </c>
      <c r="B27" s="43">
        <f>AUTOMERCADO!AH39</f>
        <v>1033.2630000000001</v>
      </c>
      <c r="C27" s="43">
        <f>MODELO!AH39</f>
        <v>274.13100000000003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336.6</v>
      </c>
      <c r="I27" s="43">
        <f>SANANTONIO!AH39</f>
        <v>0</v>
      </c>
      <c r="J27" s="43">
        <f t="shared" si="0"/>
        <v>1643.9940000000001</v>
      </c>
    </row>
    <row r="28" spans="1:10" x14ac:dyDescent="0.25">
      <c r="A28" s="46" t="s">
        <v>43</v>
      </c>
      <c r="B28" s="43">
        <f>AUTOMERCADO!AH40</f>
        <v>370.59999999999997</v>
      </c>
      <c r="C28" s="43">
        <f>MODELO!AH40</f>
        <v>54.78</v>
      </c>
      <c r="D28" s="43">
        <f>EXQUISITECES!AH40</f>
        <v>27.13</v>
      </c>
      <c r="E28" s="43">
        <f>HOYADA!AH40</f>
        <v>70.069999999999993</v>
      </c>
      <c r="F28" s="43">
        <f>FARMASTOP!AH40</f>
        <v>18.329999999999998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540.91</v>
      </c>
    </row>
    <row r="29" spans="1:10" x14ac:dyDescent="0.25">
      <c r="A29" s="46" t="s">
        <v>44</v>
      </c>
      <c r="B29" s="43">
        <f>AUTOMERCADO!AH41</f>
        <v>1834.4700000000003</v>
      </c>
      <c r="C29" s="43">
        <f>MODELO!AH41</f>
        <v>271.161</v>
      </c>
      <c r="D29" s="43">
        <f>EXQUISITECES!AH41</f>
        <v>134.29349999999999</v>
      </c>
      <c r="E29" s="43">
        <f>HOYADA!AH41</f>
        <v>346.84649999999999</v>
      </c>
      <c r="F29" s="43">
        <f>FARMASTOP!AH41</f>
        <v>90.733499999999992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2677.5045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370.59999999999997</v>
      </c>
      <c r="C34" s="43">
        <f>MODELO!AH46</f>
        <v>54.78</v>
      </c>
      <c r="D34" s="43">
        <f>EXQUISITECES!AH46</f>
        <v>27.13</v>
      </c>
      <c r="E34" s="43">
        <f>HOYADA!AH46</f>
        <v>70.069999999999993</v>
      </c>
      <c r="F34" s="43">
        <f>FARMASTOP!AH46</f>
        <v>18.329999999999998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540.91</v>
      </c>
    </row>
    <row r="35" spans="1:10" x14ac:dyDescent="0.25">
      <c r="A35" s="48" t="s">
        <v>48</v>
      </c>
      <c r="B35" s="43">
        <f>AUTOMERCADO!AH47</f>
        <v>1834.4700000000003</v>
      </c>
      <c r="C35" s="43">
        <f>MODELO!AH47</f>
        <v>271.161</v>
      </c>
      <c r="D35" s="43">
        <f>EXQUISITECES!AH47</f>
        <v>134.29349999999999</v>
      </c>
      <c r="E35" s="43">
        <f>HOYADA!AH47</f>
        <v>346.84649999999999</v>
      </c>
      <c r="F35" s="43">
        <f>FARMASTOP!AH47</f>
        <v>90.733499999999992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2677.5045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33402.670000000006</v>
      </c>
      <c r="C37" s="43">
        <f>MODELO!AH49</f>
        <v>10175.530000000001</v>
      </c>
      <c r="D37" s="43">
        <f>EXQUISITECES!AH49</f>
        <v>5277.5399999999991</v>
      </c>
      <c r="E37" s="43">
        <f>HOYADA!AH49</f>
        <v>3868.13</v>
      </c>
      <c r="F37" s="43">
        <f>FARMASTOP!AH49</f>
        <v>1074.79</v>
      </c>
      <c r="G37" s="43">
        <f>BOCAS!AH49</f>
        <v>1108.28</v>
      </c>
      <c r="H37" s="43">
        <f>LAGUNETICA!AH49</f>
        <v>4455.97</v>
      </c>
      <c r="I37" s="43">
        <f>SANANTONIO!AH49</f>
        <v>0</v>
      </c>
      <c r="J37" s="43">
        <f t="shared" si="0"/>
        <v>59362.91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71.84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71.84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1015.77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4899.2299999999996</v>
      </c>
      <c r="I40" s="43">
        <f>SANANTONIO!AH52</f>
        <v>0</v>
      </c>
      <c r="J40" s="43">
        <f t="shared" si="0"/>
        <v>5915</v>
      </c>
    </row>
    <row r="41" spans="1:10" x14ac:dyDescent="0.25">
      <c r="A41" s="74" t="s">
        <v>18</v>
      </c>
      <c r="B41" s="43">
        <f>AUTOMERCADO!AH53</f>
        <v>1724.94</v>
      </c>
      <c r="C41" s="43">
        <f>MODELO!AH53</f>
        <v>1474.5600000000002</v>
      </c>
      <c r="D41" s="43">
        <f>EXQUISITECES!AH53</f>
        <v>688.98</v>
      </c>
      <c r="E41" s="43">
        <f>HOYADA!AH53</f>
        <v>544.36</v>
      </c>
      <c r="F41" s="43">
        <f>FARMASTOP!AH53</f>
        <v>171.10000000000002</v>
      </c>
      <c r="G41" s="43">
        <f>BOCAS!AH53</f>
        <v>219.94</v>
      </c>
      <c r="H41" s="43">
        <f>LAGUNETICA!AH53</f>
        <v>349.01</v>
      </c>
      <c r="I41" s="43">
        <f>SANANTONIO!AH53</f>
        <v>0</v>
      </c>
      <c r="J41" s="43">
        <f t="shared" si="0"/>
        <v>5172.8900000000003</v>
      </c>
    </row>
    <row r="42" spans="1:10" x14ac:dyDescent="0.25">
      <c r="A42" s="74" t="s">
        <v>114</v>
      </c>
      <c r="B42" s="43">
        <f>AUTOMERCADO!AH54</f>
        <v>15.15</v>
      </c>
      <c r="C42" s="43">
        <f>MODELO!AH54</f>
        <v>125.71000000000001</v>
      </c>
      <c r="D42" s="43">
        <f>EXQUISITECES!AH54</f>
        <v>0</v>
      </c>
      <c r="E42" s="43">
        <f>HOYADA!AH54</f>
        <v>41.14</v>
      </c>
      <c r="F42" s="43">
        <f>FARMASTOP!AH54</f>
        <v>0</v>
      </c>
      <c r="G42" s="43">
        <f>BOCAS!AH54</f>
        <v>18.309999999999999</v>
      </c>
      <c r="H42" s="43">
        <f>LAGUNETICA!AH54</f>
        <v>0</v>
      </c>
      <c r="I42" s="43">
        <f>SANANTONIO!AH54</f>
        <v>0</v>
      </c>
      <c r="J42" s="43">
        <f t="shared" si="0"/>
        <v>200.31</v>
      </c>
    </row>
    <row r="43" spans="1:10" x14ac:dyDescent="0.25">
      <c r="A43" s="74" t="s">
        <v>52</v>
      </c>
      <c r="B43" s="43">
        <f>AUTOMERCADO!AH55</f>
        <v>1567.8799999999999</v>
      </c>
      <c r="C43" s="43">
        <f>MODELO!AH55</f>
        <v>622.80999999999995</v>
      </c>
      <c r="D43" s="43">
        <f>EXQUISITECES!AH55</f>
        <v>42.09</v>
      </c>
      <c r="E43" s="43">
        <f>HOYADA!AH55</f>
        <v>98.8</v>
      </c>
      <c r="F43" s="43">
        <f>FARMASTOP!AH55</f>
        <v>13.17</v>
      </c>
      <c r="G43" s="43">
        <f>BOCAS!AH55</f>
        <v>0</v>
      </c>
      <c r="H43" s="43">
        <f>LAGUNETICA!AH55</f>
        <v>197.72</v>
      </c>
      <c r="I43" s="43">
        <f>SANANTONIO!AH55</f>
        <v>0</v>
      </c>
      <c r="J43" s="43">
        <f t="shared" si="0"/>
        <v>2542.4699999999998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119.03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119.03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46.56</v>
      </c>
      <c r="I47" s="43">
        <f>SANANTONIO!AH59</f>
        <v>0</v>
      </c>
      <c r="J47" s="43">
        <f t="shared" si="0"/>
        <v>46.56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79195.523000000001</v>
      </c>
      <c r="C52" s="75">
        <f>MODELO!AH64</f>
        <v>28881.941999999999</v>
      </c>
      <c r="D52" s="75">
        <f>EXQUISITECES!AH64</f>
        <v>14606.5535</v>
      </c>
      <c r="E52" s="75">
        <f>HOYADA!AH64</f>
        <v>9930.3765000000003</v>
      </c>
      <c r="F52" s="75">
        <f>FARMASTOP!AH64</f>
        <v>2150.8435000000004</v>
      </c>
      <c r="G52" s="75">
        <f>BOCAS!AH64</f>
        <v>3811.48</v>
      </c>
      <c r="H52" s="75">
        <f>LAGUNETICA!AH64</f>
        <v>20714.09</v>
      </c>
      <c r="I52" s="75">
        <f>SANANTONIO!AH64</f>
        <v>0</v>
      </c>
      <c r="J52" s="75">
        <f t="shared" si="0"/>
        <v>159290.80849999998</v>
      </c>
    </row>
    <row r="53" spans="1:10" x14ac:dyDescent="0.25">
      <c r="A53" s="56" t="s">
        <v>3</v>
      </c>
      <c r="B53" s="43">
        <f>B2</f>
        <v>78940.36</v>
      </c>
      <c r="C53" s="43">
        <f t="shared" ref="C53:I53" si="1">C2</f>
        <v>28846.809999999998</v>
      </c>
      <c r="D53" s="43">
        <f t="shared" si="1"/>
        <v>14588.75</v>
      </c>
      <c r="E53" s="43">
        <f t="shared" si="1"/>
        <v>9917.4599999999991</v>
      </c>
      <c r="F53" s="43">
        <f t="shared" si="1"/>
        <v>2122.89</v>
      </c>
      <c r="G53" s="43">
        <f t="shared" si="1"/>
        <v>3789.98</v>
      </c>
      <c r="H53" s="43">
        <f t="shared" si="1"/>
        <v>20742.009999999998</v>
      </c>
      <c r="I53" s="43">
        <f t="shared" si="1"/>
        <v>0</v>
      </c>
      <c r="J53" s="43">
        <f>J2</f>
        <v>158948.26000000004</v>
      </c>
    </row>
    <row r="54" spans="1:10" x14ac:dyDescent="0.25">
      <c r="A54" s="58" t="s">
        <v>95</v>
      </c>
      <c r="B54" s="43">
        <f>+B52-B53</f>
        <v>255.16300000000047</v>
      </c>
      <c r="C54" s="43">
        <f t="shared" ref="C54:I54" si="2">+C52-C53</f>
        <v>35.132000000001426</v>
      </c>
      <c r="D54" s="43">
        <f t="shared" si="2"/>
        <v>17.803499999999985</v>
      </c>
      <c r="E54" s="43">
        <f t="shared" si="2"/>
        <v>12.916500000001179</v>
      </c>
      <c r="F54" s="43">
        <f t="shared" si="2"/>
        <v>27.953500000000531</v>
      </c>
      <c r="G54" s="43">
        <f t="shared" si="2"/>
        <v>21.5</v>
      </c>
      <c r="H54" s="43">
        <f t="shared" si="2"/>
        <v>-27.919999999998254</v>
      </c>
      <c r="I54" s="43">
        <f t="shared" si="2"/>
        <v>0</v>
      </c>
      <c r="J54" s="43">
        <f>+J52-J53</f>
        <v>342.54849999994622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47" activePane="bottomRight" state="frozen"/>
      <selection pane="topRight" activeCell="B1" sqref="B1"/>
      <selection pane="bottomLeft" activeCell="A5" sqref="A5"/>
      <selection pane="bottomRight" activeCell="AD66" sqref="AD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75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68</v>
      </c>
      <c r="S11" s="5" t="s">
        <v>70</v>
      </c>
      <c r="T11" s="5" t="s">
        <v>76</v>
      </c>
      <c r="U11" s="5" t="s">
        <v>80</v>
      </c>
      <c r="V11" s="5" t="s">
        <v>82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3793.55</v>
      </c>
      <c r="C12" s="26">
        <v>4766.1400000000003</v>
      </c>
      <c r="D12" s="26">
        <v>2468.9299999999998</v>
      </c>
      <c r="E12" s="26">
        <v>6192.73</v>
      </c>
      <c r="F12" s="26">
        <v>6126.58</v>
      </c>
      <c r="G12" s="26">
        <v>5679.97</v>
      </c>
      <c r="H12" s="26">
        <v>1235.97</v>
      </c>
      <c r="I12" s="26">
        <v>1570.75</v>
      </c>
      <c r="J12" s="26">
        <v>85.23</v>
      </c>
      <c r="K12" s="26">
        <v>6520.75</v>
      </c>
      <c r="L12" s="26">
        <v>4349.6499999999996</v>
      </c>
      <c r="M12" s="26">
        <v>6579.1</v>
      </c>
      <c r="N12" s="26">
        <v>5223.18</v>
      </c>
      <c r="O12" s="26">
        <v>8201.07</v>
      </c>
      <c r="P12" s="26">
        <v>6725.26</v>
      </c>
      <c r="Q12" s="26">
        <v>284.26</v>
      </c>
      <c r="R12" s="26">
        <v>3104.9</v>
      </c>
      <c r="S12" s="26">
        <v>2137.71</v>
      </c>
      <c r="T12" s="26">
        <v>321.64999999999998</v>
      </c>
      <c r="U12" s="26">
        <v>1330.96</v>
      </c>
      <c r="V12" s="26">
        <v>2242.02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78940.36</v>
      </c>
      <c r="AI12" s="26">
        <v>78940.34</v>
      </c>
      <c r="AJ12" s="69">
        <f>+AI12-AH12</f>
        <v>-2.0000000004074536E-2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65</v>
      </c>
      <c r="C15" s="23">
        <v>24</v>
      </c>
      <c r="D15" s="23">
        <v>96</v>
      </c>
      <c r="E15" s="23">
        <v>110.7</v>
      </c>
      <c r="F15" s="23"/>
      <c r="G15" s="23">
        <v>74</v>
      </c>
      <c r="H15" s="23">
        <v>71</v>
      </c>
      <c r="I15" s="23">
        <v>25.5</v>
      </c>
      <c r="J15" s="23">
        <v>21.5</v>
      </c>
      <c r="K15" s="23"/>
      <c r="L15" s="23">
        <v>15.5</v>
      </c>
      <c r="M15" s="23">
        <v>70.5</v>
      </c>
      <c r="N15" s="23">
        <v>42.5</v>
      </c>
      <c r="O15" s="23">
        <v>219</v>
      </c>
      <c r="P15" s="23">
        <v>152.5</v>
      </c>
      <c r="Q15" s="23"/>
      <c r="R15" s="23">
        <v>116.5</v>
      </c>
      <c r="S15" s="23">
        <v>112</v>
      </c>
      <c r="T15" s="23">
        <v>24.5</v>
      </c>
      <c r="U15" s="23">
        <v>66.5</v>
      </c>
      <c r="V15" s="23">
        <v>50.5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1357.7</v>
      </c>
    </row>
    <row r="16" spans="1:36" s="32" customFormat="1" x14ac:dyDescent="0.25">
      <c r="A16" s="30" t="s">
        <v>20</v>
      </c>
      <c r="B16" s="31">
        <v>366</v>
      </c>
      <c r="C16" s="31">
        <v>565</v>
      </c>
      <c r="D16" s="31">
        <v>219</v>
      </c>
      <c r="E16" s="31">
        <v>488</v>
      </c>
      <c r="F16" s="31">
        <v>626</v>
      </c>
      <c r="G16" s="31">
        <v>674</v>
      </c>
      <c r="H16" s="31"/>
      <c r="I16" s="31"/>
      <c r="J16" s="31"/>
      <c r="K16" s="31">
        <v>874</v>
      </c>
      <c r="L16" s="31">
        <v>475</v>
      </c>
      <c r="M16" s="31">
        <v>975</v>
      </c>
      <c r="N16" s="31">
        <v>670</v>
      </c>
      <c r="O16" s="31">
        <v>865</v>
      </c>
      <c r="P16" s="31">
        <v>638</v>
      </c>
      <c r="Q16" s="31"/>
      <c r="R16" s="31"/>
      <c r="S16" s="31"/>
      <c r="T16" s="31"/>
      <c r="U16" s="31">
        <v>136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7571</v>
      </c>
      <c r="AJ16" s="70"/>
    </row>
    <row r="17" spans="1:36" s="47" customFormat="1" x14ac:dyDescent="0.25">
      <c r="A17" s="46" t="s">
        <v>27</v>
      </c>
      <c r="B17" s="22">
        <f>B16*$B$8</f>
        <v>1811.7</v>
      </c>
      <c r="C17" s="22">
        <f>C16*$B$8</f>
        <v>2796.75</v>
      </c>
      <c r="D17" s="22">
        <f t="shared" ref="D17:L17" si="2">D16*$B$8</f>
        <v>1084.05</v>
      </c>
      <c r="E17" s="22">
        <f t="shared" si="2"/>
        <v>2415.6</v>
      </c>
      <c r="F17" s="22">
        <f t="shared" si="2"/>
        <v>3098.7000000000003</v>
      </c>
      <c r="G17" s="22">
        <f t="shared" si="2"/>
        <v>3336.3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4326.3</v>
      </c>
      <c r="L17" s="22">
        <f t="shared" si="2"/>
        <v>2351.25</v>
      </c>
      <c r="M17" s="22">
        <f t="shared" ref="M17:R17" si="3">M16*$B$8</f>
        <v>4826.25</v>
      </c>
      <c r="N17" s="22">
        <f t="shared" si="3"/>
        <v>3316.5</v>
      </c>
      <c r="O17" s="22">
        <f t="shared" si="3"/>
        <v>4281.75</v>
      </c>
      <c r="P17" s="22">
        <f t="shared" si="3"/>
        <v>3158.1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673.2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37476.449999999997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366</v>
      </c>
      <c r="C22" s="20">
        <f t="shared" ref="C22:L22" si="11">+C16+C18+C20</f>
        <v>565</v>
      </c>
      <c r="D22" s="20">
        <f t="shared" si="11"/>
        <v>219</v>
      </c>
      <c r="E22" s="20">
        <f t="shared" si="11"/>
        <v>488</v>
      </c>
      <c r="F22" s="20">
        <f t="shared" si="11"/>
        <v>626</v>
      </c>
      <c r="G22" s="20">
        <f t="shared" si="11"/>
        <v>674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874</v>
      </c>
      <c r="L22" s="20">
        <f t="shared" si="11"/>
        <v>475</v>
      </c>
      <c r="M22" s="20">
        <f t="shared" ref="M22:S22" si="12">+M16+M18+M20</f>
        <v>975</v>
      </c>
      <c r="N22" s="20">
        <f t="shared" si="12"/>
        <v>670</v>
      </c>
      <c r="O22" s="20">
        <f t="shared" si="12"/>
        <v>865</v>
      </c>
      <c r="P22" s="20">
        <f t="shared" si="12"/>
        <v>638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136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7571</v>
      </c>
    </row>
    <row r="23" spans="1:36" s="47" customFormat="1" x14ac:dyDescent="0.25">
      <c r="A23" s="48" t="s">
        <v>26</v>
      </c>
      <c r="B23" s="19">
        <f>+B17+B19+B21</f>
        <v>1811.7</v>
      </c>
      <c r="C23" s="19">
        <f t="shared" ref="C23:L23" si="14">+C17+C19+C21</f>
        <v>2796.75</v>
      </c>
      <c r="D23" s="19">
        <f t="shared" si="14"/>
        <v>1084.05</v>
      </c>
      <c r="E23" s="19">
        <f t="shared" si="14"/>
        <v>2415.6</v>
      </c>
      <c r="F23" s="19">
        <f t="shared" si="14"/>
        <v>3098.7000000000003</v>
      </c>
      <c r="G23" s="19">
        <f t="shared" si="14"/>
        <v>3336.3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4326.3</v>
      </c>
      <c r="L23" s="19">
        <f t="shared" si="14"/>
        <v>2351.25</v>
      </c>
      <c r="M23" s="19">
        <f t="shared" ref="M23:S23" si="15">+M17+M19+M21</f>
        <v>4826.25</v>
      </c>
      <c r="N23" s="19">
        <f t="shared" si="15"/>
        <v>3316.5</v>
      </c>
      <c r="O23" s="19">
        <f t="shared" si="15"/>
        <v>4281.75</v>
      </c>
      <c r="P23" s="19">
        <f t="shared" si="15"/>
        <v>3158.1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673.2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37476.449999999997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>
        <v>100</v>
      </c>
      <c r="P24" s="34">
        <v>50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522</v>
      </c>
      <c r="P25" s="22">
        <f t="shared" si="19"/>
        <v>261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783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100</v>
      </c>
      <c r="P30" s="21">
        <f t="shared" si="24"/>
        <v>50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522</v>
      </c>
      <c r="P31" s="19">
        <f t="shared" si="27"/>
        <v>261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783</v>
      </c>
    </row>
    <row r="32" spans="1:36" x14ac:dyDescent="0.25">
      <c r="A32" s="13" t="s">
        <v>34</v>
      </c>
      <c r="B32" s="36"/>
      <c r="C32" s="36"/>
      <c r="D32" s="36"/>
      <c r="E32" s="36">
        <v>23.11</v>
      </c>
      <c r="F32" s="36">
        <v>21.45</v>
      </c>
      <c r="G32" s="36"/>
      <c r="H32" s="36"/>
      <c r="I32" s="36"/>
      <c r="J32" s="36"/>
      <c r="K32" s="36">
        <v>20.8</v>
      </c>
      <c r="L32" s="36">
        <v>30.15</v>
      </c>
      <c r="M32" s="37"/>
      <c r="N32" s="37">
        <v>16.5</v>
      </c>
      <c r="O32" s="37"/>
      <c r="P32" s="37">
        <v>96.73</v>
      </c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208.74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114.39450000000001</v>
      </c>
      <c r="F33" s="22">
        <f t="shared" si="30"/>
        <v>106.17749999999999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102.96000000000001</v>
      </c>
      <c r="L33" s="22">
        <f t="shared" si="30"/>
        <v>149.24250000000001</v>
      </c>
      <c r="M33" s="22">
        <f t="shared" ref="M33:R33" si="31">M32*$B$8</f>
        <v>0</v>
      </c>
      <c r="N33" s="22">
        <f t="shared" si="31"/>
        <v>81.674999999999997</v>
      </c>
      <c r="O33" s="22">
        <f t="shared" si="31"/>
        <v>0</v>
      </c>
      <c r="P33" s="22">
        <f t="shared" si="31"/>
        <v>478.81350000000003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1033.2630000000001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23.11</v>
      </c>
      <c r="F38" s="20">
        <f t="shared" si="39"/>
        <v>21.45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20.8</v>
      </c>
      <c r="L38" s="20">
        <f t="shared" si="39"/>
        <v>30.15</v>
      </c>
      <c r="M38" s="20">
        <f t="shared" ref="M38:S38" si="40">+M32+M34+M36</f>
        <v>0</v>
      </c>
      <c r="N38" s="20">
        <f t="shared" si="40"/>
        <v>16.5</v>
      </c>
      <c r="O38" s="20">
        <f t="shared" si="40"/>
        <v>0</v>
      </c>
      <c r="P38" s="20">
        <f t="shared" si="40"/>
        <v>96.73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208.74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114.39450000000001</v>
      </c>
      <c r="F39" s="19">
        <f t="shared" si="42"/>
        <v>106.17749999999999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102.96000000000001</v>
      </c>
      <c r="L39" s="19">
        <f t="shared" si="42"/>
        <v>149.24250000000001</v>
      </c>
      <c r="M39" s="19">
        <f t="shared" ref="M39:S39" si="43">+M33+M35+M37</f>
        <v>0</v>
      </c>
      <c r="N39" s="19">
        <f t="shared" si="43"/>
        <v>81.674999999999997</v>
      </c>
      <c r="O39" s="19">
        <f t="shared" si="43"/>
        <v>0</v>
      </c>
      <c r="P39" s="19">
        <f t="shared" si="43"/>
        <v>478.81350000000003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1033.2630000000001</v>
      </c>
    </row>
    <row r="40" spans="1:34" x14ac:dyDescent="0.25">
      <c r="A40" s="13" t="s">
        <v>43</v>
      </c>
      <c r="B40" s="36"/>
      <c r="C40" s="36"/>
      <c r="D40" s="36">
        <v>10.11</v>
      </c>
      <c r="E40" s="36"/>
      <c r="F40" s="36">
        <v>69.31</v>
      </c>
      <c r="G40" s="36">
        <v>52.21</v>
      </c>
      <c r="H40" s="36"/>
      <c r="I40" s="36"/>
      <c r="J40" s="36"/>
      <c r="K40" s="36">
        <v>74.819999999999993</v>
      </c>
      <c r="L40" s="36">
        <v>33.31</v>
      </c>
      <c r="M40" s="36"/>
      <c r="N40" s="36">
        <v>71.14</v>
      </c>
      <c r="O40" s="36">
        <v>11.05</v>
      </c>
      <c r="P40" s="36">
        <v>48.65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370.59999999999997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50.044499999999999</v>
      </c>
      <c r="E41" s="22">
        <f t="shared" si="45"/>
        <v>0</v>
      </c>
      <c r="F41" s="22">
        <f t="shared" si="45"/>
        <v>343.08450000000005</v>
      </c>
      <c r="G41" s="22">
        <f t="shared" si="45"/>
        <v>258.43950000000001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370.35899999999998</v>
      </c>
      <c r="L41" s="22">
        <f t="shared" si="45"/>
        <v>164.88450000000003</v>
      </c>
      <c r="M41" s="22">
        <f t="shared" ref="M41:R41" si="46">M40*$B$8</f>
        <v>0</v>
      </c>
      <c r="N41" s="22">
        <f t="shared" si="46"/>
        <v>352.14300000000003</v>
      </c>
      <c r="O41" s="22">
        <f t="shared" si="46"/>
        <v>54.697500000000005</v>
      </c>
      <c r="P41" s="22">
        <f t="shared" si="46"/>
        <v>240.8175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1834.4700000000003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10.11</v>
      </c>
      <c r="E46" s="20">
        <f t="shared" si="54"/>
        <v>0</v>
      </c>
      <c r="F46" s="20">
        <f t="shared" si="54"/>
        <v>69.31</v>
      </c>
      <c r="G46" s="20">
        <f t="shared" si="54"/>
        <v>52.21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74.819999999999993</v>
      </c>
      <c r="L46" s="20">
        <f t="shared" si="54"/>
        <v>33.31</v>
      </c>
      <c r="M46" s="20">
        <f t="shared" ref="M46:S46" si="55">+M40+M42+M44</f>
        <v>0</v>
      </c>
      <c r="N46" s="20">
        <f t="shared" si="55"/>
        <v>71.14</v>
      </c>
      <c r="O46" s="20">
        <f t="shared" si="55"/>
        <v>11.05</v>
      </c>
      <c r="P46" s="20">
        <f t="shared" si="55"/>
        <v>48.65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370.59999999999997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50.044499999999999</v>
      </c>
      <c r="E47" s="19">
        <f t="shared" si="57"/>
        <v>0</v>
      </c>
      <c r="F47" s="19">
        <f t="shared" si="57"/>
        <v>343.08450000000005</v>
      </c>
      <c r="G47" s="19">
        <f t="shared" si="57"/>
        <v>258.43950000000001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370.35899999999998</v>
      </c>
      <c r="L47" s="19">
        <f t="shared" si="57"/>
        <v>164.88450000000003</v>
      </c>
      <c r="M47" s="19">
        <f t="shared" ref="M47:S47" si="58">+M41+M43+M45</f>
        <v>0</v>
      </c>
      <c r="N47" s="19">
        <f t="shared" si="58"/>
        <v>352.14300000000003</v>
      </c>
      <c r="O47" s="19">
        <f t="shared" si="58"/>
        <v>54.697500000000005</v>
      </c>
      <c r="P47" s="19">
        <f t="shared" si="58"/>
        <v>240.8175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1834.4700000000003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1822.33</v>
      </c>
      <c r="C49" s="44">
        <v>1643.41</v>
      </c>
      <c r="D49" s="44">
        <v>923.09</v>
      </c>
      <c r="E49" s="44">
        <v>3294.47</v>
      </c>
      <c r="F49" s="44">
        <v>2685.27</v>
      </c>
      <c r="G49" s="44">
        <v>1962.04</v>
      </c>
      <c r="H49" s="44">
        <v>1120.72</v>
      </c>
      <c r="I49" s="44">
        <v>1264.6099999999999</v>
      </c>
      <c r="J49" s="44">
        <v>63.68</v>
      </c>
      <c r="K49" s="44">
        <v>1532.22</v>
      </c>
      <c r="L49" s="44">
        <v>1571.44</v>
      </c>
      <c r="M49" s="45">
        <v>1207.83</v>
      </c>
      <c r="N49" s="45">
        <v>835.45</v>
      </c>
      <c r="O49" s="45">
        <v>3127.31</v>
      </c>
      <c r="P49" s="45">
        <v>2434.91</v>
      </c>
      <c r="Q49" s="45">
        <v>284.26</v>
      </c>
      <c r="R49" s="45">
        <v>2808.55</v>
      </c>
      <c r="S49" s="45">
        <v>1819.06</v>
      </c>
      <c r="T49" s="45">
        <v>297.31</v>
      </c>
      <c r="U49" s="45">
        <v>535.13</v>
      </c>
      <c r="V49" s="45">
        <v>2169.58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33402.670000000006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32.01</v>
      </c>
      <c r="C53" s="44">
        <v>289.20999999999998</v>
      </c>
      <c r="D53" s="44">
        <v>327.8</v>
      </c>
      <c r="E53" s="44">
        <v>261.35000000000002</v>
      </c>
      <c r="F53" s="44"/>
      <c r="G53" s="44"/>
      <c r="H53" s="44"/>
      <c r="I53" s="44"/>
      <c r="J53" s="44"/>
      <c r="K53" s="44">
        <v>237.25</v>
      </c>
      <c r="L53" s="44">
        <v>95.95</v>
      </c>
      <c r="M53" s="45">
        <v>159.66</v>
      </c>
      <c r="N53" s="45">
        <v>259.29000000000002</v>
      </c>
      <c r="O53" s="45"/>
      <c r="P53" s="45"/>
      <c r="Q53" s="45"/>
      <c r="R53" s="45"/>
      <c r="S53" s="45"/>
      <c r="T53" s="45"/>
      <c r="U53" s="45">
        <v>62.42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1724.94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>
        <v>4.6500000000000004</v>
      </c>
      <c r="S54" s="45">
        <v>10.5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15.15</v>
      </c>
    </row>
    <row r="55" spans="1:34" x14ac:dyDescent="0.25">
      <c r="A55" s="17" t="s">
        <v>52</v>
      </c>
      <c r="B55" s="44">
        <v>64</v>
      </c>
      <c r="C55" s="44">
        <v>14.61</v>
      </c>
      <c r="D55" s="44"/>
      <c r="E55" s="44"/>
      <c r="F55" s="44">
        <v>67.930000000000007</v>
      </c>
      <c r="G55" s="44">
        <v>49.78</v>
      </c>
      <c r="H55" s="44">
        <v>45.61</v>
      </c>
      <c r="I55" s="44">
        <v>280.64</v>
      </c>
      <c r="J55" s="44"/>
      <c r="K55" s="44"/>
      <c r="L55" s="44"/>
      <c r="M55" s="45">
        <v>308.48</v>
      </c>
      <c r="N55" s="45">
        <v>338.5</v>
      </c>
      <c r="O55" s="45"/>
      <c r="P55" s="45"/>
      <c r="Q55" s="45"/>
      <c r="R55" s="45">
        <v>175.23</v>
      </c>
      <c r="S55" s="45">
        <v>197.58</v>
      </c>
      <c r="T55" s="45"/>
      <c r="U55" s="45">
        <v>3.74</v>
      </c>
      <c r="V55" s="45">
        <v>21.78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1567.8799999999999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3795.04</v>
      </c>
      <c r="C64" s="53">
        <f t="shared" ref="C64:AG64" si="61">+C15+C23+C31+C39+C47+C48+C49+C50+C51+C52+C53+C54+C55+C56+C57+C58+C59+C60+C61+C62+C63</f>
        <v>4767.9799999999996</v>
      </c>
      <c r="D64" s="53">
        <f t="shared" si="61"/>
        <v>2480.9845</v>
      </c>
      <c r="E64" s="53">
        <f t="shared" si="61"/>
        <v>6196.5144999999993</v>
      </c>
      <c r="F64" s="53">
        <f t="shared" si="61"/>
        <v>6301.1620000000003</v>
      </c>
      <c r="G64" s="53">
        <f t="shared" si="61"/>
        <v>5680.5595000000003</v>
      </c>
      <c r="H64" s="53">
        <f t="shared" si="61"/>
        <v>1237.33</v>
      </c>
      <c r="I64" s="53">
        <f t="shared" si="61"/>
        <v>1570.75</v>
      </c>
      <c r="J64" s="53">
        <f t="shared" si="61"/>
        <v>85.18</v>
      </c>
      <c r="K64" s="53">
        <f t="shared" si="61"/>
        <v>6569.0890000000009</v>
      </c>
      <c r="L64" s="53">
        <f t="shared" si="61"/>
        <v>4348.2669999999998</v>
      </c>
      <c r="M64" s="53">
        <f t="shared" si="61"/>
        <v>6572.7199999999993</v>
      </c>
      <c r="N64" s="53">
        <f t="shared" si="61"/>
        <v>5226.058</v>
      </c>
      <c r="O64" s="53">
        <f t="shared" si="61"/>
        <v>8204.7574999999997</v>
      </c>
      <c r="P64" s="53">
        <f t="shared" si="61"/>
        <v>6726.1409999999996</v>
      </c>
      <c r="Q64" s="53">
        <f t="shared" si="61"/>
        <v>284.26</v>
      </c>
      <c r="R64" s="53">
        <f t="shared" si="61"/>
        <v>3104.9300000000003</v>
      </c>
      <c r="S64" s="53">
        <f t="shared" si="61"/>
        <v>2139.14</v>
      </c>
      <c r="T64" s="53">
        <f t="shared" si="61"/>
        <v>321.81</v>
      </c>
      <c r="U64" s="53">
        <f t="shared" si="61"/>
        <v>1340.99</v>
      </c>
      <c r="V64" s="53">
        <f t="shared" si="61"/>
        <v>2241.86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79195.523000000001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12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N</v>
      </c>
      <c r="S66" s="55" t="str">
        <f t="shared" si="62"/>
        <v>CAJA 9 N</v>
      </c>
      <c r="T66" s="55" t="str">
        <f t="shared" si="62"/>
        <v>CAJA 12 N</v>
      </c>
      <c r="U66" s="55" t="str">
        <f t="shared" si="62"/>
        <v>CAJA 14 N</v>
      </c>
      <c r="V66" s="55" t="str">
        <f t="shared" si="62"/>
        <v>CAJA 15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3793.55</v>
      </c>
      <c r="C67" s="57">
        <f t="shared" ref="C67:L67" si="63">C12</f>
        <v>4766.1400000000003</v>
      </c>
      <c r="D67" s="57">
        <f t="shared" si="63"/>
        <v>2468.9299999999998</v>
      </c>
      <c r="E67" s="57">
        <f t="shared" si="63"/>
        <v>6192.73</v>
      </c>
      <c r="F67" s="57">
        <f t="shared" si="63"/>
        <v>6126.58</v>
      </c>
      <c r="G67" s="57">
        <f t="shared" si="63"/>
        <v>5679.97</v>
      </c>
      <c r="H67" s="57">
        <f t="shared" si="63"/>
        <v>1235.97</v>
      </c>
      <c r="I67" s="57">
        <f t="shared" si="63"/>
        <v>1570.75</v>
      </c>
      <c r="J67" s="57">
        <f t="shared" si="63"/>
        <v>85.23</v>
      </c>
      <c r="K67" s="57">
        <f t="shared" si="63"/>
        <v>6520.75</v>
      </c>
      <c r="L67" s="57">
        <f t="shared" si="63"/>
        <v>4349.6499999999996</v>
      </c>
      <c r="M67" s="57">
        <f t="shared" ref="M67:AG67" si="64">M12</f>
        <v>6579.1</v>
      </c>
      <c r="N67" s="57">
        <f t="shared" si="64"/>
        <v>5223.18</v>
      </c>
      <c r="O67" s="57">
        <f t="shared" si="64"/>
        <v>8201.07</v>
      </c>
      <c r="P67" s="57">
        <f t="shared" si="64"/>
        <v>6725.26</v>
      </c>
      <c r="Q67" s="57">
        <f t="shared" si="64"/>
        <v>284.26</v>
      </c>
      <c r="R67" s="57">
        <f t="shared" si="64"/>
        <v>3104.9</v>
      </c>
      <c r="S67" s="57">
        <f t="shared" si="64"/>
        <v>2137.71</v>
      </c>
      <c r="T67" s="57">
        <f t="shared" si="64"/>
        <v>321.64999999999998</v>
      </c>
      <c r="U67" s="57">
        <f t="shared" si="64"/>
        <v>1330.96</v>
      </c>
      <c r="V67" s="57">
        <f t="shared" si="64"/>
        <v>2242.02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78940.36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3793.55</v>
      </c>
      <c r="C69" s="59">
        <f t="shared" ref="C69:L69" si="67">+C67+C68</f>
        <v>4766.1400000000003</v>
      </c>
      <c r="D69" s="59">
        <f t="shared" si="67"/>
        <v>2468.9299999999998</v>
      </c>
      <c r="E69" s="59">
        <f t="shared" si="67"/>
        <v>6192.73</v>
      </c>
      <c r="F69" s="59">
        <f t="shared" si="67"/>
        <v>6126.58</v>
      </c>
      <c r="G69" s="59">
        <f t="shared" si="67"/>
        <v>5679.97</v>
      </c>
      <c r="H69" s="59">
        <f t="shared" si="67"/>
        <v>1235.97</v>
      </c>
      <c r="I69" s="59">
        <f t="shared" si="67"/>
        <v>1570.75</v>
      </c>
      <c r="J69" s="59">
        <f t="shared" si="67"/>
        <v>85.23</v>
      </c>
      <c r="K69" s="59">
        <f t="shared" si="67"/>
        <v>6520.75</v>
      </c>
      <c r="L69" s="59">
        <f t="shared" si="67"/>
        <v>4349.6499999999996</v>
      </c>
      <c r="M69" s="59">
        <f t="shared" ref="M69:AG69" si="68">+M67+M68</f>
        <v>6579.1</v>
      </c>
      <c r="N69" s="59">
        <f t="shared" si="68"/>
        <v>5223.18</v>
      </c>
      <c r="O69" s="59">
        <f t="shared" si="68"/>
        <v>8201.07</v>
      </c>
      <c r="P69" s="59">
        <f t="shared" si="68"/>
        <v>6725.26</v>
      </c>
      <c r="Q69" s="59">
        <f t="shared" si="68"/>
        <v>284.26</v>
      </c>
      <c r="R69" s="59">
        <f t="shared" si="68"/>
        <v>3104.9</v>
      </c>
      <c r="S69" s="59">
        <f t="shared" si="68"/>
        <v>2137.71</v>
      </c>
      <c r="T69" s="59">
        <f t="shared" si="68"/>
        <v>321.64999999999998</v>
      </c>
      <c r="U69" s="59">
        <f t="shared" si="68"/>
        <v>1330.96</v>
      </c>
      <c r="V69" s="59">
        <f t="shared" si="68"/>
        <v>2242.02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78940.36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1.4899999999997817</v>
      </c>
      <c r="C70" s="57">
        <f t="shared" si="69"/>
        <v>1.839999999999236</v>
      </c>
      <c r="D70" s="57">
        <f t="shared" si="69"/>
        <v>12.054500000000189</v>
      </c>
      <c r="E70" s="57">
        <f t="shared" si="69"/>
        <v>3.7844999999997526</v>
      </c>
      <c r="F70" s="57">
        <f t="shared" si="69"/>
        <v>174.58200000000033</v>
      </c>
      <c r="G70" s="57">
        <f t="shared" si="69"/>
        <v>0.58950000000004366</v>
      </c>
      <c r="H70" s="57">
        <f t="shared" si="69"/>
        <v>1.3599999999999</v>
      </c>
      <c r="I70" s="57">
        <f t="shared" si="69"/>
        <v>0</v>
      </c>
      <c r="J70" s="57">
        <f t="shared" si="69"/>
        <v>-4.9999999999997158E-2</v>
      </c>
      <c r="K70" s="57">
        <f t="shared" si="69"/>
        <v>48.339000000000851</v>
      </c>
      <c r="L70" s="57">
        <f t="shared" si="69"/>
        <v>-1.3829999999998108</v>
      </c>
      <c r="M70" s="57">
        <f t="shared" ref="M70:AG70" si="70">+M64-M69</f>
        <v>-6.3800000000010186</v>
      </c>
      <c r="N70" s="57">
        <f t="shared" si="70"/>
        <v>2.8779999999997017</v>
      </c>
      <c r="O70" s="57">
        <f t="shared" si="70"/>
        <v>3.6875</v>
      </c>
      <c r="P70" s="57">
        <f t="shared" si="70"/>
        <v>0.88099999999940337</v>
      </c>
      <c r="Q70" s="57">
        <f t="shared" si="70"/>
        <v>0</v>
      </c>
      <c r="R70" s="57">
        <f t="shared" si="70"/>
        <v>3.0000000000200089E-2</v>
      </c>
      <c r="S70" s="57">
        <f t="shared" si="70"/>
        <v>1.4299999999998363</v>
      </c>
      <c r="T70" s="57">
        <f t="shared" si="70"/>
        <v>0.16000000000002501</v>
      </c>
      <c r="U70" s="57">
        <f t="shared" si="70"/>
        <v>10.029999999999973</v>
      </c>
      <c r="V70" s="57">
        <f t="shared" si="70"/>
        <v>-0.15999999999985448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255.16299999999853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 t="s">
        <v>127</v>
      </c>
      <c r="G71" s="14"/>
      <c r="H71" s="14"/>
      <c r="I71" s="14"/>
      <c r="J71" s="14"/>
      <c r="K71" s="14" t="s">
        <v>128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2493.4</v>
      </c>
      <c r="C12" s="26">
        <v>2344.2199999999998</v>
      </c>
      <c r="D12" s="26">
        <v>2314.4699999999998</v>
      </c>
      <c r="E12" s="26">
        <v>60.89</v>
      </c>
      <c r="F12" s="26">
        <v>1389.23</v>
      </c>
      <c r="G12" s="26">
        <v>1201.6400000000001</v>
      </c>
      <c r="H12" s="26">
        <v>2603.5300000000002</v>
      </c>
      <c r="I12" s="26">
        <v>2857.68</v>
      </c>
      <c r="J12" s="26">
        <v>3431.32</v>
      </c>
      <c r="K12" s="26">
        <v>2939.53</v>
      </c>
      <c r="L12" s="26">
        <v>1577.84</v>
      </c>
      <c r="M12" s="26">
        <v>3402.17</v>
      </c>
      <c r="N12" s="26">
        <v>1087.0899999999999</v>
      </c>
      <c r="O12" s="26">
        <v>1143.8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28846.809999999998</v>
      </c>
      <c r="AI12" s="26">
        <v>28461.33</v>
      </c>
      <c r="AJ12" s="69">
        <f>+AI12-AH12</f>
        <v>-385.47999999999593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112</v>
      </c>
      <c r="C15" s="23">
        <v>126.5</v>
      </c>
      <c r="D15" s="23">
        <v>237.5</v>
      </c>
      <c r="E15" s="23">
        <v>11</v>
      </c>
      <c r="F15" s="23">
        <v>55.2</v>
      </c>
      <c r="G15" s="23">
        <v>0</v>
      </c>
      <c r="H15" s="23">
        <v>114</v>
      </c>
      <c r="I15" s="23">
        <v>11.5</v>
      </c>
      <c r="J15" s="23">
        <v>187.5</v>
      </c>
      <c r="K15" s="23">
        <v>180</v>
      </c>
      <c r="L15" s="23">
        <v>157</v>
      </c>
      <c r="M15" s="23">
        <v>81</v>
      </c>
      <c r="N15" s="23">
        <v>62.5</v>
      </c>
      <c r="O15" s="23">
        <v>50.5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1386.2</v>
      </c>
    </row>
    <row r="16" spans="1:36" s="32" customFormat="1" x14ac:dyDescent="0.25">
      <c r="A16" s="30" t="s">
        <v>20</v>
      </c>
      <c r="B16" s="31">
        <v>261</v>
      </c>
      <c r="C16" s="31">
        <v>176</v>
      </c>
      <c r="D16" s="31">
        <v>138</v>
      </c>
      <c r="E16" s="31">
        <v>10</v>
      </c>
      <c r="F16" s="31">
        <v>196</v>
      </c>
      <c r="G16" s="31">
        <v>152</v>
      </c>
      <c r="H16" s="31">
        <v>219</v>
      </c>
      <c r="I16" s="31">
        <v>276</v>
      </c>
      <c r="J16" s="31">
        <v>373</v>
      </c>
      <c r="K16" s="31">
        <v>302</v>
      </c>
      <c r="L16" s="31"/>
      <c r="M16" s="31">
        <v>379</v>
      </c>
      <c r="N16" s="31">
        <v>99</v>
      </c>
      <c r="O16" s="31">
        <v>115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2696</v>
      </c>
      <c r="AJ16" s="70"/>
    </row>
    <row r="17" spans="1:36" s="47" customFormat="1" x14ac:dyDescent="0.25">
      <c r="A17" s="46" t="s">
        <v>27</v>
      </c>
      <c r="B17" s="22">
        <f>B16*$B$8</f>
        <v>1291.95</v>
      </c>
      <c r="C17" s="22">
        <f>C16*$B$8</f>
        <v>871.2</v>
      </c>
      <c r="D17" s="22">
        <f t="shared" ref="D17:AG17" si="2">D16*$B$8</f>
        <v>683.1</v>
      </c>
      <c r="E17" s="22">
        <f t="shared" si="2"/>
        <v>49.5</v>
      </c>
      <c r="F17" s="22">
        <f t="shared" si="2"/>
        <v>970.2</v>
      </c>
      <c r="G17" s="22">
        <f t="shared" si="2"/>
        <v>752.4</v>
      </c>
      <c r="H17" s="22">
        <f t="shared" si="2"/>
        <v>1084.05</v>
      </c>
      <c r="I17" s="22">
        <f t="shared" si="2"/>
        <v>1366.2</v>
      </c>
      <c r="J17" s="22">
        <f t="shared" si="2"/>
        <v>1846.3500000000001</v>
      </c>
      <c r="K17" s="22">
        <f t="shared" si="2"/>
        <v>1494.9</v>
      </c>
      <c r="L17" s="22">
        <f t="shared" si="2"/>
        <v>0</v>
      </c>
      <c r="M17" s="22">
        <f t="shared" si="2"/>
        <v>1876.05</v>
      </c>
      <c r="N17" s="22">
        <f t="shared" si="2"/>
        <v>490.05</v>
      </c>
      <c r="O17" s="22">
        <f t="shared" si="2"/>
        <v>569.25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13345.199999999997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261</v>
      </c>
      <c r="C22" s="20">
        <f t="shared" ref="C22:AG23" si="5">+C16+C18+C20</f>
        <v>176</v>
      </c>
      <c r="D22" s="20">
        <f t="shared" si="5"/>
        <v>138</v>
      </c>
      <c r="E22" s="20">
        <f t="shared" si="5"/>
        <v>10</v>
      </c>
      <c r="F22" s="20">
        <f t="shared" si="5"/>
        <v>196</v>
      </c>
      <c r="G22" s="20">
        <f t="shared" si="5"/>
        <v>152</v>
      </c>
      <c r="H22" s="20">
        <f t="shared" si="5"/>
        <v>219</v>
      </c>
      <c r="I22" s="20">
        <f t="shared" si="5"/>
        <v>276</v>
      </c>
      <c r="J22" s="20">
        <f t="shared" si="5"/>
        <v>373</v>
      </c>
      <c r="K22" s="20">
        <f t="shared" si="5"/>
        <v>302</v>
      </c>
      <c r="L22" s="20">
        <f t="shared" si="5"/>
        <v>0</v>
      </c>
      <c r="M22" s="20">
        <f t="shared" si="5"/>
        <v>379</v>
      </c>
      <c r="N22" s="20">
        <f t="shared" si="5"/>
        <v>99</v>
      </c>
      <c r="O22" s="20">
        <f t="shared" si="5"/>
        <v>115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2696</v>
      </c>
    </row>
    <row r="23" spans="1:36" s="47" customFormat="1" x14ac:dyDescent="0.25">
      <c r="A23" s="48" t="s">
        <v>26</v>
      </c>
      <c r="B23" s="19">
        <f>+B17+B19+B21</f>
        <v>1291.95</v>
      </c>
      <c r="C23" s="19">
        <f t="shared" si="5"/>
        <v>871.2</v>
      </c>
      <c r="D23" s="19">
        <f t="shared" si="5"/>
        <v>683.1</v>
      </c>
      <c r="E23" s="19">
        <f t="shared" si="5"/>
        <v>49.5</v>
      </c>
      <c r="F23" s="19">
        <f t="shared" si="5"/>
        <v>970.2</v>
      </c>
      <c r="G23" s="19">
        <f t="shared" si="5"/>
        <v>752.4</v>
      </c>
      <c r="H23" s="19">
        <f t="shared" si="5"/>
        <v>1084.05</v>
      </c>
      <c r="I23" s="19">
        <f t="shared" si="5"/>
        <v>1366.2</v>
      </c>
      <c r="J23" s="19">
        <f t="shared" si="5"/>
        <v>1846.3500000000001</v>
      </c>
      <c r="K23" s="19">
        <f t="shared" si="5"/>
        <v>1494.9</v>
      </c>
      <c r="L23" s="19">
        <f t="shared" si="5"/>
        <v>0</v>
      </c>
      <c r="M23" s="19">
        <f t="shared" si="5"/>
        <v>1876.05</v>
      </c>
      <c r="N23" s="19">
        <f t="shared" si="5"/>
        <v>490.05</v>
      </c>
      <c r="O23" s="19">
        <f t="shared" si="5"/>
        <v>569.25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13345.199999999997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>
        <v>55.38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55.38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274.13100000000003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274.13100000000003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55.38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55.38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274.13100000000003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274.13100000000003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35.950000000000003</v>
      </c>
      <c r="J40" s="36"/>
      <c r="K40" s="36"/>
      <c r="L40" s="36"/>
      <c r="M40" s="36">
        <v>18.829999999999998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54.78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177.95250000000001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93.208500000000001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271.161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35.950000000000003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18.829999999999998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54.78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177.95250000000001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93.208500000000001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271.161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982.44</v>
      </c>
      <c r="C49" s="44">
        <v>1082.68</v>
      </c>
      <c r="D49" s="44">
        <v>1082.26</v>
      </c>
      <c r="E49" s="44">
        <v>0</v>
      </c>
      <c r="F49" s="44">
        <v>278.38</v>
      </c>
      <c r="G49" s="44">
        <v>437.75</v>
      </c>
      <c r="H49" s="44">
        <v>1194.44</v>
      </c>
      <c r="I49" s="44">
        <v>863.16</v>
      </c>
      <c r="J49" s="44">
        <v>1146.4100000000001</v>
      </c>
      <c r="K49" s="44"/>
      <c r="L49" s="44">
        <v>1359.31</v>
      </c>
      <c r="M49" s="45">
        <v>1055.5899999999999</v>
      </c>
      <c r="N49" s="45">
        <v>291.67</v>
      </c>
      <c r="O49" s="45">
        <v>401.44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10175.530000000001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>
        <v>71.84</v>
      </c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71.84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/>
      <c r="F52" s="44"/>
      <c r="G52" s="44"/>
      <c r="H52" s="44"/>
      <c r="I52" s="44"/>
      <c r="J52" s="44"/>
      <c r="K52" s="44">
        <v>1015.77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1015.77</v>
      </c>
    </row>
    <row r="53" spans="1:34" x14ac:dyDescent="0.25">
      <c r="A53" s="17" t="s">
        <v>18</v>
      </c>
      <c r="B53" s="44">
        <v>92.67</v>
      </c>
      <c r="C53" s="44">
        <v>259.68</v>
      </c>
      <c r="D53" s="44">
        <v>222.73</v>
      </c>
      <c r="E53" s="44"/>
      <c r="F53" s="44">
        <v>0</v>
      </c>
      <c r="G53" s="44">
        <v>51.82</v>
      </c>
      <c r="H53" s="44">
        <v>120.58</v>
      </c>
      <c r="I53" s="44">
        <v>345.65</v>
      </c>
      <c r="J53" s="44">
        <v>80.3</v>
      </c>
      <c r="K53" s="44">
        <v>109.12</v>
      </c>
      <c r="L53" s="44"/>
      <c r="M53" s="45"/>
      <c r="N53" s="45">
        <v>64.650000000000006</v>
      </c>
      <c r="O53" s="45">
        <v>127.36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1474.5600000000002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13.04</v>
      </c>
      <c r="G54" s="44"/>
      <c r="H54" s="44"/>
      <c r="I54" s="44">
        <v>27.13</v>
      </c>
      <c r="J54" s="44"/>
      <c r="K54" s="44">
        <v>22.98</v>
      </c>
      <c r="L54" s="44">
        <v>62.56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125.71000000000001</v>
      </c>
    </row>
    <row r="55" spans="1:34" x14ac:dyDescent="0.25">
      <c r="A55" s="17" t="s">
        <v>52</v>
      </c>
      <c r="B55" s="44">
        <v>14.36</v>
      </c>
      <c r="C55" s="44">
        <v>9.48</v>
      </c>
      <c r="D55" s="44">
        <v>89.96</v>
      </c>
      <c r="E55" s="44">
        <v>0</v>
      </c>
      <c r="F55" s="44"/>
      <c r="G55" s="44">
        <v>19.7</v>
      </c>
      <c r="H55" s="44">
        <v>92.01</v>
      </c>
      <c r="I55" s="44">
        <v>68.31</v>
      </c>
      <c r="J55" s="44">
        <v>113.87</v>
      </c>
      <c r="K55" s="44"/>
      <c r="L55" s="44"/>
      <c r="M55" s="45">
        <v>27.62</v>
      </c>
      <c r="N55" s="45">
        <v>187.5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622.80999999999995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>
        <v>119.03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119.03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2493.4200000000005</v>
      </c>
      <c r="C64" s="53">
        <f t="shared" ref="C64:AG64" si="21">+C15+C23+C31+C39+C47+C48+C49+C50+C51+C52+C53+C54+C55+C56+C57+C58+C59+C60+C61+C62+C63</f>
        <v>2349.54</v>
      </c>
      <c r="D64" s="53">
        <f t="shared" si="21"/>
        <v>2315.5500000000002</v>
      </c>
      <c r="E64" s="53">
        <f t="shared" si="21"/>
        <v>60.5</v>
      </c>
      <c r="F64" s="53">
        <f t="shared" si="21"/>
        <v>1388.66</v>
      </c>
      <c r="G64" s="53">
        <f t="shared" si="21"/>
        <v>1261.67</v>
      </c>
      <c r="H64" s="53">
        <f t="shared" si="21"/>
        <v>2605.08</v>
      </c>
      <c r="I64" s="53">
        <f t="shared" si="21"/>
        <v>2859.9025000000001</v>
      </c>
      <c r="J64" s="53">
        <f t="shared" si="21"/>
        <v>3374.4300000000003</v>
      </c>
      <c r="K64" s="53">
        <f t="shared" si="21"/>
        <v>2941.8</v>
      </c>
      <c r="L64" s="53">
        <f t="shared" si="21"/>
        <v>1578.87</v>
      </c>
      <c r="M64" s="53">
        <f t="shared" si="21"/>
        <v>3407.5995000000003</v>
      </c>
      <c r="N64" s="53">
        <f t="shared" si="21"/>
        <v>1096.3699999999999</v>
      </c>
      <c r="O64" s="53">
        <f t="shared" si="21"/>
        <v>1148.55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28881.941999999999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2493.4</v>
      </c>
      <c r="C67" s="57">
        <f t="shared" ref="C67:L67" si="23">C12</f>
        <v>2344.2199999999998</v>
      </c>
      <c r="D67" s="57">
        <f t="shared" si="23"/>
        <v>2314.4699999999998</v>
      </c>
      <c r="E67" s="57">
        <f t="shared" si="23"/>
        <v>60.89</v>
      </c>
      <c r="F67" s="57">
        <f t="shared" si="23"/>
        <v>1389.23</v>
      </c>
      <c r="G67" s="57">
        <f t="shared" si="23"/>
        <v>1201.6400000000001</v>
      </c>
      <c r="H67" s="57">
        <f t="shared" si="23"/>
        <v>2603.5300000000002</v>
      </c>
      <c r="I67" s="57">
        <f t="shared" si="23"/>
        <v>2857.68</v>
      </c>
      <c r="J67" s="57">
        <f t="shared" si="23"/>
        <v>3431.32</v>
      </c>
      <c r="K67" s="57">
        <f t="shared" si="23"/>
        <v>2939.53</v>
      </c>
      <c r="L67" s="57">
        <f t="shared" si="23"/>
        <v>1577.84</v>
      </c>
      <c r="M67" s="57">
        <f t="shared" si="22"/>
        <v>3402.17</v>
      </c>
      <c r="N67" s="57">
        <f t="shared" si="22"/>
        <v>1087.0899999999999</v>
      </c>
      <c r="O67" s="57">
        <f t="shared" si="22"/>
        <v>1143.8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28846.809999999998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2493.4</v>
      </c>
      <c r="C69" s="59">
        <f t="shared" ref="C69:AG69" si="25">+C67+C68</f>
        <v>2344.2199999999998</v>
      </c>
      <c r="D69" s="59">
        <f t="shared" si="25"/>
        <v>2314.4699999999998</v>
      </c>
      <c r="E69" s="59">
        <f t="shared" si="25"/>
        <v>60.89</v>
      </c>
      <c r="F69" s="59">
        <f t="shared" si="25"/>
        <v>1389.23</v>
      </c>
      <c r="G69" s="59">
        <f t="shared" si="25"/>
        <v>1201.6400000000001</v>
      </c>
      <c r="H69" s="59">
        <f t="shared" si="25"/>
        <v>2603.5300000000002</v>
      </c>
      <c r="I69" s="59">
        <f t="shared" si="25"/>
        <v>2857.68</v>
      </c>
      <c r="J69" s="59">
        <f t="shared" si="25"/>
        <v>3431.32</v>
      </c>
      <c r="K69" s="59">
        <f t="shared" si="25"/>
        <v>2939.53</v>
      </c>
      <c r="L69" s="59">
        <f t="shared" si="25"/>
        <v>1577.84</v>
      </c>
      <c r="M69" s="59">
        <f t="shared" si="25"/>
        <v>3402.17</v>
      </c>
      <c r="N69" s="59">
        <f t="shared" si="25"/>
        <v>1087.0899999999999</v>
      </c>
      <c r="O69" s="59">
        <f t="shared" si="25"/>
        <v>1143.8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28846.809999999998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2.0000000000436557E-2</v>
      </c>
      <c r="C70" s="57">
        <f t="shared" si="26"/>
        <v>5.3200000000001637</v>
      </c>
      <c r="D70" s="57">
        <f t="shared" si="26"/>
        <v>1.080000000000382</v>
      </c>
      <c r="E70" s="57">
        <f t="shared" si="26"/>
        <v>-0.39000000000000057</v>
      </c>
      <c r="F70" s="57">
        <f t="shared" si="26"/>
        <v>-0.56999999999993634</v>
      </c>
      <c r="G70" s="57">
        <f t="shared" si="26"/>
        <v>60.029999999999973</v>
      </c>
      <c r="H70" s="57">
        <f t="shared" si="26"/>
        <v>1.5499999999997272</v>
      </c>
      <c r="I70" s="57">
        <f t="shared" si="26"/>
        <v>2.2225000000003092</v>
      </c>
      <c r="J70" s="57">
        <f t="shared" si="26"/>
        <v>-56.889999999999873</v>
      </c>
      <c r="K70" s="57">
        <f t="shared" si="26"/>
        <v>2.2699999999999818</v>
      </c>
      <c r="L70" s="57">
        <f t="shared" si="26"/>
        <v>1.0299999999999727</v>
      </c>
      <c r="M70" s="57">
        <f t="shared" si="26"/>
        <v>5.4295000000001892</v>
      </c>
      <c r="N70" s="57">
        <f t="shared" si="26"/>
        <v>9.2799999999999727</v>
      </c>
      <c r="O70" s="57">
        <f t="shared" si="26"/>
        <v>4.75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35.132000000001298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 t="s">
        <v>123</v>
      </c>
      <c r="H71" s="14"/>
      <c r="I71" s="14"/>
      <c r="J71" s="14" t="s">
        <v>124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125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54</v>
      </c>
      <c r="E11" s="5" t="s">
        <v>56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4811.84</v>
      </c>
      <c r="C12" s="26">
        <v>1810.86</v>
      </c>
      <c r="D12" s="26">
        <v>1013.14</v>
      </c>
      <c r="E12" s="26">
        <v>5466.82</v>
      </c>
      <c r="F12" s="26">
        <v>1486.09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14588.75</v>
      </c>
      <c r="AI12" s="26">
        <v>14371.68</v>
      </c>
      <c r="AJ12" s="69">
        <f>+AI12-AH12</f>
        <v>-217.06999999999971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238</v>
      </c>
      <c r="C15" s="23">
        <v>153.5</v>
      </c>
      <c r="D15" s="23">
        <v>51.5</v>
      </c>
      <c r="E15" s="23">
        <v>314</v>
      </c>
      <c r="F15" s="23">
        <v>49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806</v>
      </c>
    </row>
    <row r="16" spans="1:36" s="32" customFormat="1" x14ac:dyDescent="0.25">
      <c r="A16" s="30" t="s">
        <v>20</v>
      </c>
      <c r="B16" s="31">
        <v>658</v>
      </c>
      <c r="C16" s="31"/>
      <c r="D16" s="31">
        <v>109</v>
      </c>
      <c r="E16" s="31">
        <v>780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1547</v>
      </c>
      <c r="AJ16" s="70"/>
    </row>
    <row r="17" spans="1:36" s="47" customFormat="1" x14ac:dyDescent="0.25">
      <c r="A17" s="46" t="s">
        <v>27</v>
      </c>
      <c r="B17" s="22">
        <f>B16*$B$8</f>
        <v>3257.1</v>
      </c>
      <c r="C17" s="22">
        <f>C16*$B$8</f>
        <v>0</v>
      </c>
      <c r="D17" s="22">
        <f t="shared" ref="D17:AG17" si="2">D16*$B$8</f>
        <v>539.55000000000007</v>
      </c>
      <c r="E17" s="22">
        <f t="shared" si="2"/>
        <v>3861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7657.65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658</v>
      </c>
      <c r="C22" s="20">
        <f t="shared" ref="C22:AG23" si="5">+C16+C18+C20</f>
        <v>0</v>
      </c>
      <c r="D22" s="20">
        <f t="shared" si="5"/>
        <v>109</v>
      </c>
      <c r="E22" s="20">
        <f t="shared" si="5"/>
        <v>780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1547</v>
      </c>
    </row>
    <row r="23" spans="1:36" s="47" customFormat="1" x14ac:dyDescent="0.25">
      <c r="A23" s="48" t="s">
        <v>26</v>
      </c>
      <c r="B23" s="19">
        <f>+B17+B19+B21</f>
        <v>3257.1</v>
      </c>
      <c r="C23" s="19">
        <f t="shared" si="5"/>
        <v>0</v>
      </c>
      <c r="D23" s="19">
        <f t="shared" si="5"/>
        <v>539.55000000000007</v>
      </c>
      <c r="E23" s="19">
        <f t="shared" si="5"/>
        <v>3861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7657.65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27.13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27.13</v>
      </c>
    </row>
    <row r="41" spans="1:34" s="47" customFormat="1" x14ac:dyDescent="0.25">
      <c r="A41" s="46" t="s">
        <v>44</v>
      </c>
      <c r="B41" s="22">
        <f>B40*$B$8</f>
        <v>134.29349999999999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134.29349999999999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27.13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27.13</v>
      </c>
    </row>
    <row r="47" spans="1:34" s="47" customFormat="1" x14ac:dyDescent="0.25">
      <c r="A47" s="48" t="s">
        <v>48</v>
      </c>
      <c r="B47" s="19">
        <f>+B41+B43+B45</f>
        <v>134.29349999999999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134.29349999999999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1018.9</v>
      </c>
      <c r="C49" s="44">
        <v>1568.11</v>
      </c>
      <c r="D49" s="44">
        <v>375.08</v>
      </c>
      <c r="E49" s="44">
        <v>1134.54</v>
      </c>
      <c r="F49" s="44">
        <v>1180.9100000000001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5277.5399999999991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170.63</v>
      </c>
      <c r="C53" s="44">
        <v>90.75</v>
      </c>
      <c r="D53" s="44">
        <v>48.96</v>
      </c>
      <c r="E53" s="44">
        <v>121.29</v>
      </c>
      <c r="F53" s="44">
        <v>257.35000000000002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688.98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42.09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42.09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4818.9234999999999</v>
      </c>
      <c r="C64" s="53">
        <f t="shared" ref="C64:AG64" si="21">+C15+C23+C31+C39+C47+C48+C49+C50+C51+C52+C53+C54+C55+C56+C57+C58+C59+C60+C61+C62+C63</f>
        <v>1812.36</v>
      </c>
      <c r="D64" s="53">
        <f t="shared" si="21"/>
        <v>1015.0900000000001</v>
      </c>
      <c r="E64" s="53">
        <f t="shared" si="21"/>
        <v>5472.92</v>
      </c>
      <c r="F64" s="53">
        <f t="shared" si="21"/>
        <v>1487.2600000000002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14606.5535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4811.84</v>
      </c>
      <c r="C67" s="57">
        <f t="shared" ref="C67:L67" si="23">C12</f>
        <v>1810.86</v>
      </c>
      <c r="D67" s="57">
        <f t="shared" si="23"/>
        <v>1013.14</v>
      </c>
      <c r="E67" s="57">
        <f t="shared" si="23"/>
        <v>5466.82</v>
      </c>
      <c r="F67" s="57">
        <f t="shared" si="23"/>
        <v>1486.09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14588.75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4811.84</v>
      </c>
      <c r="C69" s="59">
        <f t="shared" ref="C69:AG69" si="25">+C67+C68</f>
        <v>1810.86</v>
      </c>
      <c r="D69" s="59">
        <f t="shared" si="25"/>
        <v>1013.14</v>
      </c>
      <c r="E69" s="59">
        <f t="shared" si="25"/>
        <v>5466.82</v>
      </c>
      <c r="F69" s="59">
        <f t="shared" si="25"/>
        <v>1486.09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14588.75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7.0834999999997308</v>
      </c>
      <c r="C70" s="57">
        <f t="shared" si="26"/>
        <v>1.5</v>
      </c>
      <c r="D70" s="57">
        <f t="shared" si="26"/>
        <v>1.9500000000001592</v>
      </c>
      <c r="E70" s="57">
        <f t="shared" si="26"/>
        <v>6.1000000000003638</v>
      </c>
      <c r="F70" s="57">
        <f t="shared" si="26"/>
        <v>1.1700000000003001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17.803500000000554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>
        <v>5.22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3254.45</v>
      </c>
      <c r="C12" s="26">
        <v>4225.3</v>
      </c>
      <c r="D12" s="26">
        <v>916.55</v>
      </c>
      <c r="E12" s="26">
        <v>1521.16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9917.4599999999991</v>
      </c>
      <c r="AI12" s="26">
        <v>9812.66</v>
      </c>
      <c r="AJ12" s="69">
        <f>+AI12-AH12</f>
        <v>-104.79999999999927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244.7</v>
      </c>
      <c r="C15" s="23">
        <v>411.7</v>
      </c>
      <c r="D15" s="23">
        <v>263</v>
      </c>
      <c r="E15" s="23">
        <v>495.5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1414.9</v>
      </c>
    </row>
    <row r="16" spans="1:36" s="32" customFormat="1" x14ac:dyDescent="0.25">
      <c r="A16" s="30" t="s">
        <v>20</v>
      </c>
      <c r="B16" s="31">
        <v>280</v>
      </c>
      <c r="C16" s="31">
        <v>440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720</v>
      </c>
      <c r="AJ16" s="70"/>
    </row>
    <row r="17" spans="1:36" s="47" customFormat="1" x14ac:dyDescent="0.25">
      <c r="A17" s="46" t="s">
        <v>27</v>
      </c>
      <c r="B17" s="22">
        <f>B16*$B$8</f>
        <v>1386</v>
      </c>
      <c r="C17" s="22">
        <f>C16*$B$8</f>
        <v>2178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3564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280</v>
      </c>
      <c r="C22" s="20">
        <f t="shared" ref="C22:AG23" si="5">+C16+C18+C20</f>
        <v>440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720</v>
      </c>
    </row>
    <row r="23" spans="1:36" s="47" customFormat="1" x14ac:dyDescent="0.25">
      <c r="A23" s="48" t="s">
        <v>26</v>
      </c>
      <c r="B23" s="19">
        <f>+B17+B19+B21</f>
        <v>1386</v>
      </c>
      <c r="C23" s="19">
        <f t="shared" si="5"/>
        <v>2178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3564</v>
      </c>
    </row>
    <row r="24" spans="1:36" x14ac:dyDescent="0.25">
      <c r="A24" s="13" t="s">
        <v>28</v>
      </c>
      <c r="B24" s="34">
        <v>10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52.199999999999996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52.199999999999996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10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52.199999999999996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52.199999999999996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28.99</v>
      </c>
      <c r="C40" s="36">
        <v>41.08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70.069999999999993</v>
      </c>
    </row>
    <row r="41" spans="1:34" s="47" customFormat="1" x14ac:dyDescent="0.25">
      <c r="A41" s="46" t="s">
        <v>44</v>
      </c>
      <c r="B41" s="22">
        <f>B40*$B$8</f>
        <v>143.50049999999999</v>
      </c>
      <c r="C41" s="22">
        <f t="shared" ref="C41:AG41" si="16">C40*$B$8</f>
        <v>203.346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346.84649999999999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28.99</v>
      </c>
      <c r="C46" s="20">
        <f t="shared" ref="C46:AG47" si="19">+C40+C42+C44</f>
        <v>41.08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70.069999999999993</v>
      </c>
    </row>
    <row r="47" spans="1:34" s="47" customFormat="1" x14ac:dyDescent="0.25">
      <c r="A47" s="48" t="s">
        <v>48</v>
      </c>
      <c r="B47" s="19">
        <f>+B41+B43+B45</f>
        <v>143.50049999999999</v>
      </c>
      <c r="C47" s="19">
        <f t="shared" si="19"/>
        <v>203.346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346.84649999999999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1041.94</v>
      </c>
      <c r="C49" s="44">
        <v>1382.64</v>
      </c>
      <c r="D49" s="44">
        <v>479.51</v>
      </c>
      <c r="E49" s="44">
        <v>964.04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3868.13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291.38</v>
      </c>
      <c r="C53" s="44">
        <v>57.18</v>
      </c>
      <c r="D53" s="44">
        <v>132.58000000000001</v>
      </c>
      <c r="E53" s="44">
        <v>63.22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544.36</v>
      </c>
    </row>
    <row r="54" spans="1:34" x14ac:dyDescent="0.25">
      <c r="A54" s="17" t="s">
        <v>114</v>
      </c>
      <c r="B54" s="44"/>
      <c r="C54" s="44"/>
      <c r="D54" s="44">
        <v>41.14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41.14</v>
      </c>
    </row>
    <row r="55" spans="1:34" x14ac:dyDescent="0.25">
      <c r="A55" s="17" t="s">
        <v>52</v>
      </c>
      <c r="B55" s="44">
        <v>98.8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98.8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3258.5205000000005</v>
      </c>
      <c r="C64" s="53">
        <f t="shared" ref="C64:AG64" si="21">+C15+C23+C31+C39+C47+C48+C49+C50+C51+C52+C53+C54+C55+C56+C57+C58+C59+C60+C61+C62+C63</f>
        <v>4232.866</v>
      </c>
      <c r="D64" s="53">
        <f t="shared" si="21"/>
        <v>916.23</v>
      </c>
      <c r="E64" s="53">
        <f t="shared" si="21"/>
        <v>1522.76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9930.3765000000003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3254.45</v>
      </c>
      <c r="C67" s="57">
        <f t="shared" ref="C67:L67" si="23">C12</f>
        <v>4225.3</v>
      </c>
      <c r="D67" s="57">
        <f t="shared" si="23"/>
        <v>916.55</v>
      </c>
      <c r="E67" s="57">
        <f t="shared" si="23"/>
        <v>1521.16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9917.4599999999991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3254.45</v>
      </c>
      <c r="C69" s="59">
        <f t="shared" ref="C69:AG69" si="25">+C67+C68</f>
        <v>4225.3</v>
      </c>
      <c r="D69" s="59">
        <f t="shared" si="25"/>
        <v>916.55</v>
      </c>
      <c r="E69" s="59">
        <f t="shared" si="25"/>
        <v>1521.16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9917.4599999999991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4.0705000000007203</v>
      </c>
      <c r="C70" s="57">
        <f t="shared" si="26"/>
        <v>7.5659999999998035</v>
      </c>
      <c r="D70" s="57">
        <f t="shared" si="26"/>
        <v>-0.31999999999993634</v>
      </c>
      <c r="E70" s="57">
        <f t="shared" si="26"/>
        <v>1.5999999999999091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12.916500000000497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8" activePane="bottomRight" state="frozen"/>
      <selection pane="topRight" activeCell="B1" sqref="B1"/>
      <selection pane="bottomLeft" activeCell="A5" sqref="A5"/>
      <selection pane="bottomRight" activeCell="AH77" sqref="AH7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806.05</v>
      </c>
      <c r="C12" s="26">
        <v>1316.84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2122.89</v>
      </c>
      <c r="AI12" s="26">
        <v>2098.5500000000002</v>
      </c>
      <c r="AJ12" s="69">
        <f>+AI12-AH12</f>
        <v>-24.339999999999691</v>
      </c>
    </row>
    <row r="13" spans="1:36" ht="19.5" customHeight="1" x14ac:dyDescent="0.25">
      <c r="A13" s="25" t="s">
        <v>117</v>
      </c>
      <c r="B13" s="26">
        <v>6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24</v>
      </c>
      <c r="AI13" s="26"/>
      <c r="AJ13" s="69">
        <f>+AI13-AH13</f>
        <v>-24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</v>
      </c>
      <c r="C15" s="23">
        <v>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</v>
      </c>
    </row>
    <row r="16" spans="1:36" s="32" customFormat="1" x14ac:dyDescent="0.25">
      <c r="A16" s="30" t="s">
        <v>20</v>
      </c>
      <c r="B16" s="31">
        <v>48</v>
      </c>
      <c r="C16" s="31">
        <v>111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159</v>
      </c>
      <c r="AJ16" s="70"/>
    </row>
    <row r="17" spans="1:36" s="47" customFormat="1" x14ac:dyDescent="0.25">
      <c r="A17" s="46" t="s">
        <v>27</v>
      </c>
      <c r="B17" s="22">
        <f>B16*$B$8</f>
        <v>237.60000000000002</v>
      </c>
      <c r="C17" s="22">
        <f>C16*$B$8</f>
        <v>549.45000000000005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787.05000000000007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48</v>
      </c>
      <c r="C22" s="20">
        <f t="shared" ref="C22:AG23" si="5">+C16+C18+C20</f>
        <v>111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159</v>
      </c>
    </row>
    <row r="23" spans="1:36" s="47" customFormat="1" x14ac:dyDescent="0.25">
      <c r="A23" s="48" t="s">
        <v>26</v>
      </c>
      <c r="B23" s="19">
        <f>+B17+B19+B21</f>
        <v>237.60000000000002</v>
      </c>
      <c r="C23" s="19">
        <f t="shared" si="5"/>
        <v>549.45000000000005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787.05000000000007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18.329999999999998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18.329999999999998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90.733499999999992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90.733499999999992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18.329999999999998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18.329999999999998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90.733499999999992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90.733499999999992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518.58000000000004</v>
      </c>
      <c r="C49" s="44">
        <v>556.21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1074.79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39.700000000000003</v>
      </c>
      <c r="C53" s="44">
        <v>131.4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171.10000000000002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13.17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13.17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814.05000000000007</v>
      </c>
      <c r="C64" s="53">
        <f t="shared" ref="C64:AG64" si="21">+C15+C23+C31+C39+C47+C48+C49+C50+C51+C52+C53+C54+C55+C56+C57+C58+C59+C60+C61+C62+C63</f>
        <v>1336.7935000000002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2150.8435000000004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806.05</v>
      </c>
      <c r="C67" s="57">
        <f t="shared" ref="C67:L67" si="23">C12</f>
        <v>1316.84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2122.89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24</v>
      </c>
    </row>
    <row r="69" spans="1:34" s="47" customFormat="1" x14ac:dyDescent="0.25">
      <c r="A69" s="58" t="s">
        <v>94</v>
      </c>
      <c r="B69" s="59">
        <f>+B67+B68</f>
        <v>812.05</v>
      </c>
      <c r="C69" s="59">
        <f t="shared" ref="C69:AG69" si="25">+C67+C68</f>
        <v>1334.84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2146.89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2.0000000000001137</v>
      </c>
      <c r="C70" s="57">
        <f t="shared" si="26"/>
        <v>1.9535000000003038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3.9535000000004175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B77" sqref="B7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695.84</v>
      </c>
      <c r="C12" s="26">
        <v>183.59</v>
      </c>
      <c r="D12" s="26">
        <v>2510.62</v>
      </c>
      <c r="E12" s="26">
        <v>399.93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3789.98</v>
      </c>
      <c r="AI12" s="26"/>
      <c r="AJ12" s="69">
        <f>+AI12-AH12</f>
        <v>-3789.98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4.5</v>
      </c>
      <c r="C15" s="23">
        <v>65.5</v>
      </c>
      <c r="D15" s="23">
        <v>410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480</v>
      </c>
    </row>
    <row r="16" spans="1:36" s="32" customFormat="1" x14ac:dyDescent="0.25">
      <c r="A16" s="30" t="s">
        <v>20</v>
      </c>
      <c r="B16" s="31">
        <v>71</v>
      </c>
      <c r="C16" s="31">
        <v>10</v>
      </c>
      <c r="D16" s="31">
        <v>250</v>
      </c>
      <c r="E16" s="31">
        <v>70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401</v>
      </c>
      <c r="AJ16" s="70"/>
    </row>
    <row r="17" spans="1:36" s="47" customFormat="1" x14ac:dyDescent="0.25">
      <c r="A17" s="46" t="s">
        <v>27</v>
      </c>
      <c r="B17" s="22">
        <f>B16*$B$8</f>
        <v>351.45</v>
      </c>
      <c r="C17" s="22">
        <f>C16*$B$8</f>
        <v>49.5</v>
      </c>
      <c r="D17" s="22">
        <f t="shared" ref="D17:AG17" si="2">D16*$B$8</f>
        <v>1237.5</v>
      </c>
      <c r="E17" s="22">
        <f t="shared" si="2"/>
        <v>346.5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1984.95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71</v>
      </c>
      <c r="C22" s="20">
        <f t="shared" ref="C22:AG23" si="5">+C16+C18+C20</f>
        <v>10</v>
      </c>
      <c r="D22" s="20">
        <f t="shared" si="5"/>
        <v>250</v>
      </c>
      <c r="E22" s="20">
        <f t="shared" si="5"/>
        <v>70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401</v>
      </c>
    </row>
    <row r="23" spans="1:36" s="47" customFormat="1" x14ac:dyDescent="0.25">
      <c r="A23" s="48" t="s">
        <v>26</v>
      </c>
      <c r="B23" s="19">
        <f>+B17+B19+B21</f>
        <v>351.45</v>
      </c>
      <c r="C23" s="19">
        <f t="shared" si="5"/>
        <v>49.5</v>
      </c>
      <c r="D23" s="19">
        <f t="shared" si="5"/>
        <v>1237.5</v>
      </c>
      <c r="E23" s="19">
        <f t="shared" si="5"/>
        <v>346.5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1984.95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276.07</v>
      </c>
      <c r="C49" s="44">
        <v>69.27</v>
      </c>
      <c r="D49" s="44">
        <v>713.94</v>
      </c>
      <c r="E49" s="44">
        <v>49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1108.28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65.319999999999993</v>
      </c>
      <c r="C53" s="44"/>
      <c r="D53" s="44">
        <v>154.62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219.94</v>
      </c>
    </row>
    <row r="54" spans="1:34" x14ac:dyDescent="0.25">
      <c r="A54" s="17" t="s">
        <v>114</v>
      </c>
      <c r="B54" s="44"/>
      <c r="C54" s="44"/>
      <c r="D54" s="44"/>
      <c r="E54" s="44">
        <v>18.309999999999999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18.309999999999999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697.33999999999992</v>
      </c>
      <c r="C64" s="53">
        <f t="shared" ref="C64:AG64" si="21">+C15+C23+C31+C39+C47+C48+C49+C50+C51+C52+C53+C54+C55+C56+C57+C58+C59+C60+C61+C62+C63</f>
        <v>184.26999999999998</v>
      </c>
      <c r="D64" s="53">
        <f t="shared" si="21"/>
        <v>2516.06</v>
      </c>
      <c r="E64" s="53">
        <f t="shared" si="21"/>
        <v>413.81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3811.48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695.84</v>
      </c>
      <c r="C67" s="57">
        <f t="shared" ref="C67:L67" si="23">C12</f>
        <v>183.59</v>
      </c>
      <c r="D67" s="57">
        <f t="shared" si="23"/>
        <v>2510.62</v>
      </c>
      <c r="E67" s="57">
        <f t="shared" si="23"/>
        <v>399.93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3789.98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695.84</v>
      </c>
      <c r="C69" s="59">
        <f t="shared" ref="C69:AG69" si="25">+C67+C68</f>
        <v>183.59</v>
      </c>
      <c r="D69" s="59">
        <f t="shared" si="25"/>
        <v>2510.62</v>
      </c>
      <c r="E69" s="59">
        <f t="shared" si="25"/>
        <v>399.93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3789.98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1.4999999999998863</v>
      </c>
      <c r="C70" s="57">
        <f t="shared" si="26"/>
        <v>0.6799999999999784</v>
      </c>
      <c r="D70" s="57">
        <f t="shared" si="26"/>
        <v>5.4400000000000546</v>
      </c>
      <c r="E70" s="57">
        <f t="shared" si="26"/>
        <v>13.879999999999995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21.499999999999915</v>
      </c>
    </row>
    <row r="71" spans="1:34" ht="96" customHeight="1" x14ac:dyDescent="0.25">
      <c r="A71" s="77" t="s">
        <v>96</v>
      </c>
      <c r="B71" s="14"/>
      <c r="C71" s="14"/>
      <c r="D71" s="14"/>
      <c r="E71" s="14" t="s">
        <v>126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4.95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3980.31</v>
      </c>
      <c r="C12" s="26">
        <v>4074.78</v>
      </c>
      <c r="D12" s="26">
        <v>4024.54</v>
      </c>
      <c r="E12" s="26">
        <v>1297.67</v>
      </c>
      <c r="F12" s="26">
        <v>2448.3200000000002</v>
      </c>
      <c r="G12" s="26">
        <v>2088.7399999999998</v>
      </c>
      <c r="H12" s="26">
        <v>1825.28</v>
      </c>
      <c r="I12" s="26">
        <v>1002.37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20742.009999999998</v>
      </c>
      <c r="AI12" s="26">
        <v>20500.22</v>
      </c>
      <c r="AJ12" s="69">
        <f>+AI12-AH12</f>
        <v>-241.78999999999724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266.5</v>
      </c>
      <c r="C15" s="23">
        <v>172.5</v>
      </c>
      <c r="D15" s="23">
        <v>365</v>
      </c>
      <c r="E15" s="23">
        <v>298</v>
      </c>
      <c r="F15" s="23">
        <v>140.5</v>
      </c>
      <c r="G15" s="23">
        <v>131.5</v>
      </c>
      <c r="H15" s="23">
        <v>145</v>
      </c>
      <c r="I15" s="23">
        <v>297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1816</v>
      </c>
    </row>
    <row r="16" spans="1:36" s="32" customFormat="1" x14ac:dyDescent="0.25">
      <c r="A16" s="30" t="s">
        <v>20</v>
      </c>
      <c r="B16" s="31">
        <v>334</v>
      </c>
      <c r="C16" s="31">
        <v>398</v>
      </c>
      <c r="D16" s="31">
        <v>354</v>
      </c>
      <c r="E16" s="31"/>
      <c r="F16" s="31">
        <v>216</v>
      </c>
      <c r="G16" s="31">
        <v>197</v>
      </c>
      <c r="H16" s="31">
        <v>241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1740</v>
      </c>
      <c r="AJ16" s="70"/>
    </row>
    <row r="17" spans="1:36" s="47" customFormat="1" x14ac:dyDescent="0.25">
      <c r="A17" s="46" t="s">
        <v>27</v>
      </c>
      <c r="B17" s="22">
        <f>B16*$B$8</f>
        <v>1653.3</v>
      </c>
      <c r="C17" s="22">
        <f>C16*$B$8</f>
        <v>1970.1000000000001</v>
      </c>
      <c r="D17" s="22">
        <f t="shared" ref="D17:AG17" si="2">D16*$B$8</f>
        <v>1752.3</v>
      </c>
      <c r="E17" s="22">
        <f t="shared" si="2"/>
        <v>0</v>
      </c>
      <c r="F17" s="22">
        <f t="shared" si="2"/>
        <v>1069.2</v>
      </c>
      <c r="G17" s="22">
        <f t="shared" si="2"/>
        <v>975.15000000000009</v>
      </c>
      <c r="H17" s="22">
        <f t="shared" si="2"/>
        <v>1192.95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8613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334</v>
      </c>
      <c r="C22" s="20">
        <f t="shared" ref="C22:AG23" si="5">+C16+C18+C20</f>
        <v>398</v>
      </c>
      <c r="D22" s="20">
        <f t="shared" si="5"/>
        <v>354</v>
      </c>
      <c r="E22" s="20">
        <f t="shared" si="5"/>
        <v>0</v>
      </c>
      <c r="F22" s="20">
        <f t="shared" si="5"/>
        <v>216</v>
      </c>
      <c r="G22" s="20">
        <f t="shared" si="5"/>
        <v>197</v>
      </c>
      <c r="H22" s="20">
        <f t="shared" si="5"/>
        <v>241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1740</v>
      </c>
    </row>
    <row r="23" spans="1:36" s="47" customFormat="1" x14ac:dyDescent="0.25">
      <c r="A23" s="48" t="s">
        <v>26</v>
      </c>
      <c r="B23" s="19">
        <f>+B17+B19+B21</f>
        <v>1653.3</v>
      </c>
      <c r="C23" s="19">
        <f t="shared" si="5"/>
        <v>1970.1000000000001</v>
      </c>
      <c r="D23" s="19">
        <f t="shared" si="5"/>
        <v>1752.3</v>
      </c>
      <c r="E23" s="19">
        <f t="shared" si="5"/>
        <v>0</v>
      </c>
      <c r="F23" s="19">
        <f t="shared" si="5"/>
        <v>1069.2</v>
      </c>
      <c r="G23" s="19">
        <f t="shared" si="5"/>
        <v>975.15000000000009</v>
      </c>
      <c r="H23" s="19">
        <f t="shared" si="5"/>
        <v>1192.95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8613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68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68</v>
      </c>
    </row>
    <row r="33" spans="1:34" s="47" customFormat="1" x14ac:dyDescent="0.25">
      <c r="A33" s="46" t="s">
        <v>35</v>
      </c>
      <c r="B33" s="22">
        <f>B32*$B$8</f>
        <v>336.6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336.6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68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68</v>
      </c>
    </row>
    <row r="39" spans="1:34" s="47" customFormat="1" x14ac:dyDescent="0.25">
      <c r="A39" s="48" t="s">
        <v>42</v>
      </c>
      <c r="B39" s="19">
        <f>+B33+B35+B37</f>
        <v>336.6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336.6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1721.81</v>
      </c>
      <c r="C49" s="44"/>
      <c r="D49" s="44"/>
      <c r="E49" s="44">
        <v>1000.31</v>
      </c>
      <c r="F49" s="44">
        <v>1026.3900000000001</v>
      </c>
      <c r="G49" s="44"/>
      <c r="H49" s="44"/>
      <c r="I49" s="44">
        <v>707.46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4455.97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1682.79</v>
      </c>
      <c r="D52" s="44">
        <v>1836.07</v>
      </c>
      <c r="E52" s="44"/>
      <c r="F52" s="44"/>
      <c r="G52" s="44">
        <v>889.34</v>
      </c>
      <c r="H52" s="44">
        <v>491.03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4899.2299999999996</v>
      </c>
    </row>
    <row r="53" spans="1:34" x14ac:dyDescent="0.25">
      <c r="A53" s="17" t="s">
        <v>18</v>
      </c>
      <c r="B53" s="44"/>
      <c r="C53" s="44">
        <v>235.49</v>
      </c>
      <c r="D53" s="44"/>
      <c r="E53" s="44"/>
      <c r="F53" s="44">
        <v>17.71</v>
      </c>
      <c r="G53" s="44">
        <v>95.81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349.01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197.72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197.72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25.89</v>
      </c>
      <c r="D59" s="44">
        <v>20.67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46.56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3978.21</v>
      </c>
      <c r="C64" s="53">
        <f t="shared" ref="C64:AG64" si="21">+C15+C23+C31+C39+C47+C48+C49+C50+C51+C52+C53+C54+C55+C56+C57+C58+C59+C60+C61+C62+C63</f>
        <v>4086.77</v>
      </c>
      <c r="D64" s="53">
        <f t="shared" si="21"/>
        <v>3974.04</v>
      </c>
      <c r="E64" s="53">
        <f t="shared" si="21"/>
        <v>1298.31</v>
      </c>
      <c r="F64" s="53">
        <f t="shared" si="21"/>
        <v>2451.52</v>
      </c>
      <c r="G64" s="53">
        <f t="shared" si="21"/>
        <v>2091.8000000000002</v>
      </c>
      <c r="H64" s="53">
        <f t="shared" si="21"/>
        <v>1828.98</v>
      </c>
      <c r="I64" s="53">
        <f t="shared" si="21"/>
        <v>1004.46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20714.09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3980.31</v>
      </c>
      <c r="C67" s="57">
        <f t="shared" ref="C67:L67" si="23">C12</f>
        <v>4074.78</v>
      </c>
      <c r="D67" s="57">
        <f t="shared" si="23"/>
        <v>4024.54</v>
      </c>
      <c r="E67" s="57">
        <f t="shared" si="23"/>
        <v>1297.67</v>
      </c>
      <c r="F67" s="57">
        <f t="shared" si="23"/>
        <v>2448.3200000000002</v>
      </c>
      <c r="G67" s="57">
        <f t="shared" si="23"/>
        <v>2088.7399999999998</v>
      </c>
      <c r="H67" s="57">
        <f t="shared" si="23"/>
        <v>1825.28</v>
      </c>
      <c r="I67" s="57">
        <f t="shared" si="23"/>
        <v>1002.37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20742.009999999998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3980.31</v>
      </c>
      <c r="C69" s="59">
        <f t="shared" ref="C69:AG69" si="25">+C67+C68</f>
        <v>4074.78</v>
      </c>
      <c r="D69" s="59">
        <f t="shared" si="25"/>
        <v>4024.54</v>
      </c>
      <c r="E69" s="59">
        <f t="shared" si="25"/>
        <v>1297.67</v>
      </c>
      <c r="F69" s="59">
        <f t="shared" si="25"/>
        <v>2448.3200000000002</v>
      </c>
      <c r="G69" s="59">
        <f t="shared" si="25"/>
        <v>2088.7399999999998</v>
      </c>
      <c r="H69" s="59">
        <f t="shared" si="25"/>
        <v>1825.28</v>
      </c>
      <c r="I69" s="59">
        <f t="shared" si="25"/>
        <v>1002.37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20742.009999999998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-2.0999999999999091</v>
      </c>
      <c r="C70" s="57">
        <f t="shared" si="26"/>
        <v>11.989999999999782</v>
      </c>
      <c r="D70" s="57">
        <f t="shared" si="26"/>
        <v>-50.5</v>
      </c>
      <c r="E70" s="57">
        <f t="shared" si="26"/>
        <v>0.63999999999987267</v>
      </c>
      <c r="F70" s="57">
        <f t="shared" si="26"/>
        <v>3.1999999999998181</v>
      </c>
      <c r="G70" s="57">
        <f t="shared" si="26"/>
        <v>3.0600000000004002</v>
      </c>
      <c r="H70" s="57">
        <f t="shared" si="26"/>
        <v>3.7000000000000455</v>
      </c>
      <c r="I70" s="57">
        <f t="shared" si="26"/>
        <v>2.0900000000000318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-27.919999999999959</v>
      </c>
    </row>
    <row r="71" spans="1:34" ht="94.5" customHeight="1" x14ac:dyDescent="0.25">
      <c r="A71" s="77" t="s">
        <v>96</v>
      </c>
      <c r="B71" s="14"/>
      <c r="C71" s="14"/>
      <c r="D71" s="14" t="s">
        <v>129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BOVEDA-4</cp:lastModifiedBy>
  <cp:lastPrinted>2019-08-19T12:56:25Z</cp:lastPrinted>
  <dcterms:created xsi:type="dcterms:W3CDTF">2013-07-24T18:56:16Z</dcterms:created>
  <dcterms:modified xsi:type="dcterms:W3CDTF">2022-05-24T18:52:50Z</dcterms:modified>
</cp:coreProperties>
</file>