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DRE GENERAL MAYO 2022\"/>
    </mc:Choice>
  </mc:AlternateContent>
  <bookViews>
    <workbookView xWindow="0" yWindow="0" windowWidth="19200" windowHeight="10890" firstSheet="3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P64" i="152"/>
  <c r="P70" i="152" s="1"/>
  <c r="H64" i="152"/>
  <c r="H70" i="152" s="1"/>
  <c r="AH23" i="149"/>
  <c r="F11" i="145" s="1"/>
  <c r="X64" i="152"/>
  <c r="X70" i="152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E39" i="40"/>
  <c r="AA39" i="40"/>
  <c r="W39" i="40"/>
  <c r="U39" i="40"/>
  <c r="AD39" i="40"/>
  <c r="AA47" i="40"/>
  <c r="AG23" i="40"/>
  <c r="Y23" i="40"/>
  <c r="U23" i="40"/>
  <c r="AE47" i="40"/>
  <c r="W47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AB64" i="40" l="1"/>
  <c r="AB70" i="40" s="1"/>
  <c r="L69" i="40"/>
  <c r="AD64" i="40"/>
  <c r="AD70" i="40" s="1"/>
  <c r="AE64" i="40"/>
  <c r="AE70" i="40" s="1"/>
  <c r="Z64" i="40"/>
  <c r="Z70" i="40" s="1"/>
  <c r="Y64" i="40"/>
  <c r="Y70" i="40" s="1"/>
  <c r="V64" i="40"/>
  <c r="V70" i="40" s="1"/>
  <c r="H69" i="40"/>
  <c r="C69" i="40"/>
  <c r="Q39" i="40"/>
  <c r="M39" i="40"/>
  <c r="AF64" i="40"/>
  <c r="AF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S64" i="40" s="1"/>
  <c r="S70" i="40" s="1"/>
  <c r="R23" i="40"/>
  <c r="Q23" i="40"/>
  <c r="P23" i="40"/>
  <c r="O23" i="40"/>
  <c r="O64" i="40" s="1"/>
  <c r="O70" i="40" s="1"/>
  <c r="N23" i="40"/>
  <c r="M23" i="40"/>
  <c r="R64" i="40" l="1"/>
  <c r="R70" i="40" s="1"/>
  <c r="AH69" i="40"/>
  <c r="P64" i="40"/>
  <c r="P70" i="40" s="1"/>
  <c r="M64" i="40"/>
  <c r="M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E31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B38" i="40"/>
  <c r="I39" i="40" l="1"/>
  <c r="K31" i="40"/>
  <c r="G31" i="40"/>
  <c r="C31" i="40"/>
  <c r="H39" i="40"/>
  <c r="K47" i="40"/>
  <c r="E23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<sst xmlns="http://schemas.openxmlformats.org/spreadsheetml/2006/main" count="743" uniqueCount="132">
  <si>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</si>
  <si>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</si>
  <si>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</si>
  <si>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</si>
  <si>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</si>
  <si>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</si>
  <si>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</si>
  <si>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</si>
  <si>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</si>
  <si>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</si>
  <si>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</si>
  <si>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</si>
  <si>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</si>
  <si>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</si>
  <si>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</si>
  <si>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</si>
  <si>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</si>
  <si>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</si>
  <si>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</si>
  <si>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</si>
  <si>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</si>
  <si>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</si>
  <si>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</si>
  <si>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</si>
  <si>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</si>
  <si>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</si>
  <si>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</si>
  <si>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</si>
  <si>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</si>
  <si>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</si>
  <si>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</si>
  <si>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</si>
  <si>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</si>
  <si>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</si>
  <si>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</si>
  <si>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</si>
  <si>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</si>
  <si>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</si>
  <si>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</si>
  <si>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</si>
  <si>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</si>
  <si>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</si>
  <si>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</si>
  <si>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</si>
  <si>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</si>
  <si>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</si>
  <si>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</si>
  <si>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</si>
  <si>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</si>
  <si>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</si>
  <si>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</si>
  <si>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</si>
  <si>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</si>
  <si>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</si>
  <si>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</si>
  <si>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</si>
  <si>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</si>
  <si>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</si>
  <si>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</si>
  <si>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</si>
  <si>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</si>
  <si>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</si>
  <si>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</si>
  <si>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</si>
  <si>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</si>
  <si>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</si>
  <si>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</si>
  <si>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</si>
  <si>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</si>
  <si>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</si>
  <si>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</si>
  <si>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</si>
  <si>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</si>
  <si>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</si>
  <si>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</si>
  <si>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</si>
  <si>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</si>
  <si>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</si>
  <si>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</si>
  <si>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</si>
  <si>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</si>
  <si>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</si>
  <si>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</si>
  <si>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</si>
  <si>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</si>
  <si>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</si>
  <si>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</si>
  <si>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</si>
  <si>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</si>
  <si>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</si>
  <si>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</si>
  <si>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</si>
  <si>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</si>
  <si>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</si>
  <si>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</si>
  <si>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</si>
  <si>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</si>
  <si>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</si>
  <si>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</si>
  <si>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</si>
  <si>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</si>
  <si>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</si>
  <si>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</si>
  <si>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</si>
  <si>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</si>
  <si>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</si>
  <si>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</si>
  <si>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</si>
  <si>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</si>
  <si>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</si>
  <si>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</si>
  <si>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</si>
  <si>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</si>
  <si>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</si>
  <si>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</si>
  <si>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</si>
  <si>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</si>
  <si>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</si>
  <si>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</si>
  <si>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</si>
  <si>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</si>
  <si>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</si>
  <si>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</si>
  <si>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FALTANTE EN EFECTIVO</t>
  </si>
  <si>
    <t>20.50F/C</t>
  </si>
  <si>
    <t>35.50F/C</t>
  </si>
  <si>
    <t>44.00F/C</t>
  </si>
  <si>
    <t>22.50F/C</t>
  </si>
  <si>
    <t>FALTANTE DE 10$</t>
  </si>
  <si>
    <t>9.50F/C</t>
  </si>
  <si>
    <t>MAL REGISTRO DE 2$</t>
  </si>
  <si>
    <t>mal registro de 2.07$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</si>
</sst>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47264.39</v>
      </c>
      <c r="C2" s="43">
        <f>MODELO!AH12</f>
        <v>22317.120000000003</v>
      </c>
      <c r="D2" s="43">
        <f>EXQUISITECES!AH12</f>
        <v>6690.6599999999989</v>
      </c>
      <c r="E2" s="43">
        <f>HOYADA!AH12</f>
        <v>8138.59</v>
      </c>
      <c r="F2" s="43">
        <f>FARMASTOP!AH12</f>
        <v>2384.85</v>
      </c>
      <c r="G2" s="43">
        <f>BOCAS!AH12</f>
        <v>1059.17</v>
      </c>
      <c r="H2" s="43">
        <f>LAGUNETICA!AH12</f>
        <v>11625.900000000001</v>
      </c>
      <c r="I2" s="43">
        <f>SANANTONIO!AH12</f>
        <v>0</v>
      </c>
      <c r="J2" s="43">
        <f>SUM(B2:I2)</f>
        <v>99480.680000000022</v>
      </c>
    </row>
    <row r="3" spans="1:10" x14ac:dyDescent="0.25">
      <c r="A3" s="46" t="s">
        <v>0</v>
      </c>
      <c r="B3" s="43">
        <f>AUTOMERCADO!AH15</f>
        <v>1164</v>
      </c>
      <c r="C3" s="43">
        <f>MODELO!AH15</f>
        <v>929.4</v>
      </c>
      <c r="D3" s="43">
        <f>EXQUISITECES!AH15</f>
        <v>287.50299999999999</v>
      </c>
      <c r="E3" s="43">
        <f>HOYADA!AH15</f>
        <v>1355.2</v>
      </c>
      <c r="F3" s="43">
        <f>FARMASTOP!AH15</f>
        <v>53</v>
      </c>
      <c r="G3" s="43">
        <f>BOCAS!AH15</f>
        <v>0</v>
      </c>
      <c r="H3" s="43">
        <f>LAGUNETICA!AH15</f>
        <v>770.7</v>
      </c>
      <c r="I3" s="43">
        <f>SANANTONIO!AH15</f>
        <v>0</v>
      </c>
      <c r="J3" s="43">
        <f t="shared" ref="J3:J52" si="0">SUM(B3:I3)</f>
        <v>4559.8029999999999</v>
      </c>
    </row>
    <row r="4" spans="1:10" x14ac:dyDescent="0.25">
      <c r="A4" s="73" t="s">
        <v>20</v>
      </c>
      <c r="B4" s="43">
        <f>AUTOMERCADO!AH16</f>
        <v>3954</v>
      </c>
      <c r="C4" s="43">
        <f>MODELO!AH16</f>
        <v>2004</v>
      </c>
      <c r="D4" s="43">
        <f>EXQUISITECES!AH16</f>
        <v>656</v>
      </c>
      <c r="E4" s="43">
        <f>HOYADA!AH16</f>
        <v>431</v>
      </c>
      <c r="F4" s="43">
        <f>FARMASTOP!AH16</f>
        <v>205</v>
      </c>
      <c r="G4" s="43">
        <f>BOCAS!AH16</f>
        <v>135</v>
      </c>
      <c r="H4" s="43">
        <f>LAGUNETICA!AH16</f>
        <v>869</v>
      </c>
      <c r="I4" s="43">
        <f>SANANTONIO!AH16</f>
        <v>0</v>
      </c>
      <c r="J4" s="43">
        <f t="shared" si="0"/>
        <v>8254</v>
      </c>
    </row>
    <row r="5" spans="1:10" x14ac:dyDescent="0.25">
      <c r="A5" s="46" t="s">
        <v>27</v>
      </c>
      <c r="B5" s="43">
        <f>AUTOMERCADO!AH17</f>
        <v>19572.3</v>
      </c>
      <c r="C5" s="43">
        <f>MODELO!AH17</f>
        <v>9919.8000000000011</v>
      </c>
      <c r="D5" s="43">
        <f>EXQUISITECES!AH17</f>
        <v>3247.2</v>
      </c>
      <c r="E5" s="43">
        <f>HOYADA!AH17</f>
        <v>2133.4500000000003</v>
      </c>
      <c r="F5" s="43">
        <f>FARMASTOP!AH17</f>
        <v>1014.75</v>
      </c>
      <c r="G5" s="43">
        <f>BOCAS!AH17</f>
        <v>668.25</v>
      </c>
      <c r="H5" s="43">
        <f>LAGUNETICA!AH17</f>
        <v>4301.55</v>
      </c>
      <c r="I5" s="43">
        <f>SANANTONIO!AH17</f>
        <v>0</v>
      </c>
      <c r="J5" s="43">
        <f t="shared" si="0"/>
        <v>40857.300000000003</v>
      </c>
    </row>
    <row r="6" spans="1:10" x14ac:dyDescent="0.25">
      <c r="A6" s="73" t="s">
        <v>23</v>
      </c>
      <c r="B6" s="43">
        <f>AUTOMERCADO!AH18</f>
        <v>58</v>
      </c>
      <c r="C6" s="43">
        <f>MODELO!AH18</f>
        <v>0</v>
      </c>
      <c r="D6" s="43">
        <f>EXQUISITECES!AH18</f>
        <v>5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13</v>
      </c>
      <c r="I6" s="43">
        <f>SANANTONIO!AH18</f>
        <v>0</v>
      </c>
      <c r="J6" s="43">
        <f t="shared" si="0"/>
        <v>76</v>
      </c>
    </row>
    <row r="7" spans="1:10" x14ac:dyDescent="0.25">
      <c r="A7" s="46" t="s">
        <v>27</v>
      </c>
      <c r="B7" s="43">
        <f>AUTOMERCADO!AH19</f>
        <v>286.52</v>
      </c>
      <c r="C7" s="43">
        <f>MODELO!AH19</f>
        <v>0</v>
      </c>
      <c r="D7" s="43">
        <f>EXQUISITECES!AH19</f>
        <v>24.700000000000003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64.22</v>
      </c>
      <c r="I7" s="43">
        <f>SANANTONIO!AH19</f>
        <v>0</v>
      </c>
      <c r="J7" s="43">
        <f t="shared" si="0"/>
        <v>375.43999999999994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4012</v>
      </c>
      <c r="C10" s="43">
        <f>MODELO!AH22</f>
        <v>2004</v>
      </c>
      <c r="D10" s="43">
        <f>EXQUISITECES!AH22</f>
        <v>661</v>
      </c>
      <c r="E10" s="43">
        <f>HOYADA!AH22</f>
        <v>431</v>
      </c>
      <c r="F10" s="43">
        <f>FARMASTOP!AH22</f>
        <v>205</v>
      </c>
      <c r="G10" s="43">
        <f>BOCAS!AH22</f>
        <v>135</v>
      </c>
      <c r="H10" s="43">
        <f>LAGUNETICA!AH22</f>
        <v>882</v>
      </c>
      <c r="I10" s="43">
        <f>SANANTONIO!AH22</f>
        <v>0</v>
      </c>
      <c r="J10" s="43">
        <f t="shared" si="0"/>
        <v>8330</v>
      </c>
    </row>
    <row r="11" spans="1:10" x14ac:dyDescent="0.25">
      <c r="A11" s="48" t="s">
        <v>26</v>
      </c>
      <c r="B11" s="43">
        <f>AUTOMERCADO!AH23</f>
        <v>19858.82</v>
      </c>
      <c r="C11" s="43">
        <f>MODELO!AH23</f>
        <v>9919.8000000000011</v>
      </c>
      <c r="D11" s="43">
        <f>EXQUISITECES!AH23</f>
        <v>3271.9</v>
      </c>
      <c r="E11" s="43">
        <f>HOYADA!AH23</f>
        <v>2133.4500000000003</v>
      </c>
      <c r="F11" s="43">
        <f>FARMASTOP!AH23</f>
        <v>1014.75</v>
      </c>
      <c r="G11" s="43">
        <f>BOCAS!AH23</f>
        <v>668.25</v>
      </c>
      <c r="H11" s="43">
        <f>LAGUNETICA!AH23</f>
        <v>4365.7700000000004</v>
      </c>
      <c r="I11" s="43">
        <f>SANANTONIO!AH23</f>
        <v>0</v>
      </c>
      <c r="J11" s="43">
        <f t="shared" si="0"/>
        <v>41232.740000000005</v>
      </c>
    </row>
    <row r="12" spans="1:10" x14ac:dyDescent="0.25">
      <c r="A12" s="46" t="s">
        <v>28</v>
      </c>
      <c r="B12" s="43">
        <f>AUTOMERCADO!AH24</f>
        <v>65</v>
      </c>
      <c r="C12" s="43">
        <f>MODELO!AH24</f>
        <v>1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66</v>
      </c>
    </row>
    <row r="13" spans="1:10" x14ac:dyDescent="0.25">
      <c r="A13" s="46" t="s">
        <v>31</v>
      </c>
      <c r="B13" s="43">
        <f>AUTOMERCADO!AH25</f>
        <v>339.3</v>
      </c>
      <c r="C13" s="43">
        <f>MODELO!AH25</f>
        <v>5.22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344.52000000000004</v>
      </c>
    </row>
    <row r="14" spans="1:10" x14ac:dyDescent="0.25">
      <c r="A14" s="46" t="s">
        <v>29</v>
      </c>
      <c r="B14" s="43">
        <f>AUTOMERCADO!AH26</f>
        <v>15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15</v>
      </c>
    </row>
    <row r="15" spans="1:10" ht="16.5" customHeight="1" x14ac:dyDescent="0.25">
      <c r="A15" s="46" t="s">
        <v>31</v>
      </c>
      <c r="B15" s="43">
        <f>AUTOMERCADO!AH27</f>
        <v>79.05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79.05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80</v>
      </c>
      <c r="C18" s="43">
        <f>MODELO!AH30</f>
        <v>1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81</v>
      </c>
    </row>
    <row r="19" spans="1:10" x14ac:dyDescent="0.25">
      <c r="A19" s="48" t="s">
        <v>33</v>
      </c>
      <c r="B19" s="43">
        <f>AUTOMERCADO!AH31</f>
        <v>418.35</v>
      </c>
      <c r="C19" s="43">
        <f>MODELO!AH31</f>
        <v>5.22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423.57000000000005</v>
      </c>
    </row>
    <row r="20" spans="1:10" x14ac:dyDescent="0.25">
      <c r="A20" s="46" t="s">
        <v>34</v>
      </c>
      <c r="B20" s="43">
        <f>AUTOMERCADO!AH32</f>
        <v>308.13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308.13</v>
      </c>
    </row>
    <row r="21" spans="1:10" x14ac:dyDescent="0.25">
      <c r="A21" s="46" t="s">
        <v>35</v>
      </c>
      <c r="B21" s="43">
        <f>AUTOMERCADO!AH33</f>
        <v>1525.2435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1525.2435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308.13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308.13</v>
      </c>
    </row>
    <row r="27" spans="1:10" x14ac:dyDescent="0.25">
      <c r="A27" s="48" t="s">
        <v>42</v>
      </c>
      <c r="B27" s="43">
        <f>AUTOMERCADO!AH39</f>
        <v>1525.2435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1525.2435</v>
      </c>
    </row>
    <row r="28" spans="1:10" x14ac:dyDescent="0.25">
      <c r="A28" s="46" t="s">
        <v>43</v>
      </c>
      <c r="B28" s="43">
        <f>AUTOMERCADO!AH40</f>
        <v>246.33</v>
      </c>
      <c r="C28" s="43">
        <f>MODELO!AH40</f>
        <v>0</v>
      </c>
      <c r="D28" s="43">
        <f>EXQUISITECES!AH40</f>
        <v>0</v>
      </c>
      <c r="E28" s="43">
        <f>HOYADA!AH40</f>
        <v>59.66</v>
      </c>
      <c r="F28" s="43">
        <f>FARMASTOP!AH40</f>
        <v>0</v>
      </c>
      <c r="G28" s="43">
        <f>BOCAS!AH40</f>
        <v>0</v>
      </c>
      <c r="H28" s="43">
        <f>LAGUNETICA!AH40</f>
        <v>16.91</v>
      </c>
      <c r="I28" s="43">
        <f>SANANTONIO!AH40</f>
        <v>0</v>
      </c>
      <c r="J28" s="43">
        <f t="shared" si="0"/>
        <v>322.90000000000003</v>
      </c>
    </row>
    <row r="29" spans="1:10" x14ac:dyDescent="0.25">
      <c r="A29" s="46" t="s">
        <v>44</v>
      </c>
      <c r="B29" s="43">
        <f>AUTOMERCADO!AH41</f>
        <v>1219.3335000000002</v>
      </c>
      <c r="C29" s="43">
        <f>MODELO!AH41</f>
        <v>0</v>
      </c>
      <c r="D29" s="43">
        <f>EXQUISITECES!AH41</f>
        <v>0</v>
      </c>
      <c r="E29" s="43">
        <f>HOYADA!AH41</f>
        <v>295.31700000000001</v>
      </c>
      <c r="F29" s="43">
        <f>FARMASTOP!AH41</f>
        <v>0</v>
      </c>
      <c r="G29" s="43">
        <f>BOCAS!AH41</f>
        <v>0</v>
      </c>
      <c r="H29" s="43">
        <f>LAGUNETICA!AH41</f>
        <v>83.70450000000001</v>
      </c>
      <c r="I29" s="43">
        <f>SANANTONIO!AH41</f>
        <v>0</v>
      </c>
      <c r="J29" s="43">
        <f t="shared" si="0"/>
        <v>1598.3550000000002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246.33</v>
      </c>
      <c r="C34" s="43">
        <f>MODELO!AH46</f>
        <v>0</v>
      </c>
      <c r="D34" s="43">
        <f>EXQUISITECES!AH46</f>
        <v>0</v>
      </c>
      <c r="E34" s="43">
        <f>HOYADA!AH46</f>
        <v>59.66</v>
      </c>
      <c r="F34" s="43">
        <f>FARMASTOP!AH46</f>
        <v>0</v>
      </c>
      <c r="G34" s="43">
        <f>BOCAS!AH46</f>
        <v>0</v>
      </c>
      <c r="H34" s="43">
        <f>LAGUNETICA!AH46</f>
        <v>16.91</v>
      </c>
      <c r="I34" s="43">
        <f>SANANTONIO!AH46</f>
        <v>0</v>
      </c>
      <c r="J34" s="43">
        <f t="shared" si="0"/>
        <v>322.90000000000003</v>
      </c>
    </row>
    <row r="35" spans="1:10" x14ac:dyDescent="0.25">
      <c r="A35" s="48" t="s">
        <v>48</v>
      </c>
      <c r="B35" s="43">
        <f>AUTOMERCADO!AH47</f>
        <v>1219.3335000000002</v>
      </c>
      <c r="C35" s="43">
        <f>MODELO!AH47</f>
        <v>0</v>
      </c>
      <c r="D35" s="43">
        <f>EXQUISITECES!AH47</f>
        <v>0</v>
      </c>
      <c r="E35" s="43">
        <f>HOYADA!AH47</f>
        <v>295.31700000000001</v>
      </c>
      <c r="F35" s="43">
        <f>FARMASTOP!AH47</f>
        <v>0</v>
      </c>
      <c r="G35" s="43">
        <f>BOCAS!AH47</f>
        <v>0</v>
      </c>
      <c r="H35" s="43">
        <f>LAGUNETICA!AH47</f>
        <v>83.70450000000001</v>
      </c>
      <c r="I35" s="43">
        <f>SANANTONIO!AH47</f>
        <v>0</v>
      </c>
      <c r="J35" s="43">
        <f t="shared" si="0"/>
        <v>1598.3550000000002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20181.470000000005</v>
      </c>
      <c r="C37" s="43">
        <f>MODELO!AH49</f>
        <v>7276.36</v>
      </c>
      <c r="D37" s="43">
        <f>EXQUISITECES!AH49</f>
        <v>2351.8200000000002</v>
      </c>
      <c r="E37" s="43">
        <f>HOYADA!AH49</f>
        <v>3226.89</v>
      </c>
      <c r="F37" s="43">
        <f>FARMASTOP!AH49</f>
        <v>1256.83</v>
      </c>
      <c r="G37" s="43">
        <f>BOCAS!AH49</f>
        <v>390.68</v>
      </c>
      <c r="H37" s="43">
        <f>LAGUNETICA!AH49</f>
        <v>2715.91</v>
      </c>
      <c r="I37" s="43">
        <f>SANANTONIO!AH49</f>
        <v>0</v>
      </c>
      <c r="J37" s="43">
        <f t="shared" si="0"/>
        <v>37399.960000000006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1756.62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2956.16</v>
      </c>
      <c r="I40" s="43">
        <f>SANANTONIO!AH52</f>
        <v>0</v>
      </c>
      <c r="J40" s="43">
        <f t="shared" si="0"/>
        <v>4712.78</v>
      </c>
    </row>
    <row r="41" spans="1:10" x14ac:dyDescent="0.25">
      <c r="A41" s="74" t="s">
        <v>18</v>
      </c>
      <c r="B41" s="43">
        <f>AUTOMERCADO!AH53</f>
        <v>1692.3</v>
      </c>
      <c r="C41" s="43">
        <f>MODELO!AH53</f>
        <v>1864.54</v>
      </c>
      <c r="D41" s="43">
        <f>EXQUISITECES!AH53</f>
        <v>574.64</v>
      </c>
      <c r="E41" s="43">
        <f>HOYADA!AH53</f>
        <v>1118.5899999999999</v>
      </c>
      <c r="F41" s="43">
        <f>FARMASTOP!AH53</f>
        <v>44.3</v>
      </c>
      <c r="G41" s="43">
        <f>BOCAS!AH53</f>
        <v>66.210000000000008</v>
      </c>
      <c r="H41" s="43">
        <f>LAGUNETICA!AH53</f>
        <v>752.67</v>
      </c>
      <c r="I41" s="43">
        <f>SANANTONIO!AH53</f>
        <v>0</v>
      </c>
      <c r="J41" s="43">
        <f t="shared" si="0"/>
        <v>6113.2500000000009</v>
      </c>
    </row>
    <row r="42" spans="1:10" x14ac:dyDescent="0.25">
      <c r="A42" s="74" t="s">
        <v>114</v>
      </c>
      <c r="B42" s="43">
        <f>AUTOMERCADO!AH54</f>
        <v>250.16000000000003</v>
      </c>
      <c r="C42" s="43">
        <f>MODELO!AH54</f>
        <v>121.46000000000001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371.62</v>
      </c>
    </row>
    <row r="43" spans="1:10" x14ac:dyDescent="0.25">
      <c r="A43" s="74" t="s">
        <v>52</v>
      </c>
      <c r="B43" s="43">
        <f>AUTOMERCADO!AH55</f>
        <v>1028.58</v>
      </c>
      <c r="C43" s="43">
        <f>MODELO!AH55</f>
        <v>232.30000000000004</v>
      </c>
      <c r="D43" s="43">
        <f>EXQUISITECES!AH55</f>
        <v>187.87</v>
      </c>
      <c r="E43" s="43">
        <f>HOYADA!AH55</f>
        <v>13.06</v>
      </c>
      <c r="F43" s="43">
        <f>FARMASTOP!AH55</f>
        <v>64.400000000000006</v>
      </c>
      <c r="G43" s="43">
        <f>BOCAS!AH55</f>
        <v>9.9</v>
      </c>
      <c r="H43" s="43">
        <f>LAGUNETICA!AH55</f>
        <v>0</v>
      </c>
      <c r="I43" s="43">
        <f>SANANTONIO!AH55</f>
        <v>0</v>
      </c>
      <c r="J43" s="43">
        <f t="shared" si="0"/>
        <v>1536.1100000000001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149.78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149.78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121.54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121.54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47338.256999999998</v>
      </c>
      <c r="C52" s="75">
        <f>MODELO!AH64</f>
        <v>22377.02</v>
      </c>
      <c r="D52" s="75">
        <f>EXQUISITECES!AH64</f>
        <v>6673.7330000000002</v>
      </c>
      <c r="E52" s="75">
        <f>HOYADA!AH64</f>
        <v>8142.5070000000005</v>
      </c>
      <c r="F52" s="75">
        <f>FARMASTOP!AH64</f>
        <v>2433.2800000000002</v>
      </c>
      <c r="G52" s="75">
        <f>BOCAS!AH64</f>
        <v>1135.04</v>
      </c>
      <c r="H52" s="75">
        <f>LAGUNETICA!AH64</f>
        <v>11644.914499999999</v>
      </c>
      <c r="I52" s="75">
        <f>SANANTONIO!AH64</f>
        <v>0</v>
      </c>
      <c r="J52" s="75">
        <f t="shared" si="0"/>
        <v>99744.751499999998</v>
      </c>
    </row>
    <row r="53" spans="1:10" x14ac:dyDescent="0.25">
      <c r="A53" s="56" t="s">
        <v>3</v>
      </c>
      <c r="B53" s="43">
        <f>B2</f>
        <v>47264.39</v>
      </c>
      <c r="C53" s="43">
        <f t="shared" ref="C53:I53" si="1">C2</f>
        <v>22317.120000000003</v>
      </c>
      <c r="D53" s="43">
        <f t="shared" si="1"/>
        <v>6690.6599999999989</v>
      </c>
      <c r="E53" s="43">
        <f t="shared" si="1"/>
        <v>8138.59</v>
      </c>
      <c r="F53" s="43">
        <f t="shared" si="1"/>
        <v>2384.85</v>
      </c>
      <c r="G53" s="43">
        <f t="shared" si="1"/>
        <v>1059.17</v>
      </c>
      <c r="H53" s="43">
        <f t="shared" si="1"/>
        <v>11625.900000000001</v>
      </c>
      <c r="I53" s="43">
        <f t="shared" si="1"/>
        <v>0</v>
      </c>
      <c r="J53" s="43">
        <f>J2</f>
        <v>99480.680000000022</v>
      </c>
    </row>
    <row r="54" spans="1:10" x14ac:dyDescent="0.25">
      <c r="A54" s="58" t="s">
        <v>95</v>
      </c>
      <c r="B54" s="43">
        <f>+B52-B53</f>
        <v>73.86699999999837</v>
      </c>
      <c r="C54" s="43">
        <f t="shared" ref="C54:I54" si="2">+C52-C53</f>
        <v>59.899999999997817</v>
      </c>
      <c r="D54" s="43">
        <f t="shared" si="2"/>
        <v>-16.92699999999877</v>
      </c>
      <c r="E54" s="43">
        <f t="shared" si="2"/>
        <v>3.9170000000003711</v>
      </c>
      <c r="F54" s="43">
        <f t="shared" si="2"/>
        <v>48.430000000000291</v>
      </c>
      <c r="G54" s="43">
        <f t="shared" si="2"/>
        <v>75.869999999999891</v>
      </c>
      <c r="H54" s="43">
        <f t="shared" si="2"/>
        <v>19.014499999997497</v>
      </c>
      <c r="I54" s="43">
        <f t="shared" si="2"/>
        <v>0</v>
      </c>
      <c r="J54" s="43">
        <f>+J52-J53</f>
        <v>264.07149999997637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19" activePane="bottomRight" state="frozen"/>
      <selection pane="topRight" activeCell="B1" sqref="B1"/>
      <selection pane="bottomLeft" activeCell="A5" sqref="A5"/>
      <selection pane="bottomRight" activeCell="D8" sqref="D8:D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>
        <v>5.22</v>
      </c>
    </row>
    <row r="9" spans="1:36" x14ac:dyDescent="0.25">
      <c r="A9" s="1" t="s">
        <v>22</v>
      </c>
      <c r="B9" s="24">
        <v>4.9400000000000004</v>
      </c>
      <c r="C9" s="1" t="s">
        <v>39</v>
      </c>
      <c r="D9" s="24">
        <v>5.27</v>
      </c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66</v>
      </c>
      <c r="N11" s="5" t="s">
        <v>76</v>
      </c>
      <c r="O11" s="5" t="s">
        <v>80</v>
      </c>
      <c r="P11" s="5" t="s">
        <v>82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977.23</v>
      </c>
      <c r="C12" s="26">
        <v>2819.47</v>
      </c>
      <c r="D12" s="26">
        <v>2744.67</v>
      </c>
      <c r="E12" s="26">
        <v>3280.75</v>
      </c>
      <c r="F12" s="26">
        <v>2218.48</v>
      </c>
      <c r="G12" s="26">
        <v>5874.99</v>
      </c>
      <c r="H12" s="26">
        <v>4436.3</v>
      </c>
      <c r="I12" s="26">
        <v>5629.41</v>
      </c>
      <c r="J12" s="26">
        <v>4172.8500000000004</v>
      </c>
      <c r="K12" s="26">
        <v>5565.37</v>
      </c>
      <c r="L12" s="26">
        <v>4848.12</v>
      </c>
      <c r="M12" s="26">
        <v>2122.67</v>
      </c>
      <c r="N12" s="26">
        <v>220.51</v>
      </c>
      <c r="O12" s="26">
        <v>474.6</v>
      </c>
      <c r="P12" s="26">
        <v>1878.97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47264.39</v>
      </c>
      <c r="AI12" s="26">
        <v>46606.2</v>
      </c>
      <c r="AJ12" s="69">
        <f>+AI12-AH12</f>
        <v>-658.19000000000233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46.7</v>
      </c>
      <c r="C15" s="23"/>
      <c r="D15" s="23">
        <v>40</v>
      </c>
      <c r="E15" s="23">
        <v>142.5</v>
      </c>
      <c r="F15" s="23">
        <v>23</v>
      </c>
      <c r="G15" s="23">
        <v>260.39999999999998</v>
      </c>
      <c r="H15" s="23"/>
      <c r="I15" s="23">
        <v>52.5</v>
      </c>
      <c r="J15" s="23">
        <v>131.5</v>
      </c>
      <c r="K15" s="23">
        <v>290.5</v>
      </c>
      <c r="L15" s="23">
        <v>19</v>
      </c>
      <c r="M15" s="23">
        <v>60</v>
      </c>
      <c r="N15" s="23">
        <v>56.5</v>
      </c>
      <c r="O15" s="23">
        <v>25.5</v>
      </c>
      <c r="P15" s="23">
        <v>15.9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1164</v>
      </c>
    </row>
    <row r="16" spans="1:36" s="32" customFormat="1" x14ac:dyDescent="0.25">
      <c r="A16" s="30" t="s">
        <v>20</v>
      </c>
      <c r="B16" s="31">
        <v>121</v>
      </c>
      <c r="C16" s="31">
        <v>169</v>
      </c>
      <c r="D16" s="31">
        <v>175</v>
      </c>
      <c r="E16" s="31">
        <v>217</v>
      </c>
      <c r="F16" s="31">
        <v>171</v>
      </c>
      <c r="G16" s="31">
        <v>454</v>
      </c>
      <c r="H16" s="31">
        <v>438</v>
      </c>
      <c r="I16" s="31">
        <v>604</v>
      </c>
      <c r="J16" s="31">
        <v>498</v>
      </c>
      <c r="K16" s="31">
        <v>647</v>
      </c>
      <c r="L16" s="31">
        <v>422</v>
      </c>
      <c r="M16" s="31"/>
      <c r="N16" s="31"/>
      <c r="O16" s="31">
        <v>38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3954</v>
      </c>
      <c r="AJ16" s="70"/>
    </row>
    <row r="17" spans="1:36" s="47" customFormat="1" x14ac:dyDescent="0.25">
      <c r="A17" s="46" t="s">
        <v>27</v>
      </c>
      <c r="B17" s="22">
        <f>B16*$B$8</f>
        <v>598.95000000000005</v>
      </c>
      <c r="C17" s="22">
        <f>C16*$B$8</f>
        <v>836.55000000000007</v>
      </c>
      <c r="D17" s="22">
        <f t="shared" ref="D17:L17" si="2">D16*$B$8</f>
        <v>866.25</v>
      </c>
      <c r="E17" s="22">
        <f t="shared" si="2"/>
        <v>1074.1500000000001</v>
      </c>
      <c r="F17" s="22">
        <f t="shared" si="2"/>
        <v>846.45</v>
      </c>
      <c r="G17" s="22">
        <f t="shared" si="2"/>
        <v>2247.3000000000002</v>
      </c>
      <c r="H17" s="22">
        <f t="shared" si="2"/>
        <v>2168.1</v>
      </c>
      <c r="I17" s="22">
        <f t="shared" si="2"/>
        <v>2989.8</v>
      </c>
      <c r="J17" s="22">
        <f t="shared" si="2"/>
        <v>2465.1</v>
      </c>
      <c r="K17" s="22">
        <f t="shared" si="2"/>
        <v>3202.65</v>
      </c>
      <c r="L17" s="22">
        <f t="shared" si="2"/>
        <v>2088.9</v>
      </c>
      <c r="M17" s="22">
        <f t="shared" ref="M17:R17" si="3">M16*$B$8</f>
        <v>0</v>
      </c>
      <c r="N17" s="22">
        <f t="shared" si="3"/>
        <v>0</v>
      </c>
      <c r="O17" s="22">
        <f t="shared" si="3"/>
        <v>188.1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19572.3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>
        <v>34</v>
      </c>
      <c r="K18" s="33"/>
      <c r="L18" s="33">
        <v>20</v>
      </c>
      <c r="M18" s="33"/>
      <c r="N18" s="33"/>
      <c r="O18" s="33">
        <v>4</v>
      </c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58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167.96</v>
      </c>
      <c r="K19" s="22">
        <f t="shared" si="5"/>
        <v>0</v>
      </c>
      <c r="L19" s="22">
        <f t="shared" si="5"/>
        <v>98.800000000000011</v>
      </c>
      <c r="M19" s="22">
        <f t="shared" ref="M19:R19" si="6">M18*$B$9</f>
        <v>0</v>
      </c>
      <c r="N19" s="22">
        <f t="shared" si="6"/>
        <v>0</v>
      </c>
      <c r="O19" s="22">
        <f t="shared" si="6"/>
        <v>19.760000000000002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286.52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121</v>
      </c>
      <c r="C22" s="20">
        <f t="shared" ref="C22:L22" si="11">+C16+C18+C20</f>
        <v>169</v>
      </c>
      <c r="D22" s="20">
        <f t="shared" si="11"/>
        <v>175</v>
      </c>
      <c r="E22" s="20">
        <f t="shared" si="11"/>
        <v>217</v>
      </c>
      <c r="F22" s="20">
        <f t="shared" si="11"/>
        <v>171</v>
      </c>
      <c r="G22" s="20">
        <f t="shared" si="11"/>
        <v>454</v>
      </c>
      <c r="H22" s="20">
        <f t="shared" si="11"/>
        <v>438</v>
      </c>
      <c r="I22" s="20">
        <f t="shared" si="11"/>
        <v>604</v>
      </c>
      <c r="J22" s="20">
        <f t="shared" si="11"/>
        <v>532</v>
      </c>
      <c r="K22" s="20">
        <f t="shared" si="11"/>
        <v>647</v>
      </c>
      <c r="L22" s="20">
        <f t="shared" si="11"/>
        <v>442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42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4012</v>
      </c>
    </row>
    <row r="23" spans="1:36" s="47" customFormat="1" x14ac:dyDescent="0.25">
      <c r="A23" s="48" t="s">
        <v>26</v>
      </c>
      <c r="B23" s="19">
        <f>+B17+B19+B21</f>
        <v>598.95000000000005</v>
      </c>
      <c r="C23" s="19">
        <f t="shared" ref="C23:L23" si="14">+C17+C19+C21</f>
        <v>836.55000000000007</v>
      </c>
      <c r="D23" s="19">
        <f t="shared" si="14"/>
        <v>866.25</v>
      </c>
      <c r="E23" s="19">
        <f t="shared" si="14"/>
        <v>1074.1500000000001</v>
      </c>
      <c r="F23" s="19">
        <f t="shared" si="14"/>
        <v>846.45</v>
      </c>
      <c r="G23" s="19">
        <f t="shared" si="14"/>
        <v>2247.3000000000002</v>
      </c>
      <c r="H23" s="19">
        <f t="shared" si="14"/>
        <v>2168.1</v>
      </c>
      <c r="I23" s="19">
        <f t="shared" si="14"/>
        <v>2989.8</v>
      </c>
      <c r="J23" s="19">
        <f t="shared" si="14"/>
        <v>2633.06</v>
      </c>
      <c r="K23" s="19">
        <f t="shared" si="14"/>
        <v>3202.65</v>
      </c>
      <c r="L23" s="19">
        <f t="shared" si="14"/>
        <v>2187.7000000000003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207.85999999999999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19858.82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>
        <v>50</v>
      </c>
      <c r="H24" s="34">
        <v>15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65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261</v>
      </c>
      <c r="H25" s="22">
        <f t="shared" si="18"/>
        <v>78.3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339.3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>
        <v>15</v>
      </c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15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79.05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79.05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50</v>
      </c>
      <c r="H30" s="21">
        <f t="shared" si="23"/>
        <v>30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80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261</v>
      </c>
      <c r="H31" s="19">
        <f t="shared" si="26"/>
        <v>157.35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418.35</v>
      </c>
    </row>
    <row r="32" spans="1:36" x14ac:dyDescent="0.25">
      <c r="A32" s="13" t="s">
        <v>34</v>
      </c>
      <c r="B32" s="36"/>
      <c r="C32" s="36"/>
      <c r="D32" s="36">
        <v>149.09</v>
      </c>
      <c r="E32" s="36">
        <v>40</v>
      </c>
      <c r="F32" s="36">
        <v>69.040000000000006</v>
      </c>
      <c r="G32" s="36">
        <v>20</v>
      </c>
      <c r="H32" s="36"/>
      <c r="I32" s="36">
        <v>30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308.13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737.99549999999999</v>
      </c>
      <c r="E33" s="22">
        <f t="shared" si="30"/>
        <v>198</v>
      </c>
      <c r="F33" s="22">
        <f t="shared" si="30"/>
        <v>341.74800000000005</v>
      </c>
      <c r="G33" s="22">
        <f t="shared" si="30"/>
        <v>99</v>
      </c>
      <c r="H33" s="22">
        <f t="shared" si="30"/>
        <v>0</v>
      </c>
      <c r="I33" s="22">
        <f t="shared" si="30"/>
        <v>148.5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1525.2435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149.09</v>
      </c>
      <c r="E38" s="20">
        <f t="shared" si="39"/>
        <v>40</v>
      </c>
      <c r="F38" s="20">
        <f t="shared" si="39"/>
        <v>69.040000000000006</v>
      </c>
      <c r="G38" s="20">
        <f t="shared" si="39"/>
        <v>20</v>
      </c>
      <c r="H38" s="20">
        <f t="shared" si="39"/>
        <v>0</v>
      </c>
      <c r="I38" s="20">
        <f t="shared" si="39"/>
        <v>30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308.13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737.99549999999999</v>
      </c>
      <c r="E39" s="19">
        <f t="shared" si="42"/>
        <v>198</v>
      </c>
      <c r="F39" s="19">
        <f t="shared" si="42"/>
        <v>341.74800000000005</v>
      </c>
      <c r="G39" s="19">
        <f t="shared" si="42"/>
        <v>99</v>
      </c>
      <c r="H39" s="19">
        <f t="shared" si="42"/>
        <v>0</v>
      </c>
      <c r="I39" s="19">
        <f t="shared" si="42"/>
        <v>148.5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1525.2435</v>
      </c>
    </row>
    <row r="40" spans="1:34" x14ac:dyDescent="0.25">
      <c r="A40" s="13" t="s">
        <v>43</v>
      </c>
      <c r="B40" s="36"/>
      <c r="C40" s="36"/>
      <c r="D40" s="36">
        <v>32.270000000000003</v>
      </c>
      <c r="E40" s="36"/>
      <c r="F40" s="36">
        <v>3.89</v>
      </c>
      <c r="G40" s="36"/>
      <c r="H40" s="36">
        <v>45.82</v>
      </c>
      <c r="I40" s="36"/>
      <c r="J40" s="36"/>
      <c r="K40" s="36">
        <v>31.24</v>
      </c>
      <c r="L40" s="36">
        <v>133.11000000000001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246.33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159.73650000000004</v>
      </c>
      <c r="E41" s="22">
        <f t="shared" si="45"/>
        <v>0</v>
      </c>
      <c r="F41" s="22">
        <f t="shared" si="45"/>
        <v>19.255500000000001</v>
      </c>
      <c r="G41" s="22">
        <f t="shared" si="45"/>
        <v>0</v>
      </c>
      <c r="H41" s="22">
        <f t="shared" si="45"/>
        <v>226.809</v>
      </c>
      <c r="I41" s="22">
        <f t="shared" si="45"/>
        <v>0</v>
      </c>
      <c r="J41" s="22">
        <f t="shared" si="45"/>
        <v>0</v>
      </c>
      <c r="K41" s="22">
        <f t="shared" si="45"/>
        <v>154.63800000000001</v>
      </c>
      <c r="L41" s="22">
        <f t="shared" si="45"/>
        <v>658.89450000000011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1219.3335000000002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32.270000000000003</v>
      </c>
      <c r="E46" s="20">
        <f t="shared" si="54"/>
        <v>0</v>
      </c>
      <c r="F46" s="20">
        <f t="shared" si="54"/>
        <v>3.89</v>
      </c>
      <c r="G46" s="20">
        <f t="shared" si="54"/>
        <v>0</v>
      </c>
      <c r="H46" s="20">
        <f t="shared" si="54"/>
        <v>45.82</v>
      </c>
      <c r="I46" s="20">
        <f t="shared" si="54"/>
        <v>0</v>
      </c>
      <c r="J46" s="20">
        <f t="shared" si="54"/>
        <v>0</v>
      </c>
      <c r="K46" s="20">
        <f t="shared" si="54"/>
        <v>31.24</v>
      </c>
      <c r="L46" s="20">
        <f t="shared" si="54"/>
        <v>133.11000000000001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246.33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159.73650000000004</v>
      </c>
      <c r="E47" s="19">
        <f t="shared" si="57"/>
        <v>0</v>
      </c>
      <c r="F47" s="19">
        <f t="shared" si="57"/>
        <v>19.255500000000001</v>
      </c>
      <c r="G47" s="19">
        <f t="shared" si="57"/>
        <v>0</v>
      </c>
      <c r="H47" s="19">
        <f t="shared" si="57"/>
        <v>226.809</v>
      </c>
      <c r="I47" s="19">
        <f t="shared" si="57"/>
        <v>0</v>
      </c>
      <c r="J47" s="19">
        <f t="shared" si="57"/>
        <v>0</v>
      </c>
      <c r="K47" s="19">
        <f t="shared" si="57"/>
        <v>154.63800000000001</v>
      </c>
      <c r="L47" s="19">
        <f t="shared" si="57"/>
        <v>658.89450000000011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1219.3335000000002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325.20999999999998</v>
      </c>
      <c r="C49" s="44">
        <v>1914.1</v>
      </c>
      <c r="D49" s="44">
        <v>841.1</v>
      </c>
      <c r="E49" s="44">
        <v>1797.79</v>
      </c>
      <c r="F49" s="44">
        <v>907.12</v>
      </c>
      <c r="G49" s="44">
        <v>2280.5700000000002</v>
      </c>
      <c r="H49" s="44">
        <v>1090.8499999999999</v>
      </c>
      <c r="I49" s="44">
        <v>1987.94</v>
      </c>
      <c r="J49" s="44">
        <v>1051.44</v>
      </c>
      <c r="K49" s="44">
        <v>1922.38</v>
      </c>
      <c r="L49" s="44">
        <v>1871.94</v>
      </c>
      <c r="M49" s="45">
        <v>1991.55</v>
      </c>
      <c r="N49" s="45">
        <v>164.49</v>
      </c>
      <c r="O49" s="45">
        <v>234.36</v>
      </c>
      <c r="P49" s="45">
        <v>1800.63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20181.470000000005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5.32</v>
      </c>
      <c r="C53" s="44">
        <v>15.96</v>
      </c>
      <c r="D53" s="44">
        <v>74.92</v>
      </c>
      <c r="E53" s="44">
        <v>67.78</v>
      </c>
      <c r="F53" s="44"/>
      <c r="G53" s="44">
        <v>264.89999999999998</v>
      </c>
      <c r="H53" s="44">
        <v>556.36</v>
      </c>
      <c r="I53" s="44">
        <v>447.55</v>
      </c>
      <c r="J53" s="44">
        <v>254.37</v>
      </c>
      <c r="K53" s="44"/>
      <c r="L53" s="44"/>
      <c r="M53" s="45"/>
      <c r="N53" s="45"/>
      <c r="O53" s="45">
        <v>5.14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1692.3</v>
      </c>
    </row>
    <row r="54" spans="1:34" x14ac:dyDescent="0.25">
      <c r="A54" s="17" t="s">
        <v>114</v>
      </c>
      <c r="B54" s="44"/>
      <c r="C54" s="44">
        <v>12.45</v>
      </c>
      <c r="D54" s="44"/>
      <c r="E54" s="44"/>
      <c r="F54" s="44"/>
      <c r="G54" s="44">
        <v>3.2</v>
      </c>
      <c r="H54" s="44">
        <v>165.86</v>
      </c>
      <c r="I54" s="44">
        <v>5.22</v>
      </c>
      <c r="J54" s="44"/>
      <c r="K54" s="44"/>
      <c r="L54" s="44"/>
      <c r="M54" s="45"/>
      <c r="N54" s="45"/>
      <c r="O54" s="45"/>
      <c r="P54" s="45">
        <v>63.43</v>
      </c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250.16000000000003</v>
      </c>
    </row>
    <row r="55" spans="1:34" x14ac:dyDescent="0.25">
      <c r="A55" s="17" t="s">
        <v>52</v>
      </c>
      <c r="B55" s="44"/>
      <c r="C55" s="44">
        <v>50.31</v>
      </c>
      <c r="D55" s="44">
        <v>25.59</v>
      </c>
      <c r="E55" s="44">
        <v>3.74</v>
      </c>
      <c r="F55" s="44">
        <v>81.599999999999994</v>
      </c>
      <c r="G55" s="44">
        <v>459.18</v>
      </c>
      <c r="H55" s="44">
        <v>111.39</v>
      </c>
      <c r="I55" s="44"/>
      <c r="J55" s="44">
        <v>102.78</v>
      </c>
      <c r="K55" s="44"/>
      <c r="L55" s="44">
        <v>114.35</v>
      </c>
      <c r="M55" s="45">
        <v>71.03</v>
      </c>
      <c r="N55" s="45"/>
      <c r="O55" s="45">
        <v>8.61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1028.58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976.18000000000018</v>
      </c>
      <c r="C64" s="53">
        <f t="shared" ref="C64:AG64" si="61">+C15+C23+C31+C39+C47+C48+C49+C50+C51+C52+C53+C54+C55+C56+C57+C58+C59+C60+C61+C62+C63</f>
        <v>2829.37</v>
      </c>
      <c r="D64" s="53">
        <f t="shared" si="61"/>
        <v>2745.5920000000001</v>
      </c>
      <c r="E64" s="53">
        <f t="shared" si="61"/>
        <v>3283.96</v>
      </c>
      <c r="F64" s="53">
        <f t="shared" si="61"/>
        <v>2219.1734999999999</v>
      </c>
      <c r="G64" s="53">
        <f t="shared" si="61"/>
        <v>5875.55</v>
      </c>
      <c r="H64" s="53">
        <f t="shared" si="61"/>
        <v>4476.7190000000001</v>
      </c>
      <c r="I64" s="53">
        <f t="shared" si="61"/>
        <v>5631.51</v>
      </c>
      <c r="J64" s="53">
        <f t="shared" si="61"/>
        <v>4173.1499999999996</v>
      </c>
      <c r="K64" s="53">
        <f t="shared" si="61"/>
        <v>5570.1679999999997</v>
      </c>
      <c r="L64" s="53">
        <f t="shared" si="61"/>
        <v>4851.8845000000001</v>
      </c>
      <c r="M64" s="53">
        <f t="shared" si="61"/>
        <v>2122.5800000000004</v>
      </c>
      <c r="N64" s="53">
        <f t="shared" si="61"/>
        <v>220.99</v>
      </c>
      <c r="O64" s="53">
        <f t="shared" si="61"/>
        <v>481.47</v>
      </c>
      <c r="P64" s="53">
        <f t="shared" si="61"/>
        <v>1879.9600000000003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47338.256999999998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1 N</v>
      </c>
      <c r="H66" s="55" t="str">
        <f t="shared" si="62"/>
        <v>CAJA 2 N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7 N</v>
      </c>
      <c r="N66" s="55" t="str">
        <f t="shared" si="62"/>
        <v>CAJA 12 N</v>
      </c>
      <c r="O66" s="55" t="str">
        <f t="shared" si="62"/>
        <v>CAJA 14 N</v>
      </c>
      <c r="P66" s="55" t="str">
        <f t="shared" si="62"/>
        <v>CAJA 15 N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977.23</v>
      </c>
      <c r="C67" s="57">
        <f t="shared" ref="C67:L67" si="63">C12</f>
        <v>2819.47</v>
      </c>
      <c r="D67" s="57">
        <f t="shared" si="63"/>
        <v>2744.67</v>
      </c>
      <c r="E67" s="57">
        <f t="shared" si="63"/>
        <v>3280.75</v>
      </c>
      <c r="F67" s="57">
        <f t="shared" si="63"/>
        <v>2218.48</v>
      </c>
      <c r="G67" s="57">
        <f t="shared" si="63"/>
        <v>5874.99</v>
      </c>
      <c r="H67" s="57">
        <f t="shared" si="63"/>
        <v>4436.3</v>
      </c>
      <c r="I67" s="57">
        <f t="shared" si="63"/>
        <v>5629.41</v>
      </c>
      <c r="J67" s="57">
        <f t="shared" si="63"/>
        <v>4172.8500000000004</v>
      </c>
      <c r="K67" s="57">
        <f t="shared" si="63"/>
        <v>5565.37</v>
      </c>
      <c r="L67" s="57">
        <f t="shared" si="63"/>
        <v>4848.12</v>
      </c>
      <c r="M67" s="57">
        <f t="shared" ref="M67:AG67" si="64">M12</f>
        <v>2122.67</v>
      </c>
      <c r="N67" s="57">
        <f t="shared" si="64"/>
        <v>220.51</v>
      </c>
      <c r="O67" s="57">
        <f t="shared" si="64"/>
        <v>474.6</v>
      </c>
      <c r="P67" s="57">
        <f t="shared" si="64"/>
        <v>1878.97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47264.39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977.23</v>
      </c>
      <c r="C69" s="59">
        <f t="shared" ref="C69:L69" si="67">+C67+C68</f>
        <v>2819.47</v>
      </c>
      <c r="D69" s="59">
        <f t="shared" si="67"/>
        <v>2744.67</v>
      </c>
      <c r="E69" s="59">
        <f t="shared" si="67"/>
        <v>3280.75</v>
      </c>
      <c r="F69" s="59">
        <f t="shared" si="67"/>
        <v>2218.48</v>
      </c>
      <c r="G69" s="59">
        <f t="shared" si="67"/>
        <v>5874.99</v>
      </c>
      <c r="H69" s="59">
        <f t="shared" si="67"/>
        <v>4436.3</v>
      </c>
      <c r="I69" s="59">
        <f t="shared" si="67"/>
        <v>5629.41</v>
      </c>
      <c r="J69" s="59">
        <f t="shared" si="67"/>
        <v>4172.8500000000004</v>
      </c>
      <c r="K69" s="59">
        <f t="shared" si="67"/>
        <v>5565.37</v>
      </c>
      <c r="L69" s="59">
        <f t="shared" si="67"/>
        <v>4848.12</v>
      </c>
      <c r="M69" s="59">
        <f t="shared" ref="M69:AG69" si="68">+M67+M68</f>
        <v>2122.67</v>
      </c>
      <c r="N69" s="59">
        <f t="shared" si="68"/>
        <v>220.51</v>
      </c>
      <c r="O69" s="59">
        <f t="shared" si="68"/>
        <v>474.6</v>
      </c>
      <c r="P69" s="59">
        <f t="shared" si="68"/>
        <v>1878.97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47264.39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-1.0499999999998408</v>
      </c>
      <c r="C70" s="57">
        <f t="shared" si="69"/>
        <v>9.9000000000000909</v>
      </c>
      <c r="D70" s="57">
        <f t="shared" si="69"/>
        <v>0.92200000000002547</v>
      </c>
      <c r="E70" s="57">
        <f t="shared" si="69"/>
        <v>3.2100000000000364</v>
      </c>
      <c r="F70" s="57">
        <f t="shared" si="69"/>
        <v>0.69349999999985812</v>
      </c>
      <c r="G70" s="57">
        <f t="shared" si="69"/>
        <v>0.56000000000040018</v>
      </c>
      <c r="H70" s="57">
        <f t="shared" si="69"/>
        <v>40.418999999999869</v>
      </c>
      <c r="I70" s="57">
        <f t="shared" si="69"/>
        <v>2.1000000000003638</v>
      </c>
      <c r="J70" s="57">
        <f t="shared" si="69"/>
        <v>0.2999999999992724</v>
      </c>
      <c r="K70" s="57">
        <f t="shared" si="69"/>
        <v>4.7979999999997744</v>
      </c>
      <c r="L70" s="57">
        <f t="shared" si="69"/>
        <v>3.7645000000002256</v>
      </c>
      <c r="M70" s="57">
        <f t="shared" ref="M70:AG70" si="70">+M64-M69</f>
        <v>-8.9999999999690772E-2</v>
      </c>
      <c r="N70" s="57">
        <f t="shared" si="70"/>
        <v>0.48000000000001819</v>
      </c>
      <c r="O70" s="57">
        <f t="shared" si="70"/>
        <v>6.8700000000000045</v>
      </c>
      <c r="P70" s="57">
        <f t="shared" si="70"/>
        <v>0.99000000000023647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73.867000000000644</v>
      </c>
    </row>
    <row r="71" spans="1:34" ht="101.25" customHeight="1" x14ac:dyDescent="0.25">
      <c r="A71" s="77" t="s">
        <v>96</v>
      </c>
      <c r="B71" s="14"/>
      <c r="C71" s="14" t="s">
        <v>129</v>
      </c>
      <c r="D71" s="14"/>
      <c r="E71" s="14" t="s">
        <v>130</v>
      </c>
      <c r="F71" s="14"/>
      <c r="G71" s="14"/>
      <c r="H71" s="14"/>
      <c r="I71" s="14"/>
      <c r="J71" s="14"/>
      <c r="K71" s="14"/>
      <c r="L71" s="14"/>
      <c r="M71" s="29"/>
      <c r="N71" s="29"/>
      <c r="O71" s="29" t="s">
        <v>131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>
        <v>5.22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59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2253.09</v>
      </c>
      <c r="C12" s="26">
        <v>1780.98</v>
      </c>
      <c r="D12" s="26">
        <v>511.53</v>
      </c>
      <c r="E12" s="26">
        <v>430.84</v>
      </c>
      <c r="F12" s="26">
        <v>1039.5999999999999</v>
      </c>
      <c r="G12" s="26">
        <v>3118.98</v>
      </c>
      <c r="H12" s="26">
        <v>3828.22</v>
      </c>
      <c r="I12" s="26">
        <v>2801.98</v>
      </c>
      <c r="J12" s="26">
        <v>3035.35</v>
      </c>
      <c r="K12" s="26">
        <v>1714.56</v>
      </c>
      <c r="L12" s="26">
        <v>1801.99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22317.120000000003</v>
      </c>
      <c r="AI12" s="26">
        <v>22051.24</v>
      </c>
      <c r="AJ12" s="69">
        <f>+AI12-AH12</f>
        <v>-265.88000000000102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62</v>
      </c>
      <c r="C15" s="23">
        <v>125.7</v>
      </c>
      <c r="D15" s="23">
        <v>38</v>
      </c>
      <c r="E15" s="23">
        <v>7</v>
      </c>
      <c r="F15" s="23">
        <v>19</v>
      </c>
      <c r="G15" s="23">
        <v>143.5</v>
      </c>
      <c r="H15" s="23">
        <v>338.2</v>
      </c>
      <c r="I15" s="23">
        <v>24.5</v>
      </c>
      <c r="J15" s="23">
        <v>110</v>
      </c>
      <c r="K15" s="23">
        <v>61.5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929.4</v>
      </c>
    </row>
    <row r="16" spans="1:36" s="32" customFormat="1" x14ac:dyDescent="0.25">
      <c r="A16" s="30" t="s">
        <v>20</v>
      </c>
      <c r="B16" s="31">
        <v>180</v>
      </c>
      <c r="C16" s="31">
        <v>135</v>
      </c>
      <c r="D16" s="31">
        <v>25</v>
      </c>
      <c r="E16" s="31">
        <v>33</v>
      </c>
      <c r="F16" s="31">
        <v>67</v>
      </c>
      <c r="G16" s="31">
        <v>259</v>
      </c>
      <c r="H16" s="31">
        <v>425</v>
      </c>
      <c r="I16" s="31">
        <v>218</v>
      </c>
      <c r="J16" s="31">
        <v>308</v>
      </c>
      <c r="K16" s="31">
        <v>138</v>
      </c>
      <c r="L16" s="31">
        <v>216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2004</v>
      </c>
      <c r="AJ16" s="70"/>
    </row>
    <row r="17" spans="1:36" s="47" customFormat="1" x14ac:dyDescent="0.25">
      <c r="A17" s="46" t="s">
        <v>27</v>
      </c>
      <c r="B17" s="22">
        <f>B16*$B$8</f>
        <v>891</v>
      </c>
      <c r="C17" s="22">
        <f>C16*$B$8</f>
        <v>668.25</v>
      </c>
      <c r="D17" s="22">
        <f t="shared" ref="D17:AG17" si="2">D16*$B$8</f>
        <v>123.75</v>
      </c>
      <c r="E17" s="22">
        <f t="shared" si="2"/>
        <v>163.35</v>
      </c>
      <c r="F17" s="22">
        <f t="shared" si="2"/>
        <v>331.65000000000003</v>
      </c>
      <c r="G17" s="22">
        <f t="shared" si="2"/>
        <v>1282.05</v>
      </c>
      <c r="H17" s="22">
        <f t="shared" si="2"/>
        <v>2103.75</v>
      </c>
      <c r="I17" s="22">
        <f t="shared" si="2"/>
        <v>1079.1000000000001</v>
      </c>
      <c r="J17" s="22">
        <f t="shared" si="2"/>
        <v>1524.6000000000001</v>
      </c>
      <c r="K17" s="22">
        <f t="shared" si="2"/>
        <v>683.1</v>
      </c>
      <c r="L17" s="22">
        <f t="shared" si="2"/>
        <v>1069.2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9919.8000000000011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180</v>
      </c>
      <c r="C22" s="20">
        <f t="shared" ref="C22:AG23" si="5">+C16+C18+C20</f>
        <v>135</v>
      </c>
      <c r="D22" s="20">
        <f t="shared" si="5"/>
        <v>25</v>
      </c>
      <c r="E22" s="20">
        <f t="shared" si="5"/>
        <v>33</v>
      </c>
      <c r="F22" s="20">
        <f t="shared" si="5"/>
        <v>67</v>
      </c>
      <c r="G22" s="20">
        <f t="shared" si="5"/>
        <v>259</v>
      </c>
      <c r="H22" s="20">
        <f t="shared" si="5"/>
        <v>425</v>
      </c>
      <c r="I22" s="20">
        <f t="shared" si="5"/>
        <v>218</v>
      </c>
      <c r="J22" s="20">
        <f t="shared" si="5"/>
        <v>308</v>
      </c>
      <c r="K22" s="20">
        <f t="shared" si="5"/>
        <v>138</v>
      </c>
      <c r="L22" s="20">
        <f t="shared" si="5"/>
        <v>216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2004</v>
      </c>
    </row>
    <row r="23" spans="1:36" s="47" customFormat="1" x14ac:dyDescent="0.25">
      <c r="A23" s="48" t="s">
        <v>26</v>
      </c>
      <c r="B23" s="19">
        <f>+B17+B19+B21</f>
        <v>891</v>
      </c>
      <c r="C23" s="19">
        <f t="shared" si="5"/>
        <v>668.25</v>
      </c>
      <c r="D23" s="19">
        <f t="shared" si="5"/>
        <v>123.75</v>
      </c>
      <c r="E23" s="19">
        <f t="shared" si="5"/>
        <v>163.35</v>
      </c>
      <c r="F23" s="19">
        <f t="shared" si="5"/>
        <v>331.65000000000003</v>
      </c>
      <c r="G23" s="19">
        <f t="shared" si="5"/>
        <v>1282.05</v>
      </c>
      <c r="H23" s="19">
        <f t="shared" si="5"/>
        <v>2103.75</v>
      </c>
      <c r="I23" s="19">
        <f t="shared" si="5"/>
        <v>1079.1000000000001</v>
      </c>
      <c r="J23" s="19">
        <f t="shared" si="5"/>
        <v>1524.6000000000001</v>
      </c>
      <c r="K23" s="19">
        <f t="shared" si="5"/>
        <v>683.1</v>
      </c>
      <c r="L23" s="19">
        <f t="shared" si="5"/>
        <v>1069.2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9919.8000000000011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>
        <v>1</v>
      </c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5.22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5.22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1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5.22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5.22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1260.96</v>
      </c>
      <c r="C49" s="44">
        <v>714.27</v>
      </c>
      <c r="D49" s="44">
        <v>0</v>
      </c>
      <c r="E49" s="44">
        <v>264.52</v>
      </c>
      <c r="F49" s="44">
        <v>636.87</v>
      </c>
      <c r="G49" s="44">
        <v>977.44</v>
      </c>
      <c r="H49" s="44">
        <v>874.44</v>
      </c>
      <c r="I49" s="44">
        <v>1232.1099999999999</v>
      </c>
      <c r="J49" s="44"/>
      <c r="K49" s="44">
        <v>941.55</v>
      </c>
      <c r="L49" s="44">
        <v>374.2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7276.36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116.17</v>
      </c>
      <c r="D52" s="44">
        <v>130.72999999999999</v>
      </c>
      <c r="E52" s="44"/>
      <c r="F52" s="44"/>
      <c r="G52" s="44">
        <v>373.1</v>
      </c>
      <c r="H52" s="44"/>
      <c r="I52" s="44"/>
      <c r="J52" s="44">
        <v>1136.6199999999999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1756.62</v>
      </c>
    </row>
    <row r="53" spans="1:34" x14ac:dyDescent="0.25">
      <c r="A53" s="17" t="s">
        <v>18</v>
      </c>
      <c r="B53" s="44">
        <v>44</v>
      </c>
      <c r="C53" s="44">
        <v>101.88</v>
      </c>
      <c r="D53" s="44">
        <v>53.8</v>
      </c>
      <c r="E53" s="44"/>
      <c r="F53" s="44">
        <v>73.77</v>
      </c>
      <c r="G53" s="44">
        <v>234.23</v>
      </c>
      <c r="H53" s="44">
        <v>508.29</v>
      </c>
      <c r="I53" s="44">
        <v>306.45</v>
      </c>
      <c r="J53" s="44">
        <v>187.57</v>
      </c>
      <c r="K53" s="44"/>
      <c r="L53" s="44">
        <v>354.55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1864.54</v>
      </c>
    </row>
    <row r="54" spans="1:34" x14ac:dyDescent="0.25">
      <c r="A54" s="17" t="s">
        <v>114</v>
      </c>
      <c r="B54" s="44"/>
      <c r="C54" s="44">
        <v>10.34</v>
      </c>
      <c r="D54" s="44"/>
      <c r="E54" s="44"/>
      <c r="F54" s="44"/>
      <c r="G54" s="44">
        <v>111.12</v>
      </c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121.46000000000001</v>
      </c>
    </row>
    <row r="55" spans="1:34" x14ac:dyDescent="0.25">
      <c r="A55" s="17" t="s">
        <v>52</v>
      </c>
      <c r="B55" s="44">
        <v>0</v>
      </c>
      <c r="C55" s="44">
        <v>23.77</v>
      </c>
      <c r="D55" s="44">
        <v>0</v>
      </c>
      <c r="E55" s="44">
        <v>0</v>
      </c>
      <c r="F55" s="44"/>
      <c r="G55" s="44"/>
      <c r="H55" s="44"/>
      <c r="I55" s="44">
        <v>159.27000000000001</v>
      </c>
      <c r="J55" s="44"/>
      <c r="K55" s="44">
        <v>23.42</v>
      </c>
      <c r="L55" s="44">
        <v>25.84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232.30000000000004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>
        <v>24.69</v>
      </c>
      <c r="D58" s="44">
        <v>44.09</v>
      </c>
      <c r="E58" s="44"/>
      <c r="F58" s="44"/>
      <c r="G58" s="44"/>
      <c r="H58" s="44"/>
      <c r="I58" s="44"/>
      <c r="J58" s="44">
        <v>81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149.78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>
        <v>121.54</v>
      </c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121.54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2257.96</v>
      </c>
      <c r="C64" s="53">
        <f t="shared" ref="C64:AG64" si="21">+C15+C23+C31+C39+C47+C48+C49+C50+C51+C52+C53+C54+C55+C56+C57+C58+C59+C60+C61+C62+C63</f>
        <v>1785.07</v>
      </c>
      <c r="D64" s="53">
        <f t="shared" si="21"/>
        <v>511.91</v>
      </c>
      <c r="E64" s="53">
        <f t="shared" si="21"/>
        <v>434.87</v>
      </c>
      <c r="F64" s="53">
        <f t="shared" si="21"/>
        <v>1061.29</v>
      </c>
      <c r="G64" s="53">
        <f t="shared" si="21"/>
        <v>3121.4399999999996</v>
      </c>
      <c r="H64" s="53">
        <f t="shared" si="21"/>
        <v>3824.68</v>
      </c>
      <c r="I64" s="53">
        <f t="shared" si="21"/>
        <v>2801.43</v>
      </c>
      <c r="J64" s="53">
        <f t="shared" si="21"/>
        <v>3039.7900000000004</v>
      </c>
      <c r="K64" s="53">
        <f t="shared" si="21"/>
        <v>1714.79</v>
      </c>
      <c r="L64" s="53">
        <f t="shared" si="21"/>
        <v>1823.79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22377.02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4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2253.09</v>
      </c>
      <c r="C67" s="57">
        <f t="shared" ref="C67:L67" si="23">C12</f>
        <v>1780.98</v>
      </c>
      <c r="D67" s="57">
        <f t="shared" si="23"/>
        <v>511.53</v>
      </c>
      <c r="E67" s="57">
        <f t="shared" si="23"/>
        <v>430.84</v>
      </c>
      <c r="F67" s="57">
        <f t="shared" si="23"/>
        <v>1039.5999999999999</v>
      </c>
      <c r="G67" s="57">
        <f t="shared" si="23"/>
        <v>3118.98</v>
      </c>
      <c r="H67" s="57">
        <f t="shared" si="23"/>
        <v>3828.22</v>
      </c>
      <c r="I67" s="57">
        <f t="shared" si="23"/>
        <v>2801.98</v>
      </c>
      <c r="J67" s="57">
        <f t="shared" si="23"/>
        <v>3035.35</v>
      </c>
      <c r="K67" s="57">
        <f t="shared" si="23"/>
        <v>1714.56</v>
      </c>
      <c r="L67" s="57">
        <f t="shared" si="23"/>
        <v>1801.99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22317.120000000003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2253.09</v>
      </c>
      <c r="C69" s="59">
        <f t="shared" ref="C69:AG69" si="25">+C67+C68</f>
        <v>1780.98</v>
      </c>
      <c r="D69" s="59">
        <f t="shared" si="25"/>
        <v>511.53</v>
      </c>
      <c r="E69" s="59">
        <f t="shared" si="25"/>
        <v>430.84</v>
      </c>
      <c r="F69" s="59">
        <f t="shared" si="25"/>
        <v>1039.5999999999999</v>
      </c>
      <c r="G69" s="59">
        <f t="shared" si="25"/>
        <v>3118.98</v>
      </c>
      <c r="H69" s="59">
        <f t="shared" si="25"/>
        <v>3828.22</v>
      </c>
      <c r="I69" s="59">
        <f t="shared" si="25"/>
        <v>2801.98</v>
      </c>
      <c r="J69" s="59">
        <f t="shared" si="25"/>
        <v>3035.35</v>
      </c>
      <c r="K69" s="59">
        <f t="shared" si="25"/>
        <v>1714.56</v>
      </c>
      <c r="L69" s="59">
        <f t="shared" si="25"/>
        <v>1801.99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22317.120000000003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4.8699999999998909</v>
      </c>
      <c r="C70" s="57">
        <f t="shared" si="26"/>
        <v>4.0899999999999181</v>
      </c>
      <c r="D70" s="57">
        <f t="shared" si="26"/>
        <v>0.3800000000000523</v>
      </c>
      <c r="E70" s="57">
        <f t="shared" si="26"/>
        <v>4.0300000000000296</v>
      </c>
      <c r="F70" s="57">
        <f t="shared" si="26"/>
        <v>21.690000000000055</v>
      </c>
      <c r="G70" s="57">
        <f t="shared" si="26"/>
        <v>2.4599999999995816</v>
      </c>
      <c r="H70" s="57">
        <f t="shared" si="26"/>
        <v>-3.5399999999999636</v>
      </c>
      <c r="I70" s="57">
        <f t="shared" si="26"/>
        <v>-0.5500000000001819</v>
      </c>
      <c r="J70" s="57">
        <f t="shared" si="26"/>
        <v>4.4400000000005093</v>
      </c>
      <c r="K70" s="57">
        <f t="shared" si="26"/>
        <v>0.23000000000001819</v>
      </c>
      <c r="L70" s="57">
        <f t="shared" si="26"/>
        <v>21.799999999999955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59.899999999999864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 t="s">
        <v>123</v>
      </c>
      <c r="I71" s="14"/>
      <c r="J71" s="14"/>
      <c r="K71" s="14"/>
      <c r="L71" s="14" t="s">
        <v>124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H49" sqref="AH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/>
    </row>
    <row r="9" spans="1:36" x14ac:dyDescent="0.25">
      <c r="A9" s="1" t="s">
        <v>22</v>
      </c>
      <c r="B9" s="24">
        <v>4.9400000000000004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1649.63</v>
      </c>
      <c r="C12" s="26">
        <v>1184.32</v>
      </c>
      <c r="D12" s="26">
        <v>2583.86</v>
      </c>
      <c r="E12" s="26">
        <v>866.31</v>
      </c>
      <c r="F12" s="26">
        <v>406.54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6690.6599999999989</v>
      </c>
      <c r="AI12" s="26">
        <v>6599.11</v>
      </c>
      <c r="AJ12" s="69">
        <f>+AI12-AH12</f>
        <v>-91.549999999999272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18</v>
      </c>
      <c r="C15" s="23"/>
      <c r="D15" s="23">
        <v>138</v>
      </c>
      <c r="E15" s="23">
        <v>76.003</v>
      </c>
      <c r="F15" s="23">
        <v>55.5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287.50299999999999</v>
      </c>
    </row>
    <row r="16" spans="1:36" s="32" customFormat="1" x14ac:dyDescent="0.25">
      <c r="A16" s="30" t="s">
        <v>20</v>
      </c>
      <c r="B16" s="31">
        <v>197</v>
      </c>
      <c r="C16" s="31">
        <v>145</v>
      </c>
      <c r="D16" s="31">
        <v>314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656</v>
      </c>
      <c r="AJ16" s="70"/>
    </row>
    <row r="17" spans="1:36" s="47" customFormat="1" x14ac:dyDescent="0.25">
      <c r="A17" s="46" t="s">
        <v>27</v>
      </c>
      <c r="B17" s="22">
        <f>B16*$B$8</f>
        <v>975.15000000000009</v>
      </c>
      <c r="C17" s="22">
        <f>C16*$B$8</f>
        <v>717.75</v>
      </c>
      <c r="D17" s="22">
        <f t="shared" ref="D17:AG17" si="2">D16*$B$8</f>
        <v>1554.3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3247.2</v>
      </c>
    </row>
    <row r="18" spans="1:36" s="32" customFormat="1" x14ac:dyDescent="0.25">
      <c r="A18" s="30" t="s">
        <v>23</v>
      </c>
      <c r="B18" s="33"/>
      <c r="C18" s="33"/>
      <c r="D18" s="33">
        <v>5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24.700000000000003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24.700000000000003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197</v>
      </c>
      <c r="C22" s="20">
        <f t="shared" ref="C22:AG23" si="5">+C16+C18+C20</f>
        <v>145</v>
      </c>
      <c r="D22" s="20">
        <f t="shared" si="5"/>
        <v>319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661</v>
      </c>
    </row>
    <row r="23" spans="1:36" s="47" customFormat="1" x14ac:dyDescent="0.25">
      <c r="A23" s="48" t="s">
        <v>26</v>
      </c>
      <c r="B23" s="19">
        <f>+B17+B19+B21</f>
        <v>975.15000000000009</v>
      </c>
      <c r="C23" s="19">
        <f t="shared" si="5"/>
        <v>717.75</v>
      </c>
      <c r="D23" s="19">
        <f t="shared" si="5"/>
        <v>1579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3271.9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570.17999999999995</v>
      </c>
      <c r="C49" s="44">
        <v>118.16</v>
      </c>
      <c r="D49" s="44">
        <v>664.5</v>
      </c>
      <c r="E49" s="44">
        <v>740.29</v>
      </c>
      <c r="F49" s="44">
        <v>258.69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2351.8200000000002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80.760000000000005</v>
      </c>
      <c r="C53" s="44">
        <v>168.18</v>
      </c>
      <c r="D53" s="44">
        <v>193.69</v>
      </c>
      <c r="E53" s="44">
        <v>44.07</v>
      </c>
      <c r="F53" s="44">
        <v>87.94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574.64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8.32</v>
      </c>
      <c r="C55" s="44">
        <v>157.43</v>
      </c>
      <c r="D55" s="44">
        <v>10.68</v>
      </c>
      <c r="E55" s="44">
        <v>6.34</v>
      </c>
      <c r="F55" s="44">
        <v>5.0999999999999996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187.87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1652.4099999999999</v>
      </c>
      <c r="C64" s="53">
        <f t="shared" ref="C64:AG64" si="21">+C15+C23+C31+C39+C47+C48+C49+C50+C51+C52+C53+C54+C55+C56+C57+C58+C59+C60+C61+C62+C63</f>
        <v>1161.52</v>
      </c>
      <c r="D64" s="53">
        <f t="shared" si="21"/>
        <v>2585.87</v>
      </c>
      <c r="E64" s="53">
        <f t="shared" si="21"/>
        <v>866.70300000000009</v>
      </c>
      <c r="F64" s="53">
        <f t="shared" si="21"/>
        <v>407.23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6673.7330000000002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1649.63</v>
      </c>
      <c r="C67" s="57">
        <f t="shared" ref="C67:L67" si="23">C12</f>
        <v>1184.32</v>
      </c>
      <c r="D67" s="57">
        <f t="shared" si="23"/>
        <v>2583.86</v>
      </c>
      <c r="E67" s="57">
        <f t="shared" si="23"/>
        <v>866.31</v>
      </c>
      <c r="F67" s="57">
        <f t="shared" si="23"/>
        <v>406.54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6690.6599999999989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1649.63</v>
      </c>
      <c r="C69" s="59">
        <f t="shared" ref="C69:AG69" si="25">+C67+C68</f>
        <v>1184.32</v>
      </c>
      <c r="D69" s="59">
        <f t="shared" si="25"/>
        <v>2583.86</v>
      </c>
      <c r="E69" s="59">
        <f t="shared" si="25"/>
        <v>866.31</v>
      </c>
      <c r="F69" s="59">
        <f t="shared" si="25"/>
        <v>406.54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6690.6599999999989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2.7799999999997453</v>
      </c>
      <c r="C70" s="57">
        <f t="shared" si="26"/>
        <v>-22.799999999999955</v>
      </c>
      <c r="D70" s="57">
        <f t="shared" si="26"/>
        <v>2.0099999999997635</v>
      </c>
      <c r="E70" s="57">
        <f t="shared" si="26"/>
        <v>0.39300000000014279</v>
      </c>
      <c r="F70" s="57">
        <f t="shared" si="26"/>
        <v>0.68999999999999773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-16.927000000000305</v>
      </c>
    </row>
    <row r="71" spans="1:34" ht="95.25" customHeight="1" x14ac:dyDescent="0.25">
      <c r="A71" s="77" t="s">
        <v>96</v>
      </c>
      <c r="B71" s="14"/>
      <c r="C71" s="14" t="s">
        <v>127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128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J8" sqref="AJ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3515.14</v>
      </c>
      <c r="C12" s="26">
        <v>1626.48</v>
      </c>
      <c r="D12" s="26">
        <v>918.75</v>
      </c>
      <c r="E12" s="26">
        <v>2078.2199999999998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8138.59</v>
      </c>
      <c r="AI12" s="26">
        <v>8073.57</v>
      </c>
      <c r="AJ12" s="69">
        <f>+AI12-AH12</f>
        <v>-65.020000000000437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551.5</v>
      </c>
      <c r="C15" s="23">
        <v>166.7</v>
      </c>
      <c r="D15" s="23">
        <v>138.5</v>
      </c>
      <c r="E15" s="23">
        <v>498.5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1355.2</v>
      </c>
    </row>
    <row r="16" spans="1:36" s="32" customFormat="1" x14ac:dyDescent="0.25">
      <c r="A16" s="30" t="s">
        <v>20</v>
      </c>
      <c r="B16" s="31">
        <v>302</v>
      </c>
      <c r="C16" s="31">
        <v>129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431</v>
      </c>
      <c r="AJ16" s="70"/>
    </row>
    <row r="17" spans="1:36" s="47" customFormat="1" x14ac:dyDescent="0.25">
      <c r="A17" s="46" t="s">
        <v>27</v>
      </c>
      <c r="B17" s="22">
        <f>B16*$B$8</f>
        <v>1494.9</v>
      </c>
      <c r="C17" s="22">
        <f>C16*$B$8</f>
        <v>638.55000000000007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2133.4500000000003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302</v>
      </c>
      <c r="C22" s="20">
        <f t="shared" ref="C22:AG23" si="5">+C16+C18+C20</f>
        <v>129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431</v>
      </c>
    </row>
    <row r="23" spans="1:36" s="47" customFormat="1" x14ac:dyDescent="0.25">
      <c r="A23" s="48" t="s">
        <v>26</v>
      </c>
      <c r="B23" s="19">
        <f>+B17+B19+B21</f>
        <v>1494.9</v>
      </c>
      <c r="C23" s="19">
        <f t="shared" si="5"/>
        <v>638.55000000000007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2133.4500000000003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59.66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59.66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295.31700000000001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295.31700000000001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59.66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59.66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295.31700000000001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295.31700000000001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1183.96</v>
      </c>
      <c r="C49" s="44">
        <v>285.39</v>
      </c>
      <c r="D49" s="44">
        <v>671.62</v>
      </c>
      <c r="E49" s="44">
        <v>1085.92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3226.89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287.8</v>
      </c>
      <c r="C53" s="44">
        <v>242.01</v>
      </c>
      <c r="D53" s="44">
        <v>96.19</v>
      </c>
      <c r="E53" s="44">
        <v>492.59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1118.5899999999999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13.06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13.06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3518.1600000000003</v>
      </c>
      <c r="C64" s="53">
        <f t="shared" ref="C64:AG64" si="21">+C15+C23+C31+C39+C47+C48+C49+C50+C51+C52+C53+C54+C55+C56+C57+C58+C59+C60+C61+C62+C63</f>
        <v>1627.9669999999999</v>
      </c>
      <c r="D64" s="53">
        <f t="shared" si="21"/>
        <v>919.36999999999989</v>
      </c>
      <c r="E64" s="53">
        <f t="shared" si="21"/>
        <v>2077.0100000000002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8142.5070000000005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3515.14</v>
      </c>
      <c r="C67" s="57">
        <f t="shared" ref="C67:L67" si="23">C12</f>
        <v>1626.48</v>
      </c>
      <c r="D67" s="57">
        <f t="shared" si="23"/>
        <v>918.75</v>
      </c>
      <c r="E67" s="57">
        <f t="shared" si="23"/>
        <v>2078.2199999999998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8138.59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3515.14</v>
      </c>
      <c r="C69" s="59">
        <f t="shared" ref="C69:AG69" si="25">+C67+C68</f>
        <v>1626.48</v>
      </c>
      <c r="D69" s="59">
        <f t="shared" si="25"/>
        <v>918.75</v>
      </c>
      <c r="E69" s="59">
        <f t="shared" si="25"/>
        <v>2078.2199999999998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8138.59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3.0200000000004366</v>
      </c>
      <c r="C70" s="57">
        <f t="shared" si="26"/>
        <v>1.4869999999998527</v>
      </c>
      <c r="D70" s="57">
        <f t="shared" si="26"/>
        <v>0.61999999999989086</v>
      </c>
      <c r="E70" s="57">
        <f t="shared" si="26"/>
        <v>-1.2099999999995816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3.9170000000005984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I47" sqref="AI4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840.35</v>
      </c>
      <c r="C12" s="26">
        <v>1544.5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2384.85</v>
      </c>
      <c r="AI12" s="26">
        <v>2357.13</v>
      </c>
      <c r="AJ12" s="69">
        <f>+AI12-AH12</f>
        <v>-27.7199999999998</v>
      </c>
    </row>
    <row r="13" spans="1:36" ht="19.5" customHeight="1" x14ac:dyDescent="0.25">
      <c r="A13" s="25" t="s">
        <v>117</v>
      </c>
      <c r="B13" s="26">
        <v>7.05</v>
      </c>
      <c r="C13" s="26">
        <v>30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37.049999999999997</v>
      </c>
      <c r="AI13" s="26"/>
      <c r="AJ13" s="69">
        <f>+AI13-AH13</f>
        <v>-37.049999999999997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27.5</v>
      </c>
      <c r="C15" s="23">
        <v>25.5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53</v>
      </c>
    </row>
    <row r="16" spans="1:36" s="32" customFormat="1" x14ac:dyDescent="0.25">
      <c r="A16" s="30" t="s">
        <v>20</v>
      </c>
      <c r="B16" s="31">
        <v>45</v>
      </c>
      <c r="C16" s="31">
        <v>160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205</v>
      </c>
      <c r="AJ16" s="70"/>
    </row>
    <row r="17" spans="1:36" s="47" customFormat="1" x14ac:dyDescent="0.25">
      <c r="A17" s="46" t="s">
        <v>27</v>
      </c>
      <c r="B17" s="22">
        <f>B16*$B$8</f>
        <v>222.75</v>
      </c>
      <c r="C17" s="22">
        <f>C16*$B$8</f>
        <v>792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1014.75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45</v>
      </c>
      <c r="C22" s="20">
        <f t="shared" ref="C22:AG23" si="5">+C16+C18+C20</f>
        <v>160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205</v>
      </c>
    </row>
    <row r="23" spans="1:36" s="47" customFormat="1" x14ac:dyDescent="0.25">
      <c r="A23" s="48" t="s">
        <v>26</v>
      </c>
      <c r="B23" s="19">
        <f>+B17+B19+B21</f>
        <v>222.75</v>
      </c>
      <c r="C23" s="19">
        <f t="shared" si="5"/>
        <v>792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1014.75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586.51</v>
      </c>
      <c r="C49" s="44">
        <v>670.32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1256.83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19</v>
      </c>
      <c r="C53" s="44">
        <v>25.3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44.3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64.400000000000006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64.400000000000006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855.76</v>
      </c>
      <c r="C64" s="53">
        <f t="shared" ref="C64:AG64" si="21">+C15+C23+C31+C39+C47+C48+C49+C50+C51+C52+C53+C54+C55+C56+C57+C58+C59+C60+C61+C62+C63</f>
        <v>1577.5200000000002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2433.2800000000002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840.35</v>
      </c>
      <c r="C67" s="57">
        <f t="shared" ref="C67:L67" si="23">C12</f>
        <v>1544.5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2384.85</v>
      </c>
    </row>
    <row r="68" spans="1:34" s="47" customFormat="1" x14ac:dyDescent="0.25">
      <c r="A68" s="58" t="s">
        <v>93</v>
      </c>
      <c r="B68" s="59">
        <f t="shared" ref="B68:AG68" si="24">+B13+B14</f>
        <v>13.05</v>
      </c>
      <c r="C68" s="59">
        <f t="shared" si="24"/>
        <v>30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43.05</v>
      </c>
    </row>
    <row r="69" spans="1:34" s="47" customFormat="1" x14ac:dyDescent="0.25">
      <c r="A69" s="58" t="s">
        <v>94</v>
      </c>
      <c r="B69" s="59">
        <f>+B67+B68</f>
        <v>853.4</v>
      </c>
      <c r="C69" s="59">
        <f t="shared" ref="C69:AG69" si="25">+C67+C68</f>
        <v>1574.5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2427.9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2.3600000000000136</v>
      </c>
      <c r="C70" s="57">
        <f t="shared" si="26"/>
        <v>3.0200000000002092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5.3800000000002228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M65" sqref="AM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265.10000000000002</v>
      </c>
      <c r="C12" s="26">
        <v>794.07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1059.17</v>
      </c>
      <c r="AI12" s="26"/>
      <c r="AJ12" s="69">
        <f>+AI12-AH12</f>
        <v>-1059.17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>
        <v>1059.17</v>
      </c>
      <c r="AJ13" s="69">
        <f>+AI13-AH13</f>
        <v>1059.17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38</v>
      </c>
      <c r="C16" s="31">
        <v>97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135</v>
      </c>
      <c r="AJ16" s="70"/>
    </row>
    <row r="17" spans="1:36" s="47" customFormat="1" x14ac:dyDescent="0.25">
      <c r="A17" s="46" t="s">
        <v>27</v>
      </c>
      <c r="B17" s="22">
        <f>B16*$B$8</f>
        <v>188.1</v>
      </c>
      <c r="C17" s="22">
        <f>C16*$B$8</f>
        <v>480.15000000000003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668.25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38</v>
      </c>
      <c r="C22" s="20">
        <f t="shared" ref="C22:AG23" si="5">+C16+C18+C20</f>
        <v>97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135</v>
      </c>
    </row>
    <row r="23" spans="1:36" s="47" customFormat="1" x14ac:dyDescent="0.25">
      <c r="A23" s="48" t="s">
        <v>26</v>
      </c>
      <c r="B23" s="19">
        <f>+B17+B19+B21</f>
        <v>188.1</v>
      </c>
      <c r="C23" s="19">
        <f t="shared" si="5"/>
        <v>480.15000000000003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668.25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48.35</v>
      </c>
      <c r="C49" s="44">
        <v>342.33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390.68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60.27</v>
      </c>
      <c r="C53" s="44">
        <v>5.94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66.210000000000008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9.9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9.9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296.71999999999997</v>
      </c>
      <c r="C64" s="53">
        <f t="shared" ref="C64:AG64" si="21">+C15+C23+C31+C39+C47+C48+C49+C50+C51+C52+C53+C54+C55+C56+C57+C58+C59+C60+C61+C62+C63</f>
        <v>838.32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1135.04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265.10000000000002</v>
      </c>
      <c r="C67" s="57">
        <f t="shared" ref="C67:L67" si="23">C12</f>
        <v>794.07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1059.17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265.10000000000002</v>
      </c>
      <c r="C69" s="59">
        <f t="shared" ref="C69:AG69" si="25">+C67+C68</f>
        <v>794.07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1059.17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31.619999999999948</v>
      </c>
      <c r="C70" s="57">
        <f t="shared" si="26"/>
        <v>44.25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75.869999999999948</v>
      </c>
    </row>
    <row r="71" spans="1:34" ht="96" customHeight="1" x14ac:dyDescent="0.25">
      <c r="A71" s="77" t="s">
        <v>96</v>
      </c>
      <c r="B71" s="14" t="s">
        <v>125</v>
      </c>
      <c r="C71" s="14" t="s">
        <v>126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39" activePane="bottomRight" state="frozen"/>
      <selection pane="topRight" activeCell="B1" sqref="B1"/>
      <selection pane="bottomLeft" activeCell="A5" sqref="A5"/>
      <selection pane="bottomRight" activeCell="AH8" sqref="AH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/>
    </row>
    <row r="9" spans="1:36" x14ac:dyDescent="0.25">
      <c r="A9" s="1" t="s">
        <v>22</v>
      </c>
      <c r="B9" s="24">
        <v>4.9400000000000004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2399.7600000000002</v>
      </c>
      <c r="C12" s="26">
        <v>3903.01</v>
      </c>
      <c r="D12" s="26">
        <v>1220.77</v>
      </c>
      <c r="E12" s="26">
        <v>4102.3599999999997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11625.900000000001</v>
      </c>
      <c r="AI12" s="26">
        <v>11508.02</v>
      </c>
      <c r="AJ12" s="69">
        <f>+AI12-AH12</f>
        <v>-117.88000000000102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278.5</v>
      </c>
      <c r="C15" s="23">
        <v>146.69999999999999</v>
      </c>
      <c r="D15" s="23">
        <v>60</v>
      </c>
      <c r="E15" s="23">
        <v>285.5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770.7</v>
      </c>
    </row>
    <row r="16" spans="1:36" s="32" customFormat="1" x14ac:dyDescent="0.25">
      <c r="A16" s="30" t="s">
        <v>20</v>
      </c>
      <c r="B16" s="31">
        <v>202</v>
      </c>
      <c r="C16" s="31">
        <v>352</v>
      </c>
      <c r="D16" s="31">
        <v>56</v>
      </c>
      <c r="E16" s="31">
        <v>259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869</v>
      </c>
      <c r="AJ16" s="70"/>
    </row>
    <row r="17" spans="1:36" s="47" customFormat="1" x14ac:dyDescent="0.25">
      <c r="A17" s="46" t="s">
        <v>27</v>
      </c>
      <c r="B17" s="22">
        <f>B16*$B$8</f>
        <v>999.90000000000009</v>
      </c>
      <c r="C17" s="22">
        <f>C16*$B$8</f>
        <v>1742.4</v>
      </c>
      <c r="D17" s="22">
        <f t="shared" ref="D17:AG17" si="2">D16*$B$8</f>
        <v>277.2</v>
      </c>
      <c r="E17" s="22">
        <f t="shared" si="2"/>
        <v>1282.05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4301.55</v>
      </c>
    </row>
    <row r="18" spans="1:36" s="32" customFormat="1" x14ac:dyDescent="0.25">
      <c r="A18" s="30" t="s">
        <v>23</v>
      </c>
      <c r="B18" s="33"/>
      <c r="C18" s="33">
        <v>13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13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64.22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64.22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202</v>
      </c>
      <c r="C22" s="20">
        <f t="shared" ref="C22:AG23" si="5">+C16+C18+C20</f>
        <v>365</v>
      </c>
      <c r="D22" s="20">
        <f t="shared" si="5"/>
        <v>56</v>
      </c>
      <c r="E22" s="20">
        <f t="shared" si="5"/>
        <v>259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882</v>
      </c>
    </row>
    <row r="23" spans="1:36" s="47" customFormat="1" x14ac:dyDescent="0.25">
      <c r="A23" s="48" t="s">
        <v>26</v>
      </c>
      <c r="B23" s="19">
        <f>+B17+B19+B21</f>
        <v>999.90000000000009</v>
      </c>
      <c r="C23" s="19">
        <f t="shared" si="5"/>
        <v>1806.6200000000001</v>
      </c>
      <c r="D23" s="19">
        <f t="shared" si="5"/>
        <v>277.2</v>
      </c>
      <c r="E23" s="19">
        <f t="shared" si="5"/>
        <v>1282.05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4365.7700000000004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16.91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16.91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83.70450000000001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83.70450000000001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16.91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16.91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83.70450000000001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83.70450000000001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908.52</v>
      </c>
      <c r="C49" s="44">
        <v>1807.39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2715.91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698.76</v>
      </c>
      <c r="E52" s="44">
        <v>2257.4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2956.16</v>
      </c>
    </row>
    <row r="53" spans="1:34" x14ac:dyDescent="0.25">
      <c r="A53" s="17" t="s">
        <v>18</v>
      </c>
      <c r="B53" s="44">
        <v>217.57</v>
      </c>
      <c r="C53" s="44">
        <v>151.07</v>
      </c>
      <c r="D53" s="44">
        <v>103.16</v>
      </c>
      <c r="E53" s="44">
        <v>280.87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752.67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2404.4900000000002</v>
      </c>
      <c r="C64" s="53">
        <f t="shared" ref="C64:AG64" si="21">+C15+C23+C31+C39+C47+C48+C49+C50+C51+C52+C53+C54+C55+C56+C57+C58+C59+C60+C61+C62+C63</f>
        <v>3911.78</v>
      </c>
      <c r="D64" s="53">
        <f t="shared" si="21"/>
        <v>1222.8244999999999</v>
      </c>
      <c r="E64" s="53">
        <f t="shared" si="21"/>
        <v>4105.82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11644.914499999999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2399.7600000000002</v>
      </c>
      <c r="C67" s="57">
        <f t="shared" ref="C67:L67" si="23">C12</f>
        <v>3903.01</v>
      </c>
      <c r="D67" s="57">
        <f t="shared" si="23"/>
        <v>1220.77</v>
      </c>
      <c r="E67" s="57">
        <f t="shared" si="23"/>
        <v>4102.3599999999997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11625.900000000001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2399.7600000000002</v>
      </c>
      <c r="C69" s="59">
        <f t="shared" ref="C69:AG69" si="25">+C67+C68</f>
        <v>3903.01</v>
      </c>
      <c r="D69" s="59">
        <f t="shared" si="25"/>
        <v>1220.77</v>
      </c>
      <c r="E69" s="59">
        <f t="shared" si="25"/>
        <v>4102.3599999999997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11625.900000000001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4.7300000000000182</v>
      </c>
      <c r="C70" s="57">
        <f t="shared" si="26"/>
        <v>8.7699999999999818</v>
      </c>
      <c r="D70" s="57">
        <f t="shared" si="26"/>
        <v>2.0544999999999618</v>
      </c>
      <c r="E70" s="57">
        <f t="shared" si="26"/>
        <v>3.4600000000000364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19.014499999999998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2022-06-01T18:14:38Z</dcterms:modified>
</cp:coreProperties>
</file>