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DRE GENERAL MAYO 2022\"/>
    </mc:Choice>
  </mc:AlternateContent>
  <xr:revisionPtr revIDLastSave="0" documentId="13_ncr:1_{6340C7E3-683E-4B4F-A9B1-CCD6D9059D25}" xr6:coauthVersionLast="47" xr6:coauthVersionMax="47" xr10:uidLastSave="{00000000-0000-0000-0000-000000000000}"/>
  <bookViews>
    <workbookView xWindow="-120" yWindow="-120" windowWidth="15600" windowHeight="11160" firstSheet="5" activeTab="8" xr2:uid="{00000000-000D-0000-FFFF-FFFF00000000}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AH13" i="151"/>
  <c r="AH14" i="151"/>
  <c r="AH12" i="151"/>
  <c r="H2" i="145" s="1"/>
  <c r="AH13" i="152"/>
  <c r="AH14" i="152"/>
  <c r="AH12" i="152"/>
  <c r="AJ12" i="152" s="1"/>
  <c r="G2" i="145"/>
  <c r="F2" i="145"/>
  <c r="I2" i="145" l="1"/>
  <c r="D2" i="145"/>
  <c r="D53" i="145" s="1"/>
  <c r="C2" i="145"/>
  <c r="C53" i="145" s="1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Z41" i="152"/>
  <c r="Y41" i="152"/>
  <c r="X41" i="152"/>
  <c r="W41" i="152"/>
  <c r="V41" i="152"/>
  <c r="U41" i="152"/>
  <c r="T41" i="152"/>
  <c r="S41" i="152"/>
  <c r="R41" i="152"/>
  <c r="Q41" i="152"/>
  <c r="P41" i="152"/>
  <c r="O41" i="152"/>
  <c r="N41" i="152"/>
  <c r="M41" i="152"/>
  <c r="L41" i="152"/>
  <c r="K41" i="152"/>
  <c r="J41" i="152"/>
  <c r="I41" i="152"/>
  <c r="H41" i="152"/>
  <c r="G41" i="152"/>
  <c r="F41" i="152"/>
  <c r="E41" i="152"/>
  <c r="D41" i="152"/>
  <c r="C41" i="152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C33" i="152"/>
  <c r="AB33" i="152"/>
  <c r="AA33" i="152"/>
  <c r="Z33" i="152"/>
  <c r="Y33" i="152"/>
  <c r="X33" i="152"/>
  <c r="W33" i="152"/>
  <c r="V33" i="152"/>
  <c r="U33" i="152"/>
  <c r="T33" i="152"/>
  <c r="S33" i="152"/>
  <c r="R33" i="152"/>
  <c r="Q33" i="152"/>
  <c r="P33" i="152"/>
  <c r="O33" i="152"/>
  <c r="N33" i="152"/>
  <c r="M33" i="152"/>
  <c r="L33" i="152"/>
  <c r="K33" i="152"/>
  <c r="J33" i="152"/>
  <c r="I33" i="152"/>
  <c r="H33" i="152"/>
  <c r="G33" i="152"/>
  <c r="F33" i="152"/>
  <c r="E33" i="152"/>
  <c r="D33" i="152"/>
  <c r="C33" i="152"/>
  <c r="B33" i="152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E25" i="149"/>
  <c r="AD25" i="149"/>
  <c r="AC25" i="149"/>
  <c r="AB25" i="149"/>
  <c r="AA25" i="149"/>
  <c r="Z25" i="149"/>
  <c r="Y25" i="149"/>
  <c r="X25" i="149"/>
  <c r="W25" i="149"/>
  <c r="V25" i="149"/>
  <c r="U25" i="149"/>
  <c r="T25" i="149"/>
  <c r="S25" i="149"/>
  <c r="R25" i="149"/>
  <c r="Q25" i="149"/>
  <c r="P25" i="149"/>
  <c r="O25" i="149"/>
  <c r="N25" i="149"/>
  <c r="M25" i="149"/>
  <c r="L25" i="149"/>
  <c r="K25" i="149"/>
  <c r="J25" i="149"/>
  <c r="I25" i="149"/>
  <c r="H25" i="149"/>
  <c r="G25" i="149"/>
  <c r="F25" i="149"/>
  <c r="E25" i="149"/>
  <c r="D25" i="149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D31" i="149" l="1"/>
  <c r="H31" i="149"/>
  <c r="L31" i="149"/>
  <c r="P31" i="149"/>
  <c r="T31" i="149"/>
  <c r="X31" i="149"/>
  <c r="AB31" i="149"/>
  <c r="AF31" i="149"/>
  <c r="B39" i="152"/>
  <c r="F39" i="152"/>
  <c r="J39" i="152"/>
  <c r="N39" i="152"/>
  <c r="R39" i="152"/>
  <c r="V39" i="152"/>
  <c r="Z39" i="152"/>
  <c r="AD39" i="152"/>
  <c r="C47" i="152"/>
  <c r="G47" i="152"/>
  <c r="K47" i="152"/>
  <c r="O47" i="152"/>
  <c r="S47" i="152"/>
  <c r="W47" i="152"/>
  <c r="AA47" i="152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Y64" i="150"/>
  <c r="Y70" i="150" s="1"/>
  <c r="I64" i="150"/>
  <c r="I70" i="150" s="1"/>
  <c r="AG64" i="149"/>
  <c r="AG70" i="149" s="1"/>
  <c r="Q64" i="149"/>
  <c r="Q70" i="149" s="1"/>
  <c r="AH23" i="149"/>
  <c r="F11" i="145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B23" i="147"/>
  <c r="F23" i="147"/>
  <c r="J23" i="147"/>
  <c r="N23" i="147"/>
  <c r="R23" i="147"/>
  <c r="V23" i="147"/>
  <c r="Z23" i="147"/>
  <c r="AD23" i="147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V39" i="40"/>
  <c r="AB39" i="40"/>
  <c r="AD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A47" i="40" s="1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Y23" i="40" s="1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B47" i="40" l="1"/>
  <c r="Z39" i="40"/>
  <c r="AE47" i="40"/>
  <c r="W47" i="40"/>
  <c r="U39" i="40"/>
  <c r="T47" i="40"/>
  <c r="AE39" i="40"/>
  <c r="AA39" i="40"/>
  <c r="W39" i="40"/>
  <c r="AC23" i="40"/>
  <c r="AG23" i="40"/>
  <c r="U23" i="40"/>
  <c r="AF39" i="40"/>
  <c r="X39" i="40"/>
  <c r="AD23" i="40"/>
  <c r="Z23" i="40"/>
  <c r="V23" i="40"/>
  <c r="AD47" i="40"/>
  <c r="Z47" i="40"/>
  <c r="V47" i="40"/>
  <c r="V64" i="40" s="1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AB64" i="40" s="1"/>
  <c r="AB70" i="40" s="1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V31" i="40"/>
  <c r="T31" i="40"/>
  <c r="AH30" i="40"/>
  <c r="B18" i="145" s="1"/>
  <c r="J18" i="145" s="1"/>
  <c r="AG31" i="40"/>
  <c r="AE31" i="40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H69" i="40" s="1"/>
  <c r="I68" i="40"/>
  <c r="J68" i="40"/>
  <c r="K68" i="40"/>
  <c r="L68" i="40"/>
  <c r="B68" i="40"/>
  <c r="C17" i="40"/>
  <c r="Z64" i="40" l="1"/>
  <c r="Z70" i="40" s="1"/>
  <c r="C69" i="40"/>
  <c r="V70" i="40"/>
  <c r="L69" i="40"/>
  <c r="T64" i="40"/>
  <c r="X64" i="40"/>
  <c r="X70" i="40" s="1"/>
  <c r="AC64" i="40"/>
  <c r="AC70" i="40" s="1"/>
  <c r="Y64" i="40"/>
  <c r="Y70" i="40" s="1"/>
  <c r="AD64" i="40"/>
  <c r="AD70" i="40" s="1"/>
  <c r="AE64" i="40"/>
  <c r="AE70" i="40" s="1"/>
  <c r="Q39" i="40"/>
  <c r="M39" i="40"/>
  <c r="AG64" i="40"/>
  <c r="AG70" i="40" s="1"/>
  <c r="AF64" i="40"/>
  <c r="AF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O64" i="40" l="1"/>
  <c r="O70" i="40" s="1"/>
  <c r="S64" i="40"/>
  <c r="S70" i="40" s="1"/>
  <c r="AH69" i="40"/>
  <c r="P64" i="40"/>
  <c r="P70" i="40" s="1"/>
  <c r="M64" i="40"/>
  <c r="M70" i="40" s="1"/>
  <c r="R64" i="40"/>
  <c r="R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I47" i="40" s="1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H39" i="40" s="1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I31" i="40" s="1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K47" i="40"/>
  <c r="B38" i="40"/>
  <c r="I39" i="40" l="1"/>
  <c r="E23" i="40"/>
  <c r="L39" i="40"/>
  <c r="E47" i="40"/>
  <c r="K23" i="40"/>
  <c r="G23" i="40"/>
  <c r="F39" i="40"/>
  <c r="G47" i="40"/>
  <c r="E39" i="40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D64" i="40" s="1"/>
  <c r="D70" i="40" s="1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I64" i="40"/>
  <c r="I70" i="40" s="1"/>
  <c r="B23" i="40"/>
  <c r="K64" i="40" l="1"/>
  <c r="K70" i="40" s="1"/>
  <c r="G64" i="40"/>
  <c r="G70" i="40" s="1"/>
  <c r="E64" i="40"/>
  <c r="E70" i="40" s="1"/>
  <c r="L64" i="40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5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5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5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7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7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8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8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9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9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9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9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9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<sst xmlns="http://schemas.openxmlformats.org/spreadsheetml/2006/main" count="744" uniqueCount="134">
  <si>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</si>
  <si>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</si>
  <si>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</si>
  <si>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</si>
  <si>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</si>
  <si>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</si>
  <si>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</si>
  <si>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</si>
  <si>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</si>
  <si>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</si>
  <si>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</si>
  <si>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</si>
  <si>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</si>
  <si>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</si>
  <si>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</si>
  <si>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</si>
  <si>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</si>
  <si>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</si>
  <si>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</si>
  <si>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</si>
  <si>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</si>
  <si>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</si>
  <si>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</si>
  <si>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</si>
  <si>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</si>
  <si>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</si>
  <si>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</si>
  <si>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</si>
  <si>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</si>
  <si>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</si>
  <si>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</si>
  <si>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</si>
  <si>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</si>
  <si>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</si>
  <si>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</si>
  <si>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</si>
  <si>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</si>
  <si>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</si>
  <si>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</si>
  <si>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</si>
  <si>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</si>
  <si>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</si>
  <si>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</si>
  <si>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</si>
  <si>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</si>
  <si>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</si>
  <si>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</si>
  <si>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</si>
  <si>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</si>
  <si>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</si>
  <si>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</si>
  <si>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</si>
  <si>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</si>
  <si>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</si>
  <si>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</si>
  <si>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</si>
  <si>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</si>
  <si>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</si>
  <si>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</si>
  <si>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</si>
  <si>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</si>
  <si>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</si>
  <si>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</si>
  <si>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</si>
  <si>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</si>
  <si>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</si>
  <si>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</si>
  <si>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</si>
  <si>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</si>
  <si>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</si>
  <si>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</si>
  <si>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</si>
  <si>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</si>
  <si>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</si>
  <si>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</si>
  <si>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</si>
  <si>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</si>
  <si>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</si>
  <si>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</si>
  <si>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</si>
  <si>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</si>
  <si>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</si>
  <si>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</si>
  <si>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</si>
  <si>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</si>
  <si>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</si>
  <si>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</si>
  <si>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</si>
  <si>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</si>
  <si>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</si>
  <si>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</si>
  <si>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</si>
  <si>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</si>
  <si>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</si>
  <si>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</si>
  <si>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</si>
  <si>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</si>
  <si>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</si>
  <si>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</si>
  <si>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</si>
  <si>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</si>
  <si>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</si>
  <si>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</si>
  <si>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</si>
  <si>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</si>
  <si>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</si>
  <si>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</si>
  <si>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</si>
  <si>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</si>
  <si>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</si>
  <si>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</si>
  <si>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</si>
  <si>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</si>
  <si>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</si>
  <si>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</si>
  <si>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</si>
  <si>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</si>
  <si>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</si>
  <si>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</si>
  <si>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</si>
  <si>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</si>
  <si>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</si>
  <si>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</si>
  <si>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MAL REGISTRO 3.30$.</t>
  </si>
  <si>
    <t>SOBRANTE DE PERIODICOS.</t>
  </si>
  <si>
    <t>SOBRANTE DE 54.00</t>
  </si>
  <si>
    <t>POR DEBITO ES FALTANTE DEL</t>
  </si>
  <si>
    <t>DIA 22.5.22 CAJA03 NOCHE.</t>
  </si>
  <si>
    <t>R/F 45.50</t>
  </si>
  <si>
    <t>MAL REGISTRO  0.04$.</t>
  </si>
  <si>
    <t>SOBRANTE 5$.</t>
  </si>
  <si>
    <t>R/F 47.50</t>
  </si>
  <si>
    <t>R/F 24.00</t>
  </si>
  <si>
    <t>MAL REGISTRO 1.97$.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</si>
</sst>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 xr:uid="{00000000-0005-0000-0000-000000000000}"/>
    <cellStyle name="Millares 3" xfId="2" xr:uid="{00000000-0005-0000-0000-000001000000}"/>
    <cellStyle name="Millares 4" xfId="3" xr:uid="{00000000-0005-0000-0000-000002000000}"/>
    <cellStyle name="Millares 5" xfId="4" xr:uid="{00000000-0005-0000-0000-000003000000}"/>
    <cellStyle name="Moneda 2" xfId="5" xr:uid="{00000000-0005-0000-0000-000004000000}"/>
    <cellStyle name="Normal" xfId="0" builtinId="0"/>
  </cellStyles>
  <dxfs count="0"/>
  <tableStyles count="1" defaultTableStyle="TableStyleMedium9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9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36373.340000000011</v>
      </c>
      <c r="C2" s="43">
        <f>MODELO!AH12</f>
        <v>21940.29</v>
      </c>
      <c r="D2" s="43">
        <f>EXQUISITECES!AH12</f>
        <v>5463.11</v>
      </c>
      <c r="E2" s="43">
        <f>HOYADA!AH12</f>
        <v>9619.7000000000007</v>
      </c>
      <c r="F2" s="43">
        <f>FARMASTOP!AH12</f>
        <v>1617.94</v>
      </c>
      <c r="G2" s="43">
        <f>BOCAS!AH12</f>
        <v>779.29</v>
      </c>
      <c r="H2" s="43">
        <f>LAGUNETICA!AH12</f>
        <v>11478.11</v>
      </c>
      <c r="I2" s="43">
        <f>SANANTONIO!AH12</f>
        <v>0</v>
      </c>
      <c r="J2" s="43">
        <f>SUM(B2:I2)</f>
        <v>87271.780000000013</v>
      </c>
    </row>
    <row r="3" spans="1:10" x14ac:dyDescent="0.25">
      <c r="A3" s="46" t="s">
        <v>0</v>
      </c>
      <c r="B3" s="43">
        <f>AUTOMERCADO!AH15</f>
        <v>1984.8000000000002</v>
      </c>
      <c r="C3" s="43">
        <f>MODELO!AH15</f>
        <v>2039.2</v>
      </c>
      <c r="D3" s="43">
        <f>EXQUISITECES!AH15</f>
        <v>281</v>
      </c>
      <c r="E3" s="43">
        <f>HOYADA!AH15</f>
        <v>2368</v>
      </c>
      <c r="F3" s="43">
        <f>FARMASTOP!AH15</f>
        <v>69.7</v>
      </c>
      <c r="G3" s="43">
        <f>BOCAS!AH15</f>
        <v>10</v>
      </c>
      <c r="H3" s="43">
        <f>LAGUNETICA!AH15</f>
        <v>1062.5</v>
      </c>
      <c r="I3" s="43">
        <f>SANANTONIO!AH15</f>
        <v>0</v>
      </c>
      <c r="J3" s="43">
        <f t="shared" ref="J3:J52" si="0">SUM(B3:I3)</f>
        <v>7815.2</v>
      </c>
    </row>
    <row r="4" spans="1:10" x14ac:dyDescent="0.25">
      <c r="A4" s="73" t="s">
        <v>20</v>
      </c>
      <c r="B4" s="43">
        <f>AUTOMERCADO!AH16</f>
        <v>1079</v>
      </c>
      <c r="C4" s="43">
        <f>MODELO!AH16</f>
        <v>1199</v>
      </c>
      <c r="D4" s="43">
        <f>EXQUISITECES!AH16</f>
        <v>98</v>
      </c>
      <c r="E4" s="43">
        <f>HOYADA!AH16</f>
        <v>214</v>
      </c>
      <c r="F4" s="43">
        <f>FARMASTOP!AH16</f>
        <v>34</v>
      </c>
      <c r="G4" s="43">
        <f>BOCAS!AH16</f>
        <v>76</v>
      </c>
      <c r="H4" s="43">
        <f>LAGUNETICA!AH16</f>
        <v>571</v>
      </c>
      <c r="I4" s="43">
        <f>SANANTONIO!AH16</f>
        <v>0</v>
      </c>
      <c r="J4" s="43">
        <f t="shared" si="0"/>
        <v>3271</v>
      </c>
    </row>
    <row r="5" spans="1:10" x14ac:dyDescent="0.25">
      <c r="A5" s="46" t="s">
        <v>27</v>
      </c>
      <c r="B5" s="43">
        <f>AUTOMERCADO!AH17</f>
        <v>5330.26</v>
      </c>
      <c r="C5" s="43">
        <f>MODELO!AH17</f>
        <v>5947.0399999999991</v>
      </c>
      <c r="D5" s="43">
        <f>EXQUISITECES!AH17</f>
        <v>484.12000000000006</v>
      </c>
      <c r="E5" s="43">
        <f>HOYADA!AH17</f>
        <v>1057.1600000000001</v>
      </c>
      <c r="F5" s="43">
        <f>FARMASTOP!AH17</f>
        <v>168.64</v>
      </c>
      <c r="G5" s="43">
        <f>BOCAS!AH17</f>
        <v>376.96</v>
      </c>
      <c r="H5" s="43">
        <f>LAGUNETICA!AH17</f>
        <v>2832.16</v>
      </c>
      <c r="I5" s="43">
        <f>SANANTONIO!AH17</f>
        <v>0</v>
      </c>
      <c r="J5" s="43">
        <f t="shared" si="0"/>
        <v>16196.339999999998</v>
      </c>
    </row>
    <row r="6" spans="1:10" x14ac:dyDescent="0.25">
      <c r="A6" s="73" t="s">
        <v>23</v>
      </c>
      <c r="B6" s="43">
        <f>AUTOMERCADO!AH18</f>
        <v>283</v>
      </c>
      <c r="C6" s="43">
        <f>MODELO!AH18</f>
        <v>127</v>
      </c>
      <c r="D6" s="43">
        <f>EXQUISITECES!AH18</f>
        <v>163</v>
      </c>
      <c r="E6" s="43">
        <f>HOYADA!AH18</f>
        <v>40</v>
      </c>
      <c r="F6" s="43">
        <f>FARMASTOP!AH18</f>
        <v>78</v>
      </c>
      <c r="G6" s="43">
        <f>BOCAS!AH18</f>
        <v>15</v>
      </c>
      <c r="H6" s="43">
        <f>LAGUNETICA!AH18</f>
        <v>260</v>
      </c>
      <c r="I6" s="43">
        <f>SANANTONIO!AH18</f>
        <v>0</v>
      </c>
      <c r="J6" s="43">
        <f t="shared" si="0"/>
        <v>966</v>
      </c>
    </row>
    <row r="7" spans="1:10" x14ac:dyDescent="0.25">
      <c r="A7" s="46" t="s">
        <v>27</v>
      </c>
      <c r="B7" s="43">
        <f>AUTOMERCADO!AH19</f>
        <v>1400.85</v>
      </c>
      <c r="C7" s="43">
        <f>MODELO!AH19</f>
        <v>628.65</v>
      </c>
      <c r="D7" s="43">
        <f>EXQUISITECES!AH19</f>
        <v>806.85</v>
      </c>
      <c r="E7" s="43">
        <f>HOYADA!AH19</f>
        <v>198</v>
      </c>
      <c r="F7" s="43">
        <f>FARMASTOP!AH19</f>
        <v>385.32000000000005</v>
      </c>
      <c r="G7" s="43">
        <f>BOCAS!AH19</f>
        <v>74.25</v>
      </c>
      <c r="H7" s="43">
        <f>LAGUNETICA!AH19</f>
        <v>1284.4000000000001</v>
      </c>
      <c r="I7" s="43">
        <f>SANANTONIO!AH19</f>
        <v>0</v>
      </c>
      <c r="J7" s="43">
        <f t="shared" si="0"/>
        <v>4778.32</v>
      </c>
    </row>
    <row r="8" spans="1:10" x14ac:dyDescent="0.25">
      <c r="A8" s="73" t="s">
        <v>24</v>
      </c>
      <c r="B8" s="43">
        <f>AUTOMERCADO!AH20</f>
        <v>2199</v>
      </c>
      <c r="C8" s="43">
        <f>MODELO!AH20</f>
        <v>456</v>
      </c>
      <c r="D8" s="43">
        <f>EXQUISITECES!AH20</f>
        <v>137</v>
      </c>
      <c r="E8" s="43">
        <f>HOYADA!AH20</f>
        <v>110</v>
      </c>
      <c r="F8" s="43">
        <f>FARMASTOP!AH20</f>
        <v>0</v>
      </c>
      <c r="G8" s="43">
        <f>BOCAS!AH20</f>
        <v>0</v>
      </c>
      <c r="H8" s="43">
        <f>LAGUNETICA!AH20</f>
        <v>64</v>
      </c>
      <c r="I8" s="43">
        <f>SANANTONIO!AH20</f>
        <v>0</v>
      </c>
      <c r="J8" s="43">
        <f t="shared" si="0"/>
        <v>2966</v>
      </c>
    </row>
    <row r="9" spans="1:10" x14ac:dyDescent="0.25">
      <c r="A9" s="46" t="s">
        <v>27</v>
      </c>
      <c r="B9" s="43">
        <f>AUTOMERCADO!AH21</f>
        <v>10907.039999999999</v>
      </c>
      <c r="C9" s="43">
        <f>MODELO!AH21</f>
        <v>2252.6400000000003</v>
      </c>
      <c r="D9" s="43">
        <f>EXQUISITECES!AH21</f>
        <v>679.52</v>
      </c>
      <c r="E9" s="43">
        <f>HOYADA!AH21</f>
        <v>545.59999999999991</v>
      </c>
      <c r="F9" s="43">
        <f>FARMASTOP!AH21</f>
        <v>0</v>
      </c>
      <c r="G9" s="43">
        <f>BOCAS!AH21</f>
        <v>0</v>
      </c>
      <c r="H9" s="43">
        <f>LAGUNETICA!AH21</f>
        <v>316.8</v>
      </c>
      <c r="I9" s="43">
        <f>SANANTONIO!AH21</f>
        <v>0</v>
      </c>
      <c r="J9" s="43">
        <f t="shared" si="0"/>
        <v>14701.6</v>
      </c>
    </row>
    <row r="10" spans="1:10" x14ac:dyDescent="0.25">
      <c r="A10" s="48" t="s">
        <v>25</v>
      </c>
      <c r="B10" s="43">
        <f>AUTOMERCADO!AH22</f>
        <v>3561</v>
      </c>
      <c r="C10" s="43">
        <f>MODELO!AH22</f>
        <v>1782</v>
      </c>
      <c r="D10" s="43">
        <f>EXQUISITECES!AH22</f>
        <v>398</v>
      </c>
      <c r="E10" s="43">
        <f>HOYADA!AH22</f>
        <v>364</v>
      </c>
      <c r="F10" s="43">
        <f>FARMASTOP!AH22</f>
        <v>112</v>
      </c>
      <c r="G10" s="43">
        <f>BOCAS!AH22</f>
        <v>91</v>
      </c>
      <c r="H10" s="43">
        <f>LAGUNETICA!AH22</f>
        <v>895</v>
      </c>
      <c r="I10" s="43">
        <f>SANANTONIO!AH22</f>
        <v>0</v>
      </c>
      <c r="J10" s="43">
        <f t="shared" si="0"/>
        <v>7203</v>
      </c>
    </row>
    <row r="11" spans="1:10" x14ac:dyDescent="0.25">
      <c r="A11" s="48" t="s">
        <v>26</v>
      </c>
      <c r="B11" s="43">
        <f>AUTOMERCADO!AH23</f>
        <v>17638.150000000001</v>
      </c>
      <c r="C11" s="43">
        <f>MODELO!AH23</f>
        <v>8828.3300000000017</v>
      </c>
      <c r="D11" s="43">
        <f>EXQUISITECES!AH23</f>
        <v>1970.49</v>
      </c>
      <c r="E11" s="43">
        <f>HOYADA!AH23</f>
        <v>1800.7599999999998</v>
      </c>
      <c r="F11" s="43">
        <f>FARMASTOP!AH23</f>
        <v>553.96</v>
      </c>
      <c r="G11" s="43">
        <f>BOCAS!AH23</f>
        <v>451.21</v>
      </c>
      <c r="H11" s="43">
        <f>LAGUNETICA!AH23</f>
        <v>4433.3600000000006</v>
      </c>
      <c r="I11" s="43">
        <f>SANANTONIO!AH23</f>
        <v>0</v>
      </c>
      <c r="J11" s="43">
        <f t="shared" si="0"/>
        <v>35676.26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50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50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266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266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50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50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266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266</v>
      </c>
    </row>
    <row r="20" spans="1:10" x14ac:dyDescent="0.25">
      <c r="A20" s="46" t="s">
        <v>34</v>
      </c>
      <c r="B20" s="43">
        <f>AUTOMERCADO!AH32</f>
        <v>8</v>
      </c>
      <c r="C20" s="43">
        <f>MODELO!AH32</f>
        <v>0</v>
      </c>
      <c r="D20" s="43">
        <f>EXQUISITECES!AH32</f>
        <v>35.020000000000003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43.02</v>
      </c>
    </row>
    <row r="21" spans="1:10" x14ac:dyDescent="0.25">
      <c r="A21" s="46" t="s">
        <v>35</v>
      </c>
      <c r="B21" s="43">
        <f>AUTOMERCADO!AH33</f>
        <v>39.520000000000003</v>
      </c>
      <c r="C21" s="43">
        <f>MODELO!AH33</f>
        <v>0</v>
      </c>
      <c r="D21" s="43">
        <f>EXQUISITECES!AH33</f>
        <v>172.99880000000002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212.51880000000003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83.88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83.88</v>
      </c>
    </row>
    <row r="25" spans="1:10" x14ac:dyDescent="0.25">
      <c r="A25" s="46" t="s">
        <v>35</v>
      </c>
      <c r="B25" s="43">
        <f>AUTOMERCADO!AH37</f>
        <v>416.04480000000001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416.04480000000001</v>
      </c>
    </row>
    <row r="26" spans="1:10" x14ac:dyDescent="0.25">
      <c r="A26" s="48" t="s">
        <v>41</v>
      </c>
      <c r="B26" s="43">
        <f>AUTOMERCADO!AH38</f>
        <v>91.88</v>
      </c>
      <c r="C26" s="43">
        <f>MODELO!AH38</f>
        <v>0</v>
      </c>
      <c r="D26" s="43">
        <f>EXQUISITECES!AH38</f>
        <v>35.020000000000003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126.9</v>
      </c>
    </row>
    <row r="27" spans="1:10" x14ac:dyDescent="0.25">
      <c r="A27" s="48" t="s">
        <v>42</v>
      </c>
      <c r="B27" s="43">
        <f>AUTOMERCADO!AH39</f>
        <v>455.56479999999999</v>
      </c>
      <c r="C27" s="43">
        <f>MODELO!AH39</f>
        <v>0</v>
      </c>
      <c r="D27" s="43">
        <f>EXQUISITECES!AH39</f>
        <v>172.99880000000002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628.56359999999995</v>
      </c>
    </row>
    <row r="28" spans="1:10" x14ac:dyDescent="0.25">
      <c r="A28" s="46" t="s">
        <v>43</v>
      </c>
      <c r="B28" s="43">
        <f>AUTOMERCADO!AH40</f>
        <v>187.57999999999998</v>
      </c>
      <c r="C28" s="43">
        <f>MODELO!AH40</f>
        <v>40.709999999999994</v>
      </c>
      <c r="D28" s="43">
        <f>EXQUISITECES!AH40</f>
        <v>0</v>
      </c>
      <c r="E28" s="43">
        <f>HOYADA!AH40</f>
        <v>6.68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234.96999999999997</v>
      </c>
    </row>
    <row r="29" spans="1:10" x14ac:dyDescent="0.25">
      <c r="A29" s="46" t="s">
        <v>44</v>
      </c>
      <c r="B29" s="43">
        <f>AUTOMERCADO!AH41</f>
        <v>926.64520000000005</v>
      </c>
      <c r="C29" s="43">
        <f>MODELO!AH41</f>
        <v>201.92159999999998</v>
      </c>
      <c r="D29" s="43">
        <f>EXQUISITECES!AH41</f>
        <v>0</v>
      </c>
      <c r="E29" s="43">
        <f>HOYADA!AH41</f>
        <v>32.999200000000002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1161.566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43.3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43.3</v>
      </c>
    </row>
    <row r="33" spans="1:10" x14ac:dyDescent="0.25">
      <c r="A33" s="46" t="s">
        <v>44</v>
      </c>
      <c r="B33" s="43">
        <f>AUTOMERCADO!AH45</f>
        <v>214.76800000000003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214.76800000000003</v>
      </c>
    </row>
    <row r="34" spans="1:10" x14ac:dyDescent="0.25">
      <c r="A34" s="48" t="s">
        <v>47</v>
      </c>
      <c r="B34" s="43">
        <f>AUTOMERCADO!AH46</f>
        <v>230.87999999999997</v>
      </c>
      <c r="C34" s="43">
        <f>MODELO!AH46</f>
        <v>40.709999999999994</v>
      </c>
      <c r="D34" s="43">
        <f>EXQUISITECES!AH46</f>
        <v>0</v>
      </c>
      <c r="E34" s="43">
        <f>HOYADA!AH46</f>
        <v>6.68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278.27</v>
      </c>
    </row>
    <row r="35" spans="1:10" x14ac:dyDescent="0.25">
      <c r="A35" s="48" t="s">
        <v>48</v>
      </c>
      <c r="B35" s="43">
        <f>AUTOMERCADO!AH47</f>
        <v>1141.4132000000002</v>
      </c>
      <c r="C35" s="43">
        <f>MODELO!AH47</f>
        <v>201.92159999999998</v>
      </c>
      <c r="D35" s="43">
        <f>EXQUISITECES!AH47</f>
        <v>0</v>
      </c>
      <c r="E35" s="43">
        <f>HOYADA!AH47</f>
        <v>32.999200000000002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1376.3340000000001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11543.400000000003</v>
      </c>
      <c r="C37" s="43">
        <f>MODELO!AH49</f>
        <v>6671.7300000000005</v>
      </c>
      <c r="D37" s="43">
        <f>EXQUISITECES!AH49</f>
        <v>2124.77</v>
      </c>
      <c r="E37" s="43">
        <f>HOYADA!AH49</f>
        <v>3551.16</v>
      </c>
      <c r="F37" s="43">
        <f>FARMASTOP!AH49</f>
        <v>906.52</v>
      </c>
      <c r="G37" s="43">
        <f>BOCAS!AH49</f>
        <v>308.81</v>
      </c>
      <c r="H37" s="43">
        <f>LAGUNETICA!AH49</f>
        <v>2238.73</v>
      </c>
      <c r="I37" s="43">
        <f>SANANTONIO!AH49</f>
        <v>0</v>
      </c>
      <c r="J37" s="43">
        <f t="shared" si="0"/>
        <v>27345.120000000006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1708.77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2490.4499999999998</v>
      </c>
      <c r="I40" s="43">
        <f>SANANTONIO!AH52</f>
        <v>0</v>
      </c>
      <c r="J40" s="43">
        <f t="shared" si="0"/>
        <v>4199.2199999999993</v>
      </c>
    </row>
    <row r="41" spans="1:10" x14ac:dyDescent="0.25">
      <c r="A41" s="74" t="s">
        <v>18</v>
      </c>
      <c r="B41" s="43">
        <f>AUTOMERCADO!AH53</f>
        <v>2133.92</v>
      </c>
      <c r="C41" s="43">
        <f>MODELO!AH53</f>
        <v>1993.6699999999998</v>
      </c>
      <c r="D41" s="43">
        <f>EXQUISITECES!AH53</f>
        <v>456.45000000000005</v>
      </c>
      <c r="E41" s="43">
        <f>HOYADA!AH53</f>
        <v>1864.27</v>
      </c>
      <c r="F41" s="43">
        <f>FARMASTOP!AH53</f>
        <v>59.78</v>
      </c>
      <c r="G41" s="43">
        <f>BOCAS!AH53</f>
        <v>42.09</v>
      </c>
      <c r="H41" s="43">
        <f>LAGUNETICA!AH53</f>
        <v>1172.1300000000001</v>
      </c>
      <c r="I41" s="43">
        <f>SANANTONIO!AH53</f>
        <v>0</v>
      </c>
      <c r="J41" s="43">
        <f t="shared" si="0"/>
        <v>7722.3099999999995</v>
      </c>
    </row>
    <row r="42" spans="1:10" x14ac:dyDescent="0.25">
      <c r="A42" s="74" t="s">
        <v>114</v>
      </c>
      <c r="B42" s="43">
        <f>AUTOMERCADO!AH54</f>
        <v>62.79</v>
      </c>
      <c r="C42" s="43">
        <f>MODELO!AH54</f>
        <v>198.3</v>
      </c>
      <c r="D42" s="43">
        <f>EXQUISITECES!AH54</f>
        <v>99.42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360.51000000000005</v>
      </c>
    </row>
    <row r="43" spans="1:10" x14ac:dyDescent="0.25">
      <c r="A43" s="74" t="s">
        <v>52</v>
      </c>
      <c r="B43" s="43">
        <f>AUTOMERCADO!AH55</f>
        <v>1518.98</v>
      </c>
      <c r="C43" s="43">
        <f>MODELO!AH55</f>
        <v>391.76</v>
      </c>
      <c r="D43" s="43">
        <f>EXQUISITECES!AH55</f>
        <v>100.47</v>
      </c>
      <c r="E43" s="43">
        <f>HOYADA!AH55</f>
        <v>0</v>
      </c>
      <c r="F43" s="43">
        <f>FARMASTOP!AH55</f>
        <v>40.620000000000005</v>
      </c>
      <c r="G43" s="43">
        <f>BOCAS!AH55</f>
        <v>0</v>
      </c>
      <c r="H43" s="43">
        <f>LAGUNETICA!AH55</f>
        <v>90.68</v>
      </c>
      <c r="I43" s="43">
        <f>SANANTONIO!AH55</f>
        <v>0</v>
      </c>
      <c r="J43" s="43">
        <f t="shared" si="0"/>
        <v>2142.5099999999998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23.95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23.95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22.53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22.53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36479.018000000004</v>
      </c>
      <c r="C52" s="75">
        <f>MODELO!AH64</f>
        <v>22080.161599999999</v>
      </c>
      <c r="D52" s="75">
        <f>EXQUISITECES!AH64</f>
        <v>5471.5988000000007</v>
      </c>
      <c r="E52" s="75">
        <f>HOYADA!AH64</f>
        <v>9617.1892000000007</v>
      </c>
      <c r="F52" s="75">
        <f>FARMASTOP!AH64</f>
        <v>1630.58</v>
      </c>
      <c r="G52" s="75">
        <f>BOCAS!AH64</f>
        <v>812.1099999999999</v>
      </c>
      <c r="H52" s="75">
        <f>LAGUNETICA!AH64</f>
        <v>11487.849999999999</v>
      </c>
      <c r="I52" s="75">
        <f>SANANTONIO!AH64</f>
        <v>0</v>
      </c>
      <c r="J52" s="75">
        <f t="shared" si="0"/>
        <v>87578.507600000012</v>
      </c>
    </row>
    <row r="53" spans="1:10" x14ac:dyDescent="0.25">
      <c r="A53" s="56" t="s">
        <v>3</v>
      </c>
      <c r="B53" s="43">
        <f>B2</f>
        <v>36373.340000000011</v>
      </c>
      <c r="C53" s="43">
        <f t="shared" ref="C53:I53" si="1">C2</f>
        <v>21940.29</v>
      </c>
      <c r="D53" s="43">
        <f t="shared" si="1"/>
        <v>5463.11</v>
      </c>
      <c r="E53" s="43">
        <f t="shared" si="1"/>
        <v>9619.7000000000007</v>
      </c>
      <c r="F53" s="43">
        <f t="shared" si="1"/>
        <v>1617.94</v>
      </c>
      <c r="G53" s="43">
        <f t="shared" si="1"/>
        <v>779.29</v>
      </c>
      <c r="H53" s="43">
        <f t="shared" si="1"/>
        <v>11478.11</v>
      </c>
      <c r="I53" s="43">
        <f t="shared" si="1"/>
        <v>0</v>
      </c>
      <c r="J53" s="43">
        <f>J2</f>
        <v>87271.780000000013</v>
      </c>
    </row>
    <row r="54" spans="1:10" x14ac:dyDescent="0.25">
      <c r="A54" s="58" t="s">
        <v>95</v>
      </c>
      <c r="B54" s="43">
        <f>+B52-B53</f>
        <v>105.67799999999261</v>
      </c>
      <c r="C54" s="43">
        <f t="shared" ref="C54:I54" si="2">+C52-C53</f>
        <v>139.87159999999858</v>
      </c>
      <c r="D54" s="43">
        <f t="shared" si="2"/>
        <v>8.4888000000009924</v>
      </c>
      <c r="E54" s="43">
        <f t="shared" si="2"/>
        <v>-2.5108000000000175</v>
      </c>
      <c r="F54" s="43">
        <f t="shared" si="2"/>
        <v>12.639999999999873</v>
      </c>
      <c r="G54" s="43">
        <f t="shared" si="2"/>
        <v>32.819999999999936</v>
      </c>
      <c r="H54" s="43">
        <f t="shared" si="2"/>
        <v>9.7399999999979627</v>
      </c>
      <c r="I54" s="43">
        <f t="shared" si="2"/>
        <v>0</v>
      </c>
      <c r="J54" s="43">
        <f>+J52-J53</f>
        <v>306.72759999999835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95"/>
  <sheetViews>
    <sheetView workbookViewId="0">
      <pane xSplit="1" ySplit="4" topLeftCell="AH49" activePane="bottomRight" state="frozen"/>
      <selection pane="topRight" activeCell="B1" sqref="B1"/>
      <selection pane="bottomLeft" activeCell="A5" sqref="A5"/>
      <selection pane="bottomRight" activeCell="AI40" sqref="AI4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4.9400000000000004</v>
      </c>
      <c r="C8" s="1" t="s">
        <v>38</v>
      </c>
      <c r="D8" s="2"/>
    </row>
    <row r="9" spans="1:36" x14ac:dyDescent="0.25">
      <c r="A9" s="1" t="s">
        <v>22</v>
      </c>
      <c r="B9" s="24">
        <v>4.95</v>
      </c>
      <c r="C9" s="1" t="s">
        <v>39</v>
      </c>
      <c r="D9" s="24"/>
    </row>
    <row r="10" spans="1:36" ht="15.75" thickBot="1" x14ac:dyDescent="0.3">
      <c r="A10" s="1" t="s">
        <v>50</v>
      </c>
      <c r="B10" s="16">
        <v>4.96</v>
      </c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57</v>
      </c>
      <c r="D11" s="5" t="s">
        <v>59</v>
      </c>
      <c r="E11" s="5" t="s">
        <v>63</v>
      </c>
      <c r="F11" s="5" t="s">
        <v>54</v>
      </c>
      <c r="G11" s="5" t="s">
        <v>56</v>
      </c>
      <c r="H11" s="5" t="s">
        <v>58</v>
      </c>
      <c r="I11" s="5" t="s">
        <v>60</v>
      </c>
      <c r="J11" s="5" t="s">
        <v>62</v>
      </c>
      <c r="K11" s="5" t="s">
        <v>64</v>
      </c>
      <c r="L11" s="5" t="s">
        <v>66</v>
      </c>
      <c r="M11" s="5" t="s">
        <v>76</v>
      </c>
      <c r="N11" s="5" t="s">
        <v>80</v>
      </c>
      <c r="O11" s="5" t="s">
        <v>82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3504.73</v>
      </c>
      <c r="C12" s="26">
        <v>1617.39</v>
      </c>
      <c r="D12" s="26">
        <v>3206.23</v>
      </c>
      <c r="E12" s="26">
        <v>2173.27</v>
      </c>
      <c r="F12" s="26">
        <v>4946.4399999999996</v>
      </c>
      <c r="G12" s="26">
        <v>4266.54</v>
      </c>
      <c r="H12" s="26">
        <v>3050.21</v>
      </c>
      <c r="I12" s="26">
        <v>4886.04</v>
      </c>
      <c r="J12" s="26">
        <v>5151.78</v>
      </c>
      <c r="K12" s="26">
        <v>719.48</v>
      </c>
      <c r="L12" s="26">
        <v>1223.19</v>
      </c>
      <c r="M12" s="26">
        <v>226.65</v>
      </c>
      <c r="N12" s="26">
        <v>473.44</v>
      </c>
      <c r="O12" s="26">
        <v>927.95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36373.340000000011</v>
      </c>
      <c r="AI12" s="26">
        <v>35824.78</v>
      </c>
      <c r="AJ12" s="69">
        <f>+AI12-AH12</f>
        <v>-548.56000000001222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19</v>
      </c>
      <c r="C15" s="23">
        <v>458.5</v>
      </c>
      <c r="D15" s="23"/>
      <c r="E15" s="23"/>
      <c r="F15" s="23">
        <v>580.20000000000005</v>
      </c>
      <c r="G15" s="23">
        <v>225.9</v>
      </c>
      <c r="H15" s="23">
        <v>75.2</v>
      </c>
      <c r="I15" s="23">
        <v>7.5</v>
      </c>
      <c r="J15" s="23">
        <v>52.5</v>
      </c>
      <c r="K15" s="23">
        <v>0.5</v>
      </c>
      <c r="L15" s="23">
        <v>222.5</v>
      </c>
      <c r="M15" s="23">
        <v>61.5</v>
      </c>
      <c r="N15" s="23">
        <v>65</v>
      </c>
      <c r="O15" s="23">
        <v>216.5</v>
      </c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1984.8000000000002</v>
      </c>
    </row>
    <row r="16" spans="1:36" s="32" customFormat="1" x14ac:dyDescent="0.25">
      <c r="A16" s="30" t="s">
        <v>20</v>
      </c>
      <c r="B16" s="31">
        <v>125</v>
      </c>
      <c r="C16" s="31">
        <v>30</v>
      </c>
      <c r="D16" s="31">
        <v>245</v>
      </c>
      <c r="E16" s="31">
        <v>131</v>
      </c>
      <c r="F16" s="31">
        <v>182</v>
      </c>
      <c r="G16" s="31">
        <v>60</v>
      </c>
      <c r="H16" s="31">
        <v>53</v>
      </c>
      <c r="I16" s="31">
        <v>28</v>
      </c>
      <c r="J16" s="31">
        <v>168</v>
      </c>
      <c r="K16" s="31">
        <v>53</v>
      </c>
      <c r="L16" s="31"/>
      <c r="M16" s="31"/>
      <c r="N16" s="31">
        <v>4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1079</v>
      </c>
      <c r="AJ16" s="70"/>
    </row>
    <row r="17" spans="1:36" s="47" customFormat="1" x14ac:dyDescent="0.25">
      <c r="A17" s="46" t="s">
        <v>27</v>
      </c>
      <c r="B17" s="22">
        <f>B16*$B$8</f>
        <v>617.5</v>
      </c>
      <c r="C17" s="22">
        <f>C16*$B$8</f>
        <v>148.20000000000002</v>
      </c>
      <c r="D17" s="22">
        <f t="shared" ref="D17:L17" si="2">D16*$B$8</f>
        <v>1210.3000000000002</v>
      </c>
      <c r="E17" s="22">
        <f t="shared" si="2"/>
        <v>647.1400000000001</v>
      </c>
      <c r="F17" s="22">
        <f t="shared" si="2"/>
        <v>899.08</v>
      </c>
      <c r="G17" s="22">
        <f t="shared" si="2"/>
        <v>296.40000000000003</v>
      </c>
      <c r="H17" s="22">
        <f t="shared" si="2"/>
        <v>261.82</v>
      </c>
      <c r="I17" s="22">
        <f t="shared" si="2"/>
        <v>138.32000000000002</v>
      </c>
      <c r="J17" s="22">
        <f t="shared" si="2"/>
        <v>829.92000000000007</v>
      </c>
      <c r="K17" s="22">
        <f t="shared" si="2"/>
        <v>261.82</v>
      </c>
      <c r="L17" s="22">
        <f t="shared" si="2"/>
        <v>0</v>
      </c>
      <c r="M17" s="22">
        <f t="shared" ref="M17:R17" si="3">M16*$B$8</f>
        <v>0</v>
      </c>
      <c r="N17" s="22">
        <f t="shared" si="3"/>
        <v>19.760000000000002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5330.26</v>
      </c>
    </row>
    <row r="18" spans="1:36" s="32" customFormat="1" x14ac:dyDescent="0.25">
      <c r="A18" s="30" t="s">
        <v>23</v>
      </c>
      <c r="B18" s="33">
        <v>148</v>
      </c>
      <c r="C18" s="33"/>
      <c r="D18" s="33">
        <v>120</v>
      </c>
      <c r="E18" s="33">
        <v>15</v>
      </c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283</v>
      </c>
      <c r="AJ18" s="70"/>
    </row>
    <row r="19" spans="1:36" s="47" customFormat="1" x14ac:dyDescent="0.25">
      <c r="A19" s="46" t="s">
        <v>27</v>
      </c>
      <c r="B19" s="22">
        <f>B18*$B$9</f>
        <v>732.6</v>
      </c>
      <c r="C19" s="22">
        <f t="shared" ref="C19:L19" si="5">C18*$B$9</f>
        <v>0</v>
      </c>
      <c r="D19" s="22">
        <f t="shared" si="5"/>
        <v>594</v>
      </c>
      <c r="E19" s="22">
        <f t="shared" si="5"/>
        <v>74.25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1400.85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>
        <v>348</v>
      </c>
      <c r="G20" s="33">
        <v>438</v>
      </c>
      <c r="H20" s="33">
        <v>173</v>
      </c>
      <c r="I20" s="33">
        <v>683</v>
      </c>
      <c r="J20" s="33">
        <v>451</v>
      </c>
      <c r="K20" s="33">
        <v>74</v>
      </c>
      <c r="L20" s="33"/>
      <c r="M20" s="33"/>
      <c r="N20" s="33">
        <v>32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2199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1726.08</v>
      </c>
      <c r="G21" s="22">
        <f t="shared" si="8"/>
        <v>2172.48</v>
      </c>
      <c r="H21" s="22">
        <f t="shared" si="8"/>
        <v>858.08</v>
      </c>
      <c r="I21" s="22">
        <f t="shared" si="8"/>
        <v>3387.68</v>
      </c>
      <c r="J21" s="22">
        <f t="shared" si="8"/>
        <v>2236.96</v>
      </c>
      <c r="K21" s="22">
        <f t="shared" si="8"/>
        <v>367.04</v>
      </c>
      <c r="L21" s="22">
        <f t="shared" si="8"/>
        <v>0</v>
      </c>
      <c r="M21" s="22">
        <f t="shared" ref="M21:R21" si="9">M20*$B$10</f>
        <v>0</v>
      </c>
      <c r="N21" s="22">
        <f t="shared" si="9"/>
        <v>158.72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10907.039999999999</v>
      </c>
    </row>
    <row r="22" spans="1:36" s="47" customFormat="1" x14ac:dyDescent="0.25">
      <c r="A22" s="48" t="s">
        <v>25</v>
      </c>
      <c r="B22" s="20">
        <f>+B16+B18+B20</f>
        <v>273</v>
      </c>
      <c r="C22" s="20">
        <f t="shared" ref="C22:L22" si="11">+C16+C18+C20</f>
        <v>30</v>
      </c>
      <c r="D22" s="20">
        <f t="shared" si="11"/>
        <v>365</v>
      </c>
      <c r="E22" s="20">
        <f t="shared" si="11"/>
        <v>146</v>
      </c>
      <c r="F22" s="20">
        <f t="shared" si="11"/>
        <v>530</v>
      </c>
      <c r="G22" s="20">
        <f t="shared" si="11"/>
        <v>498</v>
      </c>
      <c r="H22" s="20">
        <f t="shared" si="11"/>
        <v>226</v>
      </c>
      <c r="I22" s="20">
        <f t="shared" si="11"/>
        <v>711</v>
      </c>
      <c r="J22" s="20">
        <f t="shared" si="11"/>
        <v>619</v>
      </c>
      <c r="K22" s="20">
        <f t="shared" si="11"/>
        <v>127</v>
      </c>
      <c r="L22" s="20">
        <f t="shared" si="11"/>
        <v>0</v>
      </c>
      <c r="M22" s="20">
        <f t="shared" ref="M22:S22" si="12">+M16+M18+M20</f>
        <v>0</v>
      </c>
      <c r="N22" s="20">
        <f t="shared" si="12"/>
        <v>36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3561</v>
      </c>
    </row>
    <row r="23" spans="1:36" s="47" customFormat="1" x14ac:dyDescent="0.25">
      <c r="A23" s="48" t="s">
        <v>26</v>
      </c>
      <c r="B23" s="19">
        <f>+B17+B19+B21</f>
        <v>1350.1</v>
      </c>
      <c r="C23" s="19">
        <f t="shared" ref="C23:L23" si="14">+C17+C19+C21</f>
        <v>148.20000000000002</v>
      </c>
      <c r="D23" s="19">
        <f t="shared" si="14"/>
        <v>1804.3000000000002</v>
      </c>
      <c r="E23" s="19">
        <f t="shared" si="14"/>
        <v>721.3900000000001</v>
      </c>
      <c r="F23" s="19">
        <f t="shared" si="14"/>
        <v>2625.16</v>
      </c>
      <c r="G23" s="19">
        <f t="shared" si="14"/>
        <v>2468.88</v>
      </c>
      <c r="H23" s="19">
        <f t="shared" si="14"/>
        <v>1119.9000000000001</v>
      </c>
      <c r="I23" s="19">
        <f t="shared" si="14"/>
        <v>3526</v>
      </c>
      <c r="J23" s="19">
        <f t="shared" si="14"/>
        <v>3066.88</v>
      </c>
      <c r="K23" s="19">
        <f t="shared" si="14"/>
        <v>628.86</v>
      </c>
      <c r="L23" s="19">
        <f t="shared" si="14"/>
        <v>0</v>
      </c>
      <c r="M23" s="19">
        <f t="shared" ref="M23:S23" si="15">+M17+M19+M21</f>
        <v>0</v>
      </c>
      <c r="N23" s="19">
        <f t="shared" si="15"/>
        <v>178.48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17638.150000000001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>
        <v>8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8</v>
      </c>
    </row>
    <row r="33" spans="1:34" s="47" customFormat="1" x14ac:dyDescent="0.25">
      <c r="A33" s="46" t="s">
        <v>35</v>
      </c>
      <c r="B33" s="22">
        <f>B32*$B$8</f>
        <v>39.520000000000003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39.520000000000003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>
        <v>21.35</v>
      </c>
      <c r="J36" s="38">
        <v>62.53</v>
      </c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83.88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105.896</v>
      </c>
      <c r="J37" s="22">
        <f t="shared" si="36"/>
        <v>310.14879999999999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416.04480000000001</v>
      </c>
    </row>
    <row r="38" spans="1:34" s="47" customFormat="1" x14ac:dyDescent="0.25">
      <c r="A38" s="48" t="s">
        <v>41</v>
      </c>
      <c r="B38" s="20">
        <f>+B32+B34+B36</f>
        <v>8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21.35</v>
      </c>
      <c r="J38" s="20">
        <f t="shared" si="39"/>
        <v>62.53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91.88</v>
      </c>
    </row>
    <row r="39" spans="1:34" s="47" customFormat="1" x14ac:dyDescent="0.25">
      <c r="A39" s="48" t="s">
        <v>42</v>
      </c>
      <c r="B39" s="19">
        <f>+B33+B35+B37</f>
        <v>39.520000000000003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105.896</v>
      </c>
      <c r="J39" s="19">
        <f t="shared" si="42"/>
        <v>310.14879999999999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455.56479999999999</v>
      </c>
    </row>
    <row r="40" spans="1:34" x14ac:dyDescent="0.25">
      <c r="A40" s="13" t="s">
        <v>43</v>
      </c>
      <c r="B40" s="36">
        <v>118.7</v>
      </c>
      <c r="C40" s="36"/>
      <c r="D40" s="36"/>
      <c r="E40" s="36">
        <v>68.88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187.57999999999998</v>
      </c>
    </row>
    <row r="41" spans="1:34" s="47" customFormat="1" x14ac:dyDescent="0.25">
      <c r="A41" s="46" t="s">
        <v>44</v>
      </c>
      <c r="B41" s="22">
        <f>B40*$B$8</f>
        <v>586.37800000000004</v>
      </c>
      <c r="C41" s="22">
        <f t="shared" ref="C41:L41" si="45">C40*$B$8</f>
        <v>0</v>
      </c>
      <c r="D41" s="22">
        <f t="shared" si="45"/>
        <v>0</v>
      </c>
      <c r="E41" s="22">
        <f t="shared" si="45"/>
        <v>340.2672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926.64520000000005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>
        <v>26.57</v>
      </c>
      <c r="G44" s="38"/>
      <c r="H44" s="38">
        <v>16.73</v>
      </c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43.3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131.78720000000001</v>
      </c>
      <c r="G45" s="22">
        <f t="shared" si="51"/>
        <v>0</v>
      </c>
      <c r="H45" s="22">
        <f t="shared" si="51"/>
        <v>82.980800000000002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214.76800000000003</v>
      </c>
    </row>
    <row r="46" spans="1:34" s="47" customFormat="1" x14ac:dyDescent="0.25">
      <c r="A46" s="48" t="s">
        <v>47</v>
      </c>
      <c r="B46" s="20">
        <f>+B40+B42+B44</f>
        <v>118.7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68.88</v>
      </c>
      <c r="F46" s="20">
        <f t="shared" si="54"/>
        <v>26.57</v>
      </c>
      <c r="G46" s="20">
        <f t="shared" si="54"/>
        <v>0</v>
      </c>
      <c r="H46" s="20">
        <f t="shared" si="54"/>
        <v>16.73</v>
      </c>
      <c r="I46" s="20">
        <f t="shared" si="54"/>
        <v>0</v>
      </c>
      <c r="J46" s="20">
        <f t="shared" si="54"/>
        <v>0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230.87999999999997</v>
      </c>
    </row>
    <row r="47" spans="1:34" s="47" customFormat="1" x14ac:dyDescent="0.25">
      <c r="A47" s="48" t="s">
        <v>48</v>
      </c>
      <c r="B47" s="19">
        <f>+B41+B43+B45</f>
        <v>586.37800000000004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340.2672</v>
      </c>
      <c r="F47" s="19">
        <f t="shared" si="57"/>
        <v>131.78720000000001</v>
      </c>
      <c r="G47" s="19">
        <f t="shared" si="57"/>
        <v>0</v>
      </c>
      <c r="H47" s="19">
        <f t="shared" si="57"/>
        <v>82.980800000000002</v>
      </c>
      <c r="I47" s="19">
        <f t="shared" si="57"/>
        <v>0</v>
      </c>
      <c r="J47" s="19">
        <f t="shared" si="57"/>
        <v>0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1141.4132000000002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1326</v>
      </c>
      <c r="C49" s="44">
        <v>793.62</v>
      </c>
      <c r="D49" s="44">
        <v>1285.21</v>
      </c>
      <c r="E49" s="44">
        <v>642.36</v>
      </c>
      <c r="F49" s="44">
        <v>1182.67</v>
      </c>
      <c r="G49" s="44">
        <v>829.64</v>
      </c>
      <c r="H49" s="44">
        <v>1283.55</v>
      </c>
      <c r="I49" s="44">
        <v>1050.17</v>
      </c>
      <c r="J49" s="44">
        <v>987.33</v>
      </c>
      <c r="K49" s="44">
        <v>90.94</v>
      </c>
      <c r="L49" s="44">
        <v>1001.36</v>
      </c>
      <c r="M49" s="45">
        <v>165.19</v>
      </c>
      <c r="N49" s="45">
        <v>193.34</v>
      </c>
      <c r="O49" s="45">
        <v>712.02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11543.400000000003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205.91</v>
      </c>
      <c r="C53" s="44">
        <v>30</v>
      </c>
      <c r="D53" s="44">
        <v>166.07</v>
      </c>
      <c r="E53" s="44"/>
      <c r="F53" s="44">
        <v>428.59</v>
      </c>
      <c r="G53" s="44">
        <v>688.08</v>
      </c>
      <c r="H53" s="44">
        <v>426.67</v>
      </c>
      <c r="I53" s="44">
        <v>153.94999999999999</v>
      </c>
      <c r="J53" s="44"/>
      <c r="K53" s="44"/>
      <c r="L53" s="44"/>
      <c r="M53" s="45"/>
      <c r="N53" s="45">
        <v>34.65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2133.92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>
        <v>62.79</v>
      </c>
      <c r="I54" s="44"/>
      <c r="J54" s="44"/>
      <c r="K54" s="44"/>
      <c r="L54" s="44"/>
      <c r="M54" s="45"/>
      <c r="N54" s="45">
        <v>0</v>
      </c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62.79</v>
      </c>
    </row>
    <row r="55" spans="1:34" x14ac:dyDescent="0.25">
      <c r="A55" s="17" t="s">
        <v>52</v>
      </c>
      <c r="B55" s="44"/>
      <c r="C55" s="44">
        <v>184.77</v>
      </c>
      <c r="D55" s="44"/>
      <c r="E55" s="44">
        <v>494.82</v>
      </c>
      <c r="F55" s="44"/>
      <c r="G55" s="44">
        <v>55.38</v>
      </c>
      <c r="H55" s="44"/>
      <c r="I55" s="44">
        <v>45</v>
      </c>
      <c r="J55" s="44">
        <v>739.01</v>
      </c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1518.98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3526.9079999999999</v>
      </c>
      <c r="C64" s="53">
        <f t="shared" ref="C64:AG64" si="61">+C15+C23+C31+C39+C47+C48+C49+C50+C51+C52+C53+C54+C55+C56+C57+C58+C59+C60+C61+C62+C63</f>
        <v>1615.0900000000001</v>
      </c>
      <c r="D64" s="53">
        <f t="shared" si="61"/>
        <v>3255.5800000000004</v>
      </c>
      <c r="E64" s="53">
        <f t="shared" si="61"/>
        <v>2198.8372000000004</v>
      </c>
      <c r="F64" s="53">
        <f t="shared" si="61"/>
        <v>4948.4071999999996</v>
      </c>
      <c r="G64" s="53">
        <f t="shared" si="61"/>
        <v>4267.88</v>
      </c>
      <c r="H64" s="53">
        <f t="shared" si="61"/>
        <v>3051.0907999999999</v>
      </c>
      <c r="I64" s="53">
        <f t="shared" si="61"/>
        <v>4888.5160000000005</v>
      </c>
      <c r="J64" s="53">
        <f t="shared" si="61"/>
        <v>5155.8688000000002</v>
      </c>
      <c r="K64" s="53">
        <f t="shared" si="61"/>
        <v>720.3</v>
      </c>
      <c r="L64" s="53">
        <f t="shared" si="61"/>
        <v>1223.8600000000001</v>
      </c>
      <c r="M64" s="53">
        <f t="shared" si="61"/>
        <v>226.69</v>
      </c>
      <c r="N64" s="53">
        <f t="shared" si="61"/>
        <v>471.46999999999997</v>
      </c>
      <c r="O64" s="53">
        <f t="shared" si="61"/>
        <v>928.52</v>
      </c>
      <c r="P64" s="53">
        <f t="shared" si="61"/>
        <v>0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36479.018000000004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3 D</v>
      </c>
      <c r="D66" s="55" t="str">
        <f t="shared" ref="D66:AG66" si="62">D11</f>
        <v>CAJA 4 D</v>
      </c>
      <c r="E66" s="55" t="str">
        <f t="shared" si="62"/>
        <v>CAJA 6 D</v>
      </c>
      <c r="F66" s="55" t="str">
        <f t="shared" si="62"/>
        <v>CAJA 1 N</v>
      </c>
      <c r="G66" s="55" t="str">
        <f t="shared" si="62"/>
        <v>CAJA 2 N</v>
      </c>
      <c r="H66" s="55" t="str">
        <f t="shared" si="62"/>
        <v>CAJA 3 N</v>
      </c>
      <c r="I66" s="55" t="str">
        <f t="shared" si="62"/>
        <v>CAJA 4 N</v>
      </c>
      <c r="J66" s="55" t="str">
        <f t="shared" si="62"/>
        <v>CAJA 5 N</v>
      </c>
      <c r="K66" s="55" t="str">
        <f t="shared" si="62"/>
        <v>CAJA 6 N</v>
      </c>
      <c r="L66" s="55" t="str">
        <f t="shared" si="62"/>
        <v>CAJA 7 N</v>
      </c>
      <c r="M66" s="55" t="str">
        <f t="shared" si="62"/>
        <v>CAJA 12 N</v>
      </c>
      <c r="N66" s="55" t="str">
        <f t="shared" si="62"/>
        <v>CAJA 14 N</v>
      </c>
      <c r="O66" s="55" t="str">
        <f t="shared" si="62"/>
        <v>CAJA 15 N</v>
      </c>
      <c r="P66" s="55">
        <f t="shared" si="62"/>
        <v>0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3504.73</v>
      </c>
      <c r="C67" s="57">
        <f t="shared" ref="C67:L67" si="63">C12</f>
        <v>1617.39</v>
      </c>
      <c r="D67" s="57">
        <f t="shared" si="63"/>
        <v>3206.23</v>
      </c>
      <c r="E67" s="57">
        <f t="shared" si="63"/>
        <v>2173.27</v>
      </c>
      <c r="F67" s="57">
        <f t="shared" si="63"/>
        <v>4946.4399999999996</v>
      </c>
      <c r="G67" s="57">
        <f t="shared" si="63"/>
        <v>4266.54</v>
      </c>
      <c r="H67" s="57">
        <f t="shared" si="63"/>
        <v>3050.21</v>
      </c>
      <c r="I67" s="57">
        <f t="shared" si="63"/>
        <v>4886.04</v>
      </c>
      <c r="J67" s="57">
        <f t="shared" si="63"/>
        <v>5151.78</v>
      </c>
      <c r="K67" s="57">
        <f t="shared" si="63"/>
        <v>719.48</v>
      </c>
      <c r="L67" s="57">
        <f t="shared" si="63"/>
        <v>1223.19</v>
      </c>
      <c r="M67" s="57">
        <f t="shared" ref="M67:AG67" si="64">M12</f>
        <v>226.65</v>
      </c>
      <c r="N67" s="57">
        <f t="shared" si="64"/>
        <v>473.44</v>
      </c>
      <c r="O67" s="57">
        <f t="shared" si="64"/>
        <v>927.95</v>
      </c>
      <c r="P67" s="57">
        <f t="shared" si="64"/>
        <v>0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36373.340000000011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3504.73</v>
      </c>
      <c r="C69" s="59">
        <f t="shared" ref="C69:L69" si="67">+C67+C68</f>
        <v>1617.39</v>
      </c>
      <c r="D69" s="59">
        <f t="shared" si="67"/>
        <v>3206.23</v>
      </c>
      <c r="E69" s="59">
        <f t="shared" si="67"/>
        <v>2173.27</v>
      </c>
      <c r="F69" s="59">
        <f t="shared" si="67"/>
        <v>4946.4399999999996</v>
      </c>
      <c r="G69" s="59">
        <f t="shared" si="67"/>
        <v>4266.54</v>
      </c>
      <c r="H69" s="59">
        <f t="shared" si="67"/>
        <v>3050.21</v>
      </c>
      <c r="I69" s="59">
        <f t="shared" si="67"/>
        <v>4886.04</v>
      </c>
      <c r="J69" s="59">
        <f t="shared" si="67"/>
        <v>5151.78</v>
      </c>
      <c r="K69" s="59">
        <f t="shared" si="67"/>
        <v>719.48</v>
      </c>
      <c r="L69" s="59">
        <f t="shared" si="67"/>
        <v>1223.19</v>
      </c>
      <c r="M69" s="59">
        <f t="shared" ref="M69:AG69" si="68">+M67+M68</f>
        <v>226.65</v>
      </c>
      <c r="N69" s="59">
        <f t="shared" si="68"/>
        <v>473.44</v>
      </c>
      <c r="O69" s="59">
        <f t="shared" si="68"/>
        <v>927.95</v>
      </c>
      <c r="P69" s="59">
        <f t="shared" si="68"/>
        <v>0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36373.340000000011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22.177999999999884</v>
      </c>
      <c r="C70" s="57">
        <f t="shared" si="69"/>
        <v>-2.2999999999999545</v>
      </c>
      <c r="D70" s="57">
        <f t="shared" si="69"/>
        <v>49.350000000000364</v>
      </c>
      <c r="E70" s="57">
        <f t="shared" si="69"/>
        <v>25.567200000000412</v>
      </c>
      <c r="F70" s="57">
        <f t="shared" si="69"/>
        <v>1.967200000000048</v>
      </c>
      <c r="G70" s="57">
        <f t="shared" si="69"/>
        <v>1.3400000000001455</v>
      </c>
      <c r="H70" s="57">
        <f t="shared" si="69"/>
        <v>0.88079999999990832</v>
      </c>
      <c r="I70" s="57">
        <f t="shared" si="69"/>
        <v>2.4760000000005675</v>
      </c>
      <c r="J70" s="57">
        <f t="shared" si="69"/>
        <v>4.0888000000004467</v>
      </c>
      <c r="K70" s="57">
        <f t="shared" si="69"/>
        <v>0.81999999999993634</v>
      </c>
      <c r="L70" s="57">
        <f t="shared" si="69"/>
        <v>0.67000000000007276</v>
      </c>
      <c r="M70" s="57">
        <f t="shared" ref="M70:AG70" si="70">+M64-M69</f>
        <v>3.9999999999992042E-2</v>
      </c>
      <c r="N70" s="57">
        <f t="shared" si="70"/>
        <v>-1.9700000000000273</v>
      </c>
      <c r="O70" s="57">
        <f t="shared" si="70"/>
        <v>0.56999999999993634</v>
      </c>
      <c r="P70" s="57">
        <f t="shared" si="70"/>
        <v>0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105.67800000000173</v>
      </c>
    </row>
    <row r="71" spans="1:34" ht="101.25" customHeight="1" x14ac:dyDescent="0.25">
      <c r="A71" s="77" t="s">
        <v>96</v>
      </c>
      <c r="B71" s="14" t="s">
        <v>129</v>
      </c>
      <c r="C71" s="14"/>
      <c r="D71" s="14" t="s">
        <v>131</v>
      </c>
      <c r="E71" s="14" t="s">
        <v>132</v>
      </c>
      <c r="F71" s="14"/>
      <c r="G71" s="14"/>
      <c r="H71" s="14"/>
      <c r="I71" s="14"/>
      <c r="J71" s="14"/>
      <c r="K71" s="14"/>
      <c r="L71" s="14"/>
      <c r="M71" s="29"/>
      <c r="N71" s="29" t="s">
        <v>133</v>
      </c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130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2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95"/>
  <sheetViews>
    <sheetView workbookViewId="0">
      <pane xSplit="1" ySplit="4" topLeftCell="AF47" activePane="bottomRight" state="frozen"/>
      <selection pane="topRight" activeCell="B1" sqref="B1"/>
      <selection pane="bottomLeft" activeCell="A5" sqref="A5"/>
      <selection pane="bottomRight" activeCell="AF4" sqref="AF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4.96</v>
      </c>
      <c r="C8" s="1" t="s">
        <v>38</v>
      </c>
      <c r="D8" s="2"/>
    </row>
    <row r="9" spans="1:36" x14ac:dyDescent="0.25">
      <c r="A9" s="1" t="s">
        <v>22</v>
      </c>
      <c r="B9" s="24">
        <v>4.95</v>
      </c>
      <c r="C9" s="1" t="s">
        <v>39</v>
      </c>
      <c r="D9" s="24"/>
    </row>
    <row r="10" spans="1:36" ht="15.75" thickBot="1" x14ac:dyDescent="0.3">
      <c r="A10" s="1" t="s">
        <v>50</v>
      </c>
      <c r="B10" s="16">
        <v>4.9400000000000004</v>
      </c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67</v>
      </c>
      <c r="F11" s="5" t="s">
        <v>69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68</v>
      </c>
      <c r="L11" s="5" t="s">
        <v>70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1564.84</v>
      </c>
      <c r="C12" s="26">
        <v>1703.53</v>
      </c>
      <c r="D12" s="26">
        <v>1514.56</v>
      </c>
      <c r="E12" s="26">
        <v>1053.5899999999999</v>
      </c>
      <c r="F12" s="26">
        <v>1094.44</v>
      </c>
      <c r="G12" s="26">
        <v>2145.16</v>
      </c>
      <c r="H12" s="26">
        <v>3390.9</v>
      </c>
      <c r="I12" s="26">
        <v>3104.4</v>
      </c>
      <c r="J12" s="26">
        <v>3014.67</v>
      </c>
      <c r="K12" s="26">
        <v>1421.32</v>
      </c>
      <c r="L12" s="26">
        <v>1932.88</v>
      </c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21940.29</v>
      </c>
      <c r="AI12" s="26"/>
      <c r="AJ12" s="69">
        <f>+AI12-AH12</f>
        <v>-21940.29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>
        <v>6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6</v>
      </c>
      <c r="AI14" s="26"/>
      <c r="AJ14" s="69">
        <f>+AI14-AH14</f>
        <v>-6</v>
      </c>
    </row>
    <row r="15" spans="1:36" x14ac:dyDescent="0.25">
      <c r="A15" s="13" t="s">
        <v>0</v>
      </c>
      <c r="B15" s="23">
        <v>322.5</v>
      </c>
      <c r="C15" s="23">
        <v>439</v>
      </c>
      <c r="D15" s="23">
        <v>93.5</v>
      </c>
      <c r="E15" s="23">
        <v>88.5</v>
      </c>
      <c r="F15" s="23">
        <v>27.5</v>
      </c>
      <c r="G15" s="23">
        <v>510.5</v>
      </c>
      <c r="H15" s="23">
        <v>172.5</v>
      </c>
      <c r="I15" s="23">
        <v>168</v>
      </c>
      <c r="J15" s="23">
        <v>137.5</v>
      </c>
      <c r="K15" s="23">
        <v>79.7</v>
      </c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2039.2</v>
      </c>
    </row>
    <row r="16" spans="1:36" s="32" customFormat="1" x14ac:dyDescent="0.25">
      <c r="A16" s="30" t="s">
        <v>20</v>
      </c>
      <c r="B16" s="31">
        <v>0</v>
      </c>
      <c r="C16" s="31">
        <v>0</v>
      </c>
      <c r="D16" s="31">
        <v>0</v>
      </c>
      <c r="E16" s="31">
        <v>0</v>
      </c>
      <c r="F16" s="31">
        <v>0</v>
      </c>
      <c r="G16" s="31">
        <v>130</v>
      </c>
      <c r="H16" s="31">
        <v>308</v>
      </c>
      <c r="I16" s="31">
        <v>196</v>
      </c>
      <c r="J16" s="31">
        <v>259</v>
      </c>
      <c r="K16" s="31">
        <v>94</v>
      </c>
      <c r="L16" s="31">
        <v>212</v>
      </c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1199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644.79999999999995</v>
      </c>
      <c r="H17" s="22">
        <f t="shared" si="2"/>
        <v>1527.68</v>
      </c>
      <c r="I17" s="22">
        <f t="shared" si="2"/>
        <v>972.16</v>
      </c>
      <c r="J17" s="22">
        <f t="shared" si="2"/>
        <v>1284.6400000000001</v>
      </c>
      <c r="K17" s="22">
        <f t="shared" si="2"/>
        <v>466.24</v>
      </c>
      <c r="L17" s="22">
        <f t="shared" si="2"/>
        <v>1051.52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5947.0399999999991</v>
      </c>
    </row>
    <row r="18" spans="1:36" s="32" customFormat="1" x14ac:dyDescent="0.25">
      <c r="A18" s="30" t="s">
        <v>23</v>
      </c>
      <c r="B18" s="33">
        <v>33</v>
      </c>
      <c r="C18" s="33">
        <v>28</v>
      </c>
      <c r="D18" s="33">
        <v>47</v>
      </c>
      <c r="E18" s="33">
        <v>10</v>
      </c>
      <c r="F18" s="33">
        <v>9</v>
      </c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127</v>
      </c>
      <c r="AJ18" s="70"/>
    </row>
    <row r="19" spans="1:36" s="47" customFormat="1" x14ac:dyDescent="0.25">
      <c r="A19" s="46" t="s">
        <v>27</v>
      </c>
      <c r="B19" s="22">
        <f>B18*$B$9</f>
        <v>163.35</v>
      </c>
      <c r="C19" s="22">
        <f t="shared" ref="C19:AG19" si="3">C18*$B$9</f>
        <v>138.6</v>
      </c>
      <c r="D19" s="22">
        <f t="shared" si="3"/>
        <v>232.65</v>
      </c>
      <c r="E19" s="22">
        <f t="shared" si="3"/>
        <v>49.5</v>
      </c>
      <c r="F19" s="22">
        <f t="shared" si="3"/>
        <v>44.550000000000004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628.65</v>
      </c>
    </row>
    <row r="20" spans="1:36" s="32" customFormat="1" x14ac:dyDescent="0.25">
      <c r="A20" s="30" t="s">
        <v>24</v>
      </c>
      <c r="B20" s="33">
        <v>71</v>
      </c>
      <c r="C20" s="33">
        <v>54</v>
      </c>
      <c r="D20" s="33">
        <v>68</v>
      </c>
      <c r="E20" s="33">
        <v>35</v>
      </c>
      <c r="F20" s="33">
        <v>79</v>
      </c>
      <c r="G20" s="33">
        <v>42</v>
      </c>
      <c r="H20" s="33">
        <v>7</v>
      </c>
      <c r="I20" s="33">
        <v>31</v>
      </c>
      <c r="J20" s="33">
        <v>17</v>
      </c>
      <c r="K20" s="33">
        <v>37</v>
      </c>
      <c r="L20" s="33">
        <v>15</v>
      </c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456</v>
      </c>
      <c r="AJ20" s="70"/>
    </row>
    <row r="21" spans="1:36" s="47" customFormat="1" x14ac:dyDescent="0.25">
      <c r="A21" s="46" t="s">
        <v>27</v>
      </c>
      <c r="B21" s="22">
        <f>B20*$B$10</f>
        <v>350.74</v>
      </c>
      <c r="C21" s="22">
        <f t="shared" ref="C21:AG21" si="4">C20*$B$10</f>
        <v>266.76000000000005</v>
      </c>
      <c r="D21" s="22">
        <f t="shared" si="4"/>
        <v>335.92</v>
      </c>
      <c r="E21" s="22">
        <f t="shared" si="4"/>
        <v>172.9</v>
      </c>
      <c r="F21" s="22">
        <f t="shared" si="4"/>
        <v>390.26000000000005</v>
      </c>
      <c r="G21" s="22">
        <f t="shared" si="4"/>
        <v>207.48000000000002</v>
      </c>
      <c r="H21" s="22">
        <f t="shared" si="4"/>
        <v>34.580000000000005</v>
      </c>
      <c r="I21" s="22">
        <f t="shared" si="4"/>
        <v>153.14000000000001</v>
      </c>
      <c r="J21" s="22">
        <f t="shared" si="4"/>
        <v>83.98</v>
      </c>
      <c r="K21" s="22">
        <f t="shared" si="4"/>
        <v>182.78</v>
      </c>
      <c r="L21" s="22">
        <f t="shared" si="4"/>
        <v>74.100000000000009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2252.6400000000003</v>
      </c>
    </row>
    <row r="22" spans="1:36" s="47" customFormat="1" x14ac:dyDescent="0.25">
      <c r="A22" s="48" t="s">
        <v>25</v>
      </c>
      <c r="B22" s="20">
        <f>+B16+B18+B20</f>
        <v>104</v>
      </c>
      <c r="C22" s="20">
        <f t="shared" ref="C22:AG23" si="5">+C16+C18+C20</f>
        <v>82</v>
      </c>
      <c r="D22" s="20">
        <f t="shared" si="5"/>
        <v>115</v>
      </c>
      <c r="E22" s="20">
        <f t="shared" si="5"/>
        <v>45</v>
      </c>
      <c r="F22" s="20">
        <f t="shared" si="5"/>
        <v>88</v>
      </c>
      <c r="G22" s="20">
        <f t="shared" si="5"/>
        <v>172</v>
      </c>
      <c r="H22" s="20">
        <f t="shared" si="5"/>
        <v>315</v>
      </c>
      <c r="I22" s="20">
        <f t="shared" si="5"/>
        <v>227</v>
      </c>
      <c r="J22" s="20">
        <f t="shared" si="5"/>
        <v>276</v>
      </c>
      <c r="K22" s="20">
        <f t="shared" si="5"/>
        <v>131</v>
      </c>
      <c r="L22" s="20">
        <f t="shared" si="5"/>
        <v>227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1782</v>
      </c>
    </row>
    <row r="23" spans="1:36" s="47" customFormat="1" x14ac:dyDescent="0.25">
      <c r="A23" s="48" t="s">
        <v>26</v>
      </c>
      <c r="B23" s="19">
        <f>+B17+B19+B21</f>
        <v>514.09</v>
      </c>
      <c r="C23" s="19">
        <f t="shared" si="5"/>
        <v>405.36</v>
      </c>
      <c r="D23" s="19">
        <f t="shared" si="5"/>
        <v>568.57000000000005</v>
      </c>
      <c r="E23" s="19">
        <f t="shared" si="5"/>
        <v>222.4</v>
      </c>
      <c r="F23" s="19">
        <f t="shared" si="5"/>
        <v>434.81000000000006</v>
      </c>
      <c r="G23" s="19">
        <f t="shared" si="5"/>
        <v>852.28</v>
      </c>
      <c r="H23" s="19">
        <f t="shared" si="5"/>
        <v>1562.26</v>
      </c>
      <c r="I23" s="19">
        <f t="shared" si="5"/>
        <v>1125.3</v>
      </c>
      <c r="J23" s="19">
        <f t="shared" si="5"/>
        <v>1368.6200000000001</v>
      </c>
      <c r="K23" s="19">
        <f t="shared" si="5"/>
        <v>649.02</v>
      </c>
      <c r="L23" s="19">
        <f t="shared" si="5"/>
        <v>1125.6199999999999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8828.3300000000017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>
        <v>22.22</v>
      </c>
      <c r="J40" s="36"/>
      <c r="K40" s="36"/>
      <c r="L40" s="36">
        <v>18.489999999999998</v>
      </c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40.709999999999994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110.21119999999999</v>
      </c>
      <c r="J41" s="22">
        <f t="shared" si="16"/>
        <v>0</v>
      </c>
      <c r="K41" s="22">
        <f t="shared" si="16"/>
        <v>0</v>
      </c>
      <c r="L41" s="22">
        <f t="shared" si="16"/>
        <v>91.710399999999993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201.92159999999998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22.22</v>
      </c>
      <c r="J46" s="20">
        <f t="shared" si="19"/>
        <v>0</v>
      </c>
      <c r="K46" s="20">
        <f t="shared" si="19"/>
        <v>0</v>
      </c>
      <c r="L46" s="20">
        <f t="shared" si="19"/>
        <v>18.489999999999998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40.709999999999994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110.21119999999999</v>
      </c>
      <c r="J47" s="19">
        <f t="shared" si="19"/>
        <v>0</v>
      </c>
      <c r="K47" s="19">
        <f t="shared" si="19"/>
        <v>0</v>
      </c>
      <c r="L47" s="19">
        <f t="shared" si="19"/>
        <v>91.710399999999993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201.92159999999998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646.01</v>
      </c>
      <c r="C49" s="44">
        <v>438.37</v>
      </c>
      <c r="D49" s="44">
        <v>755.74</v>
      </c>
      <c r="E49" s="44">
        <v>743.99</v>
      </c>
      <c r="F49" s="44">
        <v>553.08000000000004</v>
      </c>
      <c r="G49" s="44">
        <v>542.21</v>
      </c>
      <c r="H49" s="44">
        <v>797.69</v>
      </c>
      <c r="I49" s="44">
        <v>1255.73</v>
      </c>
      <c r="J49" s="44"/>
      <c r="K49" s="44">
        <v>634.02</v>
      </c>
      <c r="L49" s="44">
        <v>304.89</v>
      </c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6671.7300000000005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>
        <v>302.33</v>
      </c>
      <c r="D52" s="44"/>
      <c r="E52" s="44"/>
      <c r="F52" s="44"/>
      <c r="G52" s="44"/>
      <c r="H52" s="44">
        <v>297.23</v>
      </c>
      <c r="I52" s="44"/>
      <c r="J52" s="44">
        <v>1109.21</v>
      </c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1708.77</v>
      </c>
    </row>
    <row r="53" spans="1:34" x14ac:dyDescent="0.25">
      <c r="A53" s="17" t="s">
        <v>18</v>
      </c>
      <c r="B53" s="44">
        <v>61.53</v>
      </c>
      <c r="C53" s="44">
        <v>75.11</v>
      </c>
      <c r="D53" s="44">
        <v>99.13</v>
      </c>
      <c r="E53" s="44"/>
      <c r="F53" s="44">
        <v>75.48</v>
      </c>
      <c r="G53" s="44">
        <v>242.65</v>
      </c>
      <c r="H53" s="44">
        <v>522.29</v>
      </c>
      <c r="I53" s="44">
        <v>183.8</v>
      </c>
      <c r="J53" s="44">
        <v>376.11</v>
      </c>
      <c r="K53" s="44"/>
      <c r="L53" s="44">
        <v>357.57</v>
      </c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1993.6699999999998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>
        <v>35.6</v>
      </c>
      <c r="I54" s="44"/>
      <c r="J54" s="44"/>
      <c r="K54" s="44">
        <v>59.57</v>
      </c>
      <c r="L54" s="44">
        <v>103.13</v>
      </c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198.3</v>
      </c>
    </row>
    <row r="55" spans="1:34" x14ac:dyDescent="0.25">
      <c r="A55" s="17" t="s">
        <v>52</v>
      </c>
      <c r="B55" s="44">
        <v>26.18</v>
      </c>
      <c r="C55" s="44">
        <v>21.48</v>
      </c>
      <c r="D55" s="44">
        <v>0</v>
      </c>
      <c r="E55" s="44">
        <v>0</v>
      </c>
      <c r="F55" s="44">
        <v>17.809999999999999</v>
      </c>
      <c r="G55" s="44"/>
      <c r="H55" s="44">
        <v>5.24</v>
      </c>
      <c r="I55" s="44">
        <v>321.05</v>
      </c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391.76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/>
      <c r="J58" s="44">
        <v>23.95</v>
      </c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23.95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>
        <v>22.53</v>
      </c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22.53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1570.31</v>
      </c>
      <c r="C64" s="53">
        <f t="shared" ref="C64:AG64" si="21">+C15+C23+C31+C39+C47+C48+C49+C50+C51+C52+C53+C54+C55+C56+C57+C58+C59+C60+C61+C62+C63</f>
        <v>1704.1799999999998</v>
      </c>
      <c r="D64" s="53">
        <f t="shared" si="21"/>
        <v>1516.94</v>
      </c>
      <c r="E64" s="53">
        <f t="shared" si="21"/>
        <v>1054.8899999999999</v>
      </c>
      <c r="F64" s="53">
        <f t="shared" si="21"/>
        <v>1108.68</v>
      </c>
      <c r="G64" s="53">
        <f t="shared" si="21"/>
        <v>2147.64</v>
      </c>
      <c r="H64" s="53">
        <f t="shared" si="21"/>
        <v>3392.8099999999995</v>
      </c>
      <c r="I64" s="53">
        <f t="shared" si="21"/>
        <v>3164.0912000000003</v>
      </c>
      <c r="J64" s="53">
        <f t="shared" si="21"/>
        <v>3015.39</v>
      </c>
      <c r="K64" s="53">
        <f t="shared" si="21"/>
        <v>1422.31</v>
      </c>
      <c r="L64" s="53">
        <f t="shared" si="21"/>
        <v>1982.9203999999995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22080.161599999999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8 D</v>
      </c>
      <c r="F66" s="55" t="str">
        <f t="shared" si="22"/>
        <v>CAJA 9 D</v>
      </c>
      <c r="G66" s="55" t="str">
        <f t="shared" si="22"/>
        <v>CAJA 1 N</v>
      </c>
      <c r="H66" s="55" t="str">
        <f t="shared" si="22"/>
        <v>CAJA 2 N</v>
      </c>
      <c r="I66" s="55" t="str">
        <f t="shared" si="22"/>
        <v>CAJA 3 N</v>
      </c>
      <c r="J66" s="55" t="str">
        <f t="shared" si="22"/>
        <v>CAJA 4 N</v>
      </c>
      <c r="K66" s="55" t="str">
        <f t="shared" si="22"/>
        <v>CAJA 8 N</v>
      </c>
      <c r="L66" s="55" t="str">
        <f t="shared" si="22"/>
        <v>CAJA 9 N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1564.84</v>
      </c>
      <c r="C67" s="57">
        <f t="shared" ref="C67:L67" si="23">C12</f>
        <v>1703.53</v>
      </c>
      <c r="D67" s="57">
        <f t="shared" si="23"/>
        <v>1514.56</v>
      </c>
      <c r="E67" s="57">
        <f t="shared" si="23"/>
        <v>1053.5899999999999</v>
      </c>
      <c r="F67" s="57">
        <f t="shared" si="23"/>
        <v>1094.44</v>
      </c>
      <c r="G67" s="57">
        <f t="shared" si="23"/>
        <v>2145.16</v>
      </c>
      <c r="H67" s="57">
        <f t="shared" si="23"/>
        <v>3390.9</v>
      </c>
      <c r="I67" s="57">
        <f t="shared" si="23"/>
        <v>3104.4</v>
      </c>
      <c r="J67" s="57">
        <f t="shared" si="23"/>
        <v>3014.67</v>
      </c>
      <c r="K67" s="57">
        <f t="shared" si="23"/>
        <v>1421.32</v>
      </c>
      <c r="L67" s="57">
        <f t="shared" si="23"/>
        <v>1932.88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21940.29</v>
      </c>
    </row>
    <row r="68" spans="1:34" s="47" customFormat="1" x14ac:dyDescent="0.25">
      <c r="A68" s="58" t="s">
        <v>93</v>
      </c>
      <c r="B68" s="59">
        <f t="shared" ref="B68:AG68" si="24">+B13+B14</f>
        <v>6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6</v>
      </c>
    </row>
    <row r="69" spans="1:34" s="47" customFormat="1" x14ac:dyDescent="0.25">
      <c r="A69" s="58" t="s">
        <v>94</v>
      </c>
      <c r="B69" s="59">
        <f>+B67+B68</f>
        <v>1570.84</v>
      </c>
      <c r="C69" s="59">
        <f t="shared" ref="C69:AG69" si="25">+C67+C68</f>
        <v>1703.53</v>
      </c>
      <c r="D69" s="59">
        <f t="shared" si="25"/>
        <v>1514.56</v>
      </c>
      <c r="E69" s="59">
        <f t="shared" si="25"/>
        <v>1053.5899999999999</v>
      </c>
      <c r="F69" s="59">
        <f t="shared" si="25"/>
        <v>1094.44</v>
      </c>
      <c r="G69" s="59">
        <f t="shared" si="25"/>
        <v>2145.16</v>
      </c>
      <c r="H69" s="59">
        <f t="shared" si="25"/>
        <v>3390.9</v>
      </c>
      <c r="I69" s="59">
        <f t="shared" si="25"/>
        <v>3104.4</v>
      </c>
      <c r="J69" s="59">
        <f t="shared" si="25"/>
        <v>3014.67</v>
      </c>
      <c r="K69" s="59">
        <f t="shared" si="25"/>
        <v>1421.32</v>
      </c>
      <c r="L69" s="59">
        <f t="shared" si="25"/>
        <v>1932.88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21946.29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-0.52999999999997272</v>
      </c>
      <c r="C70" s="57">
        <f t="shared" si="26"/>
        <v>0.64999999999986358</v>
      </c>
      <c r="D70" s="57">
        <f t="shared" si="26"/>
        <v>2.3800000000001091</v>
      </c>
      <c r="E70" s="57">
        <f t="shared" si="26"/>
        <v>1.2999999999999545</v>
      </c>
      <c r="F70" s="57">
        <f t="shared" si="26"/>
        <v>14.240000000000009</v>
      </c>
      <c r="G70" s="57">
        <f t="shared" si="26"/>
        <v>2.4800000000000182</v>
      </c>
      <c r="H70" s="57">
        <f t="shared" si="26"/>
        <v>1.9099999999993997</v>
      </c>
      <c r="I70" s="57">
        <f t="shared" si="26"/>
        <v>59.691200000000208</v>
      </c>
      <c r="J70" s="57">
        <f t="shared" si="26"/>
        <v>0.71999999999979991</v>
      </c>
      <c r="K70" s="57">
        <f t="shared" si="26"/>
        <v>0.99000000000000909</v>
      </c>
      <c r="L70" s="57">
        <f t="shared" si="26"/>
        <v>50.040399999999408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133.87159999999881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 t="s">
        <v>123</v>
      </c>
      <c r="G71" s="14"/>
      <c r="H71" s="14"/>
      <c r="I71" s="14" t="s">
        <v>125</v>
      </c>
      <c r="J71" s="14"/>
      <c r="K71" s="14"/>
      <c r="L71" s="14" t="s">
        <v>128</v>
      </c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F72" s="12" t="s">
        <v>124</v>
      </c>
      <c r="I72" s="12" t="s">
        <v>126</v>
      </c>
      <c r="AH72" s="47"/>
    </row>
    <row r="73" spans="1:34" x14ac:dyDescent="0.25">
      <c r="I73" s="12" t="s">
        <v>127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3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95"/>
  <sheetViews>
    <sheetView workbookViewId="0">
      <pane xSplit="1" ySplit="4" topLeftCell="AH18" activePane="bottomRight" state="frozen"/>
      <selection pane="topRight" activeCell="B1" sqref="B1"/>
      <selection pane="bottomLeft" activeCell="A5" sqref="A5"/>
      <selection pane="bottomRight" activeCell="D8" sqref="D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4.9400000000000004</v>
      </c>
      <c r="C8" s="1" t="s">
        <v>38</v>
      </c>
      <c r="D8" s="2">
        <v>5.32</v>
      </c>
    </row>
    <row r="9" spans="1:36" x14ac:dyDescent="0.25">
      <c r="A9" s="1" t="s">
        <v>22</v>
      </c>
      <c r="B9" s="24">
        <v>4.95</v>
      </c>
      <c r="C9" s="1" t="s">
        <v>39</v>
      </c>
      <c r="D9" s="24"/>
    </row>
    <row r="10" spans="1:36" ht="15.75" thickBot="1" x14ac:dyDescent="0.3">
      <c r="A10" s="1" t="s">
        <v>50</v>
      </c>
      <c r="B10" s="16">
        <v>4.96</v>
      </c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58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1396.85</v>
      </c>
      <c r="C12" s="26">
        <v>1972.45</v>
      </c>
      <c r="D12" s="26">
        <v>1689.11</v>
      </c>
      <c r="E12" s="26">
        <v>404.7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5463.11</v>
      </c>
      <c r="AI12" s="26">
        <v>5395.69</v>
      </c>
      <c r="AJ12" s="69">
        <f>+AI12-AH12</f>
        <v>-67.420000000000073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151.5</v>
      </c>
      <c r="C15" s="23">
        <v>40</v>
      </c>
      <c r="D15" s="23">
        <v>69.5</v>
      </c>
      <c r="E15" s="23">
        <v>20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281</v>
      </c>
    </row>
    <row r="16" spans="1:36" s="32" customFormat="1" x14ac:dyDescent="0.25">
      <c r="A16" s="30" t="s">
        <v>20</v>
      </c>
      <c r="B16" s="31">
        <v>16</v>
      </c>
      <c r="C16" s="31"/>
      <c r="D16" s="31">
        <v>82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98</v>
      </c>
      <c r="AJ16" s="70"/>
    </row>
    <row r="17" spans="1:36" s="47" customFormat="1" x14ac:dyDescent="0.25">
      <c r="A17" s="46" t="s">
        <v>27</v>
      </c>
      <c r="B17" s="22">
        <f>B16*$B$8</f>
        <v>79.040000000000006</v>
      </c>
      <c r="C17" s="22">
        <f>C16*$B$8</f>
        <v>0</v>
      </c>
      <c r="D17" s="22">
        <f t="shared" ref="D17:AG17" si="2">D16*$B$8</f>
        <v>405.08000000000004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484.12000000000006</v>
      </c>
    </row>
    <row r="18" spans="1:36" s="32" customFormat="1" x14ac:dyDescent="0.25">
      <c r="A18" s="30" t="s">
        <v>23</v>
      </c>
      <c r="B18" s="33">
        <v>50</v>
      </c>
      <c r="C18" s="33"/>
      <c r="D18" s="33">
        <v>113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163</v>
      </c>
      <c r="AJ18" s="70"/>
    </row>
    <row r="19" spans="1:36" s="47" customFormat="1" x14ac:dyDescent="0.25">
      <c r="A19" s="46" t="s">
        <v>27</v>
      </c>
      <c r="B19" s="22">
        <f>B18*$B$9</f>
        <v>247.5</v>
      </c>
      <c r="C19" s="22">
        <f t="shared" ref="C19:AG19" si="3">C18*$B$9</f>
        <v>0</v>
      </c>
      <c r="D19" s="22">
        <f t="shared" si="3"/>
        <v>559.35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806.85</v>
      </c>
    </row>
    <row r="20" spans="1:36" s="32" customFormat="1" x14ac:dyDescent="0.25">
      <c r="A20" s="30" t="s">
        <v>24</v>
      </c>
      <c r="B20" s="33"/>
      <c r="C20" s="33">
        <v>137</v>
      </c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137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679.52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679.52</v>
      </c>
    </row>
    <row r="22" spans="1:36" s="47" customFormat="1" x14ac:dyDescent="0.25">
      <c r="A22" s="48" t="s">
        <v>25</v>
      </c>
      <c r="B22" s="20">
        <f>+B16+B18+B20</f>
        <v>66</v>
      </c>
      <c r="C22" s="20">
        <f t="shared" ref="C22:AG23" si="5">+C16+C18+C20</f>
        <v>137</v>
      </c>
      <c r="D22" s="20">
        <f t="shared" si="5"/>
        <v>195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398</v>
      </c>
    </row>
    <row r="23" spans="1:36" s="47" customFormat="1" x14ac:dyDescent="0.25">
      <c r="A23" s="48" t="s">
        <v>26</v>
      </c>
      <c r="B23" s="19">
        <f>+B17+B19+B21</f>
        <v>326.54000000000002</v>
      </c>
      <c r="C23" s="19">
        <f t="shared" si="5"/>
        <v>679.52</v>
      </c>
      <c r="D23" s="19">
        <f t="shared" si="5"/>
        <v>964.43000000000006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1970.49</v>
      </c>
    </row>
    <row r="24" spans="1:36" x14ac:dyDescent="0.25">
      <c r="A24" s="13" t="s">
        <v>28</v>
      </c>
      <c r="B24" s="34"/>
      <c r="C24" s="34">
        <v>50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50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266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266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50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50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266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266</v>
      </c>
    </row>
    <row r="32" spans="1:36" x14ac:dyDescent="0.25">
      <c r="A32" s="13" t="s">
        <v>34</v>
      </c>
      <c r="B32" s="36">
        <v>35.020000000000003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35.020000000000003</v>
      </c>
    </row>
    <row r="33" spans="1:34" s="47" customFormat="1" x14ac:dyDescent="0.25">
      <c r="A33" s="46" t="s">
        <v>35</v>
      </c>
      <c r="B33" s="22">
        <f>B32*$B$8</f>
        <v>172.99880000000002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172.99880000000002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35.020000000000003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35.020000000000003</v>
      </c>
    </row>
    <row r="39" spans="1:34" s="47" customFormat="1" x14ac:dyDescent="0.25">
      <c r="A39" s="48" t="s">
        <v>42</v>
      </c>
      <c r="B39" s="19">
        <f>+B33+B35+B37</f>
        <v>172.99880000000002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172.99880000000002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630.53</v>
      </c>
      <c r="C49" s="44">
        <v>719.97</v>
      </c>
      <c r="D49" s="44">
        <v>516.36</v>
      </c>
      <c r="E49" s="44">
        <v>257.91000000000003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2124.77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91.4</v>
      </c>
      <c r="C53" s="44">
        <v>223.27</v>
      </c>
      <c r="D53" s="44">
        <v>141.78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456.45000000000005</v>
      </c>
    </row>
    <row r="54" spans="1:34" x14ac:dyDescent="0.25">
      <c r="A54" s="17" t="s">
        <v>114</v>
      </c>
      <c r="B54" s="44"/>
      <c r="C54" s="44"/>
      <c r="D54" s="44"/>
      <c r="E54" s="44">
        <v>99.42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99.42</v>
      </c>
    </row>
    <row r="55" spans="1:34" x14ac:dyDescent="0.25">
      <c r="A55" s="17" t="s">
        <v>52</v>
      </c>
      <c r="B55" s="44">
        <v>25.85</v>
      </c>
      <c r="C55" s="44">
        <v>47.68</v>
      </c>
      <c r="D55" s="44"/>
      <c r="E55" s="44">
        <v>26.94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100.47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1398.8188</v>
      </c>
      <c r="C64" s="53">
        <f t="shared" ref="C64:AG64" si="21">+C15+C23+C31+C39+C47+C48+C49+C50+C51+C52+C53+C54+C55+C56+C57+C58+C59+C60+C61+C62+C63</f>
        <v>1976.44</v>
      </c>
      <c r="D64" s="53">
        <f t="shared" si="21"/>
        <v>1692.07</v>
      </c>
      <c r="E64" s="53">
        <f t="shared" si="21"/>
        <v>404.27000000000004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5471.5988000000007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1396.85</v>
      </c>
      <c r="C67" s="57">
        <f t="shared" ref="C67:L67" si="23">C12</f>
        <v>1972.45</v>
      </c>
      <c r="D67" s="57">
        <f t="shared" si="23"/>
        <v>1689.11</v>
      </c>
      <c r="E67" s="57">
        <f t="shared" si="23"/>
        <v>404.7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5463.11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1396.85</v>
      </c>
      <c r="C69" s="59">
        <f t="shared" ref="C69:AG69" si="25">+C67+C68</f>
        <v>1972.45</v>
      </c>
      <c r="D69" s="59">
        <f t="shared" si="25"/>
        <v>1689.11</v>
      </c>
      <c r="E69" s="59">
        <f t="shared" si="25"/>
        <v>404.7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5463.11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1.9688000000001011</v>
      </c>
      <c r="C70" s="57">
        <f t="shared" si="26"/>
        <v>3.9900000000000091</v>
      </c>
      <c r="D70" s="57">
        <f t="shared" si="26"/>
        <v>2.9600000000000364</v>
      </c>
      <c r="E70" s="57">
        <f t="shared" si="26"/>
        <v>-0.42999999999994998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8.4888000000001966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4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95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AH63" sqref="AH6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4.9400000000000004</v>
      </c>
      <c r="C8" s="1" t="s">
        <v>38</v>
      </c>
      <c r="D8" s="2"/>
    </row>
    <row r="9" spans="1:36" x14ac:dyDescent="0.25">
      <c r="A9" s="1" t="s">
        <v>22</v>
      </c>
      <c r="B9" s="24">
        <v>4.95</v>
      </c>
      <c r="C9" s="1" t="s">
        <v>39</v>
      </c>
      <c r="D9" s="24"/>
    </row>
    <row r="10" spans="1:36" ht="15.75" thickBot="1" x14ac:dyDescent="0.3">
      <c r="A10" s="1" t="s">
        <v>50</v>
      </c>
      <c r="B10" s="16">
        <v>4.96</v>
      </c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2373.15</v>
      </c>
      <c r="C12" s="26">
        <v>4872.1000000000004</v>
      </c>
      <c r="D12" s="26">
        <v>830.34</v>
      </c>
      <c r="E12" s="26">
        <v>1544.11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9619.7000000000007</v>
      </c>
      <c r="AI12" s="26">
        <v>9574.69</v>
      </c>
      <c r="AJ12" s="69">
        <f>+AI12-AH12</f>
        <v>-45.010000000000218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420</v>
      </c>
      <c r="C15" s="23">
        <v>1298.5</v>
      </c>
      <c r="D15" s="23">
        <v>270.5</v>
      </c>
      <c r="E15" s="23">
        <v>379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2368</v>
      </c>
    </row>
    <row r="16" spans="1:36" s="32" customFormat="1" x14ac:dyDescent="0.25">
      <c r="A16" s="30" t="s">
        <v>20</v>
      </c>
      <c r="B16" s="31">
        <v>74</v>
      </c>
      <c r="C16" s="31">
        <v>140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214</v>
      </c>
      <c r="AJ16" s="70"/>
    </row>
    <row r="17" spans="1:36" s="47" customFormat="1" x14ac:dyDescent="0.25">
      <c r="A17" s="46" t="s">
        <v>27</v>
      </c>
      <c r="B17" s="22">
        <f>B16*$B$8</f>
        <v>365.56</v>
      </c>
      <c r="C17" s="22">
        <f>C16*$B$8</f>
        <v>691.6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1057.1600000000001</v>
      </c>
    </row>
    <row r="18" spans="1:36" s="32" customFormat="1" x14ac:dyDescent="0.25">
      <c r="A18" s="30" t="s">
        <v>23</v>
      </c>
      <c r="B18" s="33">
        <v>5</v>
      </c>
      <c r="C18" s="33">
        <v>35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40</v>
      </c>
      <c r="AJ18" s="70"/>
    </row>
    <row r="19" spans="1:36" s="47" customFormat="1" x14ac:dyDescent="0.25">
      <c r="A19" s="46" t="s">
        <v>27</v>
      </c>
      <c r="B19" s="22">
        <f>B18*$B$9</f>
        <v>24.75</v>
      </c>
      <c r="C19" s="22">
        <f t="shared" ref="C19:AG19" si="3">C18*$B$9</f>
        <v>173.25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198</v>
      </c>
    </row>
    <row r="20" spans="1:36" s="32" customFormat="1" x14ac:dyDescent="0.25">
      <c r="A20" s="30" t="s">
        <v>24</v>
      </c>
      <c r="B20" s="33">
        <v>48</v>
      </c>
      <c r="C20" s="33">
        <v>62</v>
      </c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110</v>
      </c>
      <c r="AJ20" s="70"/>
    </row>
    <row r="21" spans="1:36" s="47" customFormat="1" x14ac:dyDescent="0.25">
      <c r="A21" s="46" t="s">
        <v>27</v>
      </c>
      <c r="B21" s="22">
        <f>B20*$B$10</f>
        <v>238.07999999999998</v>
      </c>
      <c r="C21" s="22">
        <f t="shared" ref="C21:AG21" si="4">C20*$B$10</f>
        <v>307.52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545.59999999999991</v>
      </c>
    </row>
    <row r="22" spans="1:36" s="47" customFormat="1" x14ac:dyDescent="0.25">
      <c r="A22" s="48" t="s">
        <v>25</v>
      </c>
      <c r="B22" s="20">
        <f>+B16+B18+B20</f>
        <v>127</v>
      </c>
      <c r="C22" s="20">
        <f t="shared" ref="C22:AG23" si="5">+C16+C18+C20</f>
        <v>237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364</v>
      </c>
    </row>
    <row r="23" spans="1:36" s="47" customFormat="1" x14ac:dyDescent="0.25">
      <c r="A23" s="48" t="s">
        <v>26</v>
      </c>
      <c r="B23" s="19">
        <f>+B17+B19+B21</f>
        <v>628.39</v>
      </c>
      <c r="C23" s="19">
        <f t="shared" si="5"/>
        <v>1172.3699999999999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1800.7599999999998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6.68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6.68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32.999200000000002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32.999200000000002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6.68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6.68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32.999200000000002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32.999200000000002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821.08</v>
      </c>
      <c r="C49" s="44">
        <v>1767.1</v>
      </c>
      <c r="D49" s="44">
        <v>377.27</v>
      </c>
      <c r="E49" s="44">
        <v>585.71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3551.16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504.08</v>
      </c>
      <c r="C53" s="44">
        <v>600.52</v>
      </c>
      <c r="D53" s="44">
        <v>183</v>
      </c>
      <c r="E53" s="44">
        <v>576.66999999999996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1864.27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2373.5499999999997</v>
      </c>
      <c r="C64" s="53">
        <f t="shared" ref="C64:AG64" si="21">+C15+C23+C31+C39+C47+C48+C49+C50+C51+C52+C53+C54+C55+C56+C57+C58+C59+C60+C61+C62+C63</f>
        <v>4871.4892</v>
      </c>
      <c r="D64" s="53">
        <f t="shared" si="21"/>
        <v>830.77</v>
      </c>
      <c r="E64" s="53">
        <f t="shared" si="21"/>
        <v>1541.38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9617.1892000000007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2373.15</v>
      </c>
      <c r="C67" s="57">
        <f t="shared" ref="C67:L67" si="23">C12</f>
        <v>4872.1000000000004</v>
      </c>
      <c r="D67" s="57">
        <f t="shared" si="23"/>
        <v>830.34</v>
      </c>
      <c r="E67" s="57">
        <f t="shared" si="23"/>
        <v>1544.11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9619.7000000000007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2373.15</v>
      </c>
      <c r="C69" s="59">
        <f t="shared" ref="C69:AG69" si="25">+C67+C68</f>
        <v>4872.1000000000004</v>
      </c>
      <c r="D69" s="59">
        <f t="shared" si="25"/>
        <v>830.34</v>
      </c>
      <c r="E69" s="59">
        <f t="shared" si="25"/>
        <v>1544.11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9619.7000000000007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0.3999999999996362</v>
      </c>
      <c r="C70" s="57">
        <f t="shared" si="26"/>
        <v>-0.61080000000038126</v>
      </c>
      <c r="D70" s="57">
        <f t="shared" si="26"/>
        <v>0.42999999999994998</v>
      </c>
      <c r="E70" s="57">
        <f t="shared" si="26"/>
        <v>-2.7299999999997908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-2.5108000000005859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5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95"/>
  <sheetViews>
    <sheetView workbookViewId="0">
      <pane xSplit="1" ySplit="4" topLeftCell="AH50" activePane="bottomRight" state="frozen"/>
      <selection pane="topRight" activeCell="B1" sqref="B1"/>
      <selection pane="bottomLeft" activeCell="A5" sqref="A5"/>
      <selection pane="bottomRight" activeCell="C66" sqref="C6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4.96</v>
      </c>
      <c r="C8" s="1" t="s">
        <v>38</v>
      </c>
      <c r="D8" s="2"/>
    </row>
    <row r="9" spans="1:36" x14ac:dyDescent="0.25">
      <c r="A9" s="1" t="s">
        <v>22</v>
      </c>
      <c r="B9" s="24">
        <v>4.9400000000000004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964.3</v>
      </c>
      <c r="C12" s="26">
        <v>653.64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1617.94</v>
      </c>
      <c r="AI12" s="26">
        <v>1602.1</v>
      </c>
      <c r="AJ12" s="69">
        <f>+AI12-AH12</f>
        <v>-15.840000000000146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>
        <v>6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6</v>
      </c>
      <c r="AI14" s="26"/>
      <c r="AJ14" s="69">
        <f>+AI14-AH14</f>
        <v>-6</v>
      </c>
    </row>
    <row r="15" spans="1:36" x14ac:dyDescent="0.25">
      <c r="A15" s="13" t="s">
        <v>0</v>
      </c>
      <c r="B15" s="23">
        <v>13.5</v>
      </c>
      <c r="C15" s="23">
        <v>56.2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69.7</v>
      </c>
    </row>
    <row r="16" spans="1:36" s="32" customFormat="1" x14ac:dyDescent="0.25">
      <c r="A16" s="30" t="s">
        <v>20</v>
      </c>
      <c r="B16" s="31"/>
      <c r="C16" s="31">
        <v>34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34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168.64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168.64</v>
      </c>
    </row>
    <row r="18" spans="1:36" s="32" customFormat="1" x14ac:dyDescent="0.25">
      <c r="A18" s="30" t="s">
        <v>23</v>
      </c>
      <c r="B18" s="33">
        <v>78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78</v>
      </c>
      <c r="AJ18" s="70"/>
    </row>
    <row r="19" spans="1:36" s="47" customFormat="1" x14ac:dyDescent="0.25">
      <c r="A19" s="46" t="s">
        <v>27</v>
      </c>
      <c r="B19" s="22">
        <f>B18*$B$9</f>
        <v>385.32000000000005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385.32000000000005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78</v>
      </c>
      <c r="C22" s="20">
        <f t="shared" ref="C22:AG23" si="5">+C16+C18+C20</f>
        <v>34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112</v>
      </c>
    </row>
    <row r="23" spans="1:36" s="47" customFormat="1" x14ac:dyDescent="0.25">
      <c r="A23" s="48" t="s">
        <v>26</v>
      </c>
      <c r="B23" s="19">
        <f>+B17+B19+B21</f>
        <v>385.32000000000005</v>
      </c>
      <c r="C23" s="19">
        <f t="shared" si="5"/>
        <v>168.64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553.96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477.71</v>
      </c>
      <c r="C49" s="44">
        <v>428.81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906.52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57.78</v>
      </c>
      <c r="C53" s="44">
        <v>2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59.78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37.74</v>
      </c>
      <c r="C55" s="44">
        <v>2.88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40.620000000000005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972.05</v>
      </c>
      <c r="C64" s="53">
        <f t="shared" ref="C64:AG64" si="21">+C15+C23+C31+C39+C47+C48+C49+C50+C51+C52+C53+C54+C55+C56+C57+C58+C59+C60+C61+C62+C63</f>
        <v>658.53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1630.58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964.3</v>
      </c>
      <c r="C67" s="57">
        <f t="shared" ref="C67:L67" si="23">C12</f>
        <v>653.64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1617.94</v>
      </c>
    </row>
    <row r="68" spans="1:34" s="47" customFormat="1" x14ac:dyDescent="0.25">
      <c r="A68" s="58" t="s">
        <v>93</v>
      </c>
      <c r="B68" s="59">
        <f t="shared" ref="B68:AG68" si="24">+B13+B14</f>
        <v>6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6</v>
      </c>
    </row>
    <row r="69" spans="1:34" s="47" customFormat="1" x14ac:dyDescent="0.25">
      <c r="A69" s="58" t="s">
        <v>94</v>
      </c>
      <c r="B69" s="59">
        <f>+B67+B68</f>
        <v>970.3</v>
      </c>
      <c r="C69" s="59">
        <f t="shared" ref="C69:AG69" si="25">+C67+C68</f>
        <v>653.64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1623.94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1.75</v>
      </c>
      <c r="C70" s="57">
        <f t="shared" si="26"/>
        <v>4.8899999999999864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6.6399999999999864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6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95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I16" sqref="AI1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4.96</v>
      </c>
      <c r="C8" s="1" t="s">
        <v>38</v>
      </c>
      <c r="D8" s="2"/>
    </row>
    <row r="9" spans="1:36" x14ac:dyDescent="0.25">
      <c r="A9" s="1" t="s">
        <v>22</v>
      </c>
      <c r="B9" s="24">
        <v>4.95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282.58999999999997</v>
      </c>
      <c r="C12" s="26">
        <v>496.7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779.29</v>
      </c>
      <c r="AI12" s="26">
        <v>779.29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10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</v>
      </c>
    </row>
    <row r="16" spans="1:36" s="32" customFormat="1" x14ac:dyDescent="0.25">
      <c r="A16" s="30" t="s">
        <v>20</v>
      </c>
      <c r="B16" s="31"/>
      <c r="C16" s="31">
        <v>76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76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376.96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376.96</v>
      </c>
    </row>
    <row r="18" spans="1:36" s="32" customFormat="1" x14ac:dyDescent="0.25">
      <c r="A18" s="30" t="s">
        <v>23</v>
      </c>
      <c r="B18" s="33">
        <v>15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15</v>
      </c>
      <c r="AJ18" s="70"/>
    </row>
    <row r="19" spans="1:36" s="47" customFormat="1" x14ac:dyDescent="0.25">
      <c r="A19" s="46" t="s">
        <v>27</v>
      </c>
      <c r="B19" s="22">
        <f>B18*$B$9</f>
        <v>74.25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74.25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15</v>
      </c>
      <c r="C22" s="20">
        <f t="shared" ref="C22:AG23" si="5">+C16+C18+C20</f>
        <v>76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91</v>
      </c>
    </row>
    <row r="23" spans="1:36" s="47" customFormat="1" x14ac:dyDescent="0.25">
      <c r="A23" s="48" t="s">
        <v>26</v>
      </c>
      <c r="B23" s="19">
        <f>+B17+B19+B21</f>
        <v>74.25</v>
      </c>
      <c r="C23" s="19">
        <f t="shared" si="5"/>
        <v>376.96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451.21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156.34</v>
      </c>
      <c r="C49" s="44">
        <v>152.47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308.81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42.09</v>
      </c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42.09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282.68</v>
      </c>
      <c r="C64" s="53">
        <f t="shared" ref="C64:AG64" si="21">+C15+C23+C31+C39+C47+C48+C49+C50+C51+C52+C53+C54+C55+C56+C57+C58+C59+C60+C61+C62+C63</f>
        <v>529.42999999999995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812.1099999999999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282.58999999999997</v>
      </c>
      <c r="C67" s="57">
        <f t="shared" ref="C67:L67" si="23">C12</f>
        <v>496.7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779.29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282.58999999999997</v>
      </c>
      <c r="C69" s="59">
        <f t="shared" ref="C69:AG69" si="25">+C67+C68</f>
        <v>496.7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779.29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9.0000000000031832E-2</v>
      </c>
      <c r="C70" s="57">
        <f t="shared" si="26"/>
        <v>32.729999999999961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32.819999999999993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7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J95"/>
  <sheetViews>
    <sheetView tabSelected="1"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4.96</v>
      </c>
      <c r="C8" s="1" t="s">
        <v>38</v>
      </c>
      <c r="D8" s="2"/>
    </row>
    <row r="9" spans="1:36" x14ac:dyDescent="0.25">
      <c r="A9" s="1" t="s">
        <v>22</v>
      </c>
      <c r="B9" s="24">
        <v>4.9400000000000004</v>
      </c>
      <c r="C9" s="1" t="s">
        <v>39</v>
      </c>
      <c r="D9" s="24"/>
    </row>
    <row r="10" spans="1:36" ht="15.75" thickBot="1" x14ac:dyDescent="0.3">
      <c r="A10" s="1" t="s">
        <v>50</v>
      </c>
      <c r="B10" s="16">
        <v>4.95</v>
      </c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57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1632.95</v>
      </c>
      <c r="C12" s="26">
        <v>3394.52</v>
      </c>
      <c r="D12" s="26">
        <v>4590.1000000000004</v>
      </c>
      <c r="E12" s="26">
        <v>1860.54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11478.11</v>
      </c>
      <c r="AI12" s="26">
        <v>11356.67</v>
      </c>
      <c r="AJ12" s="69">
        <f>+AI12-AH12</f>
        <v>-121.44000000000051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328.5</v>
      </c>
      <c r="C15" s="23">
        <v>220</v>
      </c>
      <c r="D15" s="23">
        <v>456</v>
      </c>
      <c r="E15" s="23">
        <v>58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1062.5</v>
      </c>
    </row>
    <row r="16" spans="1:36" s="32" customFormat="1" x14ac:dyDescent="0.25">
      <c r="A16" s="30" t="s">
        <v>20</v>
      </c>
      <c r="B16" s="31"/>
      <c r="C16" s="31">
        <v>278</v>
      </c>
      <c r="D16" s="31">
        <v>293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571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1378.8799999999999</v>
      </c>
      <c r="D17" s="22">
        <f t="shared" ref="D17:AG17" si="2">D16*$B$8</f>
        <v>1453.28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2832.16</v>
      </c>
    </row>
    <row r="18" spans="1:36" s="32" customFormat="1" x14ac:dyDescent="0.25">
      <c r="A18" s="30" t="s">
        <v>23</v>
      </c>
      <c r="B18" s="33">
        <v>17</v>
      </c>
      <c r="C18" s="33">
        <v>27</v>
      </c>
      <c r="D18" s="33">
        <v>100</v>
      </c>
      <c r="E18" s="33">
        <v>116</v>
      </c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260</v>
      </c>
      <c r="AJ18" s="70"/>
    </row>
    <row r="19" spans="1:36" s="47" customFormat="1" x14ac:dyDescent="0.25">
      <c r="A19" s="46" t="s">
        <v>27</v>
      </c>
      <c r="B19" s="22">
        <f>B18*$B$9</f>
        <v>83.98</v>
      </c>
      <c r="C19" s="22">
        <f t="shared" ref="C19:AG19" si="3">C18*$B$9</f>
        <v>133.38000000000002</v>
      </c>
      <c r="D19" s="22">
        <f t="shared" si="3"/>
        <v>494.00000000000006</v>
      </c>
      <c r="E19" s="22">
        <f t="shared" si="3"/>
        <v>573.04000000000008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1284.4000000000001</v>
      </c>
    </row>
    <row r="20" spans="1:36" s="32" customFormat="1" x14ac:dyDescent="0.25">
      <c r="A20" s="30" t="s">
        <v>24</v>
      </c>
      <c r="B20" s="33">
        <v>26</v>
      </c>
      <c r="C20" s="33"/>
      <c r="D20" s="33"/>
      <c r="E20" s="33">
        <v>38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64</v>
      </c>
      <c r="AJ20" s="70"/>
    </row>
    <row r="21" spans="1:36" s="47" customFormat="1" x14ac:dyDescent="0.25">
      <c r="A21" s="46" t="s">
        <v>27</v>
      </c>
      <c r="B21" s="22">
        <f>B20*$B$10</f>
        <v>128.70000000000002</v>
      </c>
      <c r="C21" s="22">
        <f t="shared" ref="C21:AG21" si="4">C20*$B$10</f>
        <v>0</v>
      </c>
      <c r="D21" s="22">
        <f t="shared" si="4"/>
        <v>0</v>
      </c>
      <c r="E21" s="22">
        <f t="shared" si="4"/>
        <v>188.1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316.8</v>
      </c>
    </row>
    <row r="22" spans="1:36" s="47" customFormat="1" x14ac:dyDescent="0.25">
      <c r="A22" s="48" t="s">
        <v>25</v>
      </c>
      <c r="B22" s="20">
        <f>+B16+B18+B20</f>
        <v>43</v>
      </c>
      <c r="C22" s="20">
        <f t="shared" ref="C22:AG23" si="5">+C16+C18+C20</f>
        <v>305</v>
      </c>
      <c r="D22" s="20">
        <f t="shared" si="5"/>
        <v>393</v>
      </c>
      <c r="E22" s="20">
        <f t="shared" si="5"/>
        <v>154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895</v>
      </c>
    </row>
    <row r="23" spans="1:36" s="47" customFormat="1" x14ac:dyDescent="0.25">
      <c r="A23" s="48" t="s">
        <v>26</v>
      </c>
      <c r="B23" s="19">
        <f>+B17+B19+B21</f>
        <v>212.68</v>
      </c>
      <c r="C23" s="19">
        <f t="shared" si="5"/>
        <v>1512.26</v>
      </c>
      <c r="D23" s="19">
        <f t="shared" si="5"/>
        <v>1947.28</v>
      </c>
      <c r="E23" s="19">
        <f t="shared" si="5"/>
        <v>761.1400000000001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4433.3600000000006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847.86</v>
      </c>
      <c r="C49" s="44">
        <v>1390.87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2238.73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1726.32</v>
      </c>
      <c r="E52" s="44">
        <v>764.13</v>
      </c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2490.4499999999998</v>
      </c>
    </row>
    <row r="53" spans="1:34" x14ac:dyDescent="0.25">
      <c r="A53" s="17" t="s">
        <v>18</v>
      </c>
      <c r="B53" s="44">
        <v>149.83000000000001</v>
      </c>
      <c r="C53" s="44">
        <v>265.83</v>
      </c>
      <c r="D53" s="44">
        <v>464.86</v>
      </c>
      <c r="E53" s="44">
        <v>291.61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1172.1300000000001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85.68</v>
      </c>
      <c r="C55" s="44">
        <v>5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90.68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1624.55</v>
      </c>
      <c r="C64" s="53">
        <f t="shared" ref="C64:AG64" si="21">+C15+C23+C31+C39+C47+C48+C49+C50+C51+C52+C53+C54+C55+C56+C57+C58+C59+C60+C61+C62+C63</f>
        <v>3393.96</v>
      </c>
      <c r="D64" s="53">
        <f t="shared" si="21"/>
        <v>4594.4599999999991</v>
      </c>
      <c r="E64" s="53">
        <f t="shared" si="21"/>
        <v>1874.88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11487.849999999999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3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1632.95</v>
      </c>
      <c r="C67" s="57">
        <f t="shared" ref="C67:L67" si="23">C12</f>
        <v>3394.52</v>
      </c>
      <c r="D67" s="57">
        <f t="shared" si="23"/>
        <v>4590.1000000000004</v>
      </c>
      <c r="E67" s="57">
        <f t="shared" si="23"/>
        <v>1860.54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11478.11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1632.95</v>
      </c>
      <c r="C69" s="59">
        <f t="shared" ref="C69:AG69" si="25">+C67+C68</f>
        <v>3394.52</v>
      </c>
      <c r="D69" s="59">
        <f t="shared" si="25"/>
        <v>4590.1000000000004</v>
      </c>
      <c r="E69" s="59">
        <f t="shared" si="25"/>
        <v>1860.54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11478.11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-8.4000000000000909</v>
      </c>
      <c r="C70" s="57">
        <f t="shared" si="26"/>
        <v>-0.55999999999994543</v>
      </c>
      <c r="D70" s="57">
        <f t="shared" si="26"/>
        <v>4.3599999999987631</v>
      </c>
      <c r="E70" s="57">
        <f t="shared" si="26"/>
        <v>14.340000000000146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9.7399999999988722</v>
      </c>
    </row>
    <row r="71" spans="1:34" ht="94.5" customHeight="1" x14ac:dyDescent="0.25">
      <c r="A71" s="77" t="s">
        <v>96</v>
      </c>
      <c r="B71" s="14" t="s">
        <v>0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8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BOVEDA-5</cp:lastModifiedBy>
  <cp:lastPrinted>2019-08-19T12:56:25Z</cp:lastPrinted>
  <dcterms:created xsi:type="dcterms:W3CDTF">2013-07-24T18:56:16Z</dcterms:created>
  <dcterms:modified xsi:type="dcterms:W3CDTF">2022-05-26T16:04:09Z</dcterms:modified>
</cp:coreProperties>
</file>