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4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Hoja2" sheetId="153" state="hidden" r:id="rId7"/>
    <sheet name="FARMASTOP" sheetId="149" r:id="rId8"/>
    <sheet name="BOCAS" sheetId="150" r:id="rId9"/>
    <sheet name="LAGUNETICA" sheetId="151" r:id="rId10"/>
    <sheet name="SANANTONIO" sheetId="152" r:id="rId11"/>
  </sheets>
  <definedNames>
    <definedName name="_xlnm.Print_Area" localSheetId="2">AUTOMERCADO!$A$1:$H$67</definedName>
    <definedName name="_xlnm.Print_Area" localSheetId="8">BOCAS!$A$1:$H$67</definedName>
    <definedName name="_xlnm.Print_Area" localSheetId="4">EXQUISITECES!$A$1:$H$67</definedName>
    <definedName name="_xlnm.Print_Area" localSheetId="7">FARMASTOP!$A$1:$H$67</definedName>
    <definedName name="_xlnm.Print_Area" localSheetId="5">HOYADA!$A$1:$H$67</definedName>
    <definedName name="_xlnm.Print_Area" localSheetId="9">LAGUNETICA!$A$1:$H$67</definedName>
    <definedName name="_xlnm.Print_Area" localSheetId="3">MODELO!$A$1:$H$67</definedName>
    <definedName name="_xlnm.Print_Area" localSheetId="10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B47" i="40" s="1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AD23" i="40"/>
  <c r="Z23" i="40"/>
  <c r="V23" i="40"/>
  <c r="AD47" i="40"/>
  <c r="Z47" i="40"/>
  <c r="V47" i="40"/>
  <c r="V64" i="40" s="1"/>
  <c r="V70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AF64" i="40" l="1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E47" i="40" s="1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<sst xmlns="http://schemas.openxmlformats.org/spreadsheetml/2006/main" count="740" uniqueCount="129">
  <si>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</si>
  <si>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</si>
  <si>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</si>
  <si>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</si>
  <si>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</si>
  <si>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</si>
  <si>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</si>
  <si>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</si>
  <si>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</si>
  <si>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</si>
  <si>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</si>
  <si>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</si>
  <si>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</si>
  <si>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</si>
  <si>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</si>
  <si>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</si>
  <si>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</si>
  <si>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</si>
  <si>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</si>
  <si>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</si>
  <si>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</si>
  <si>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</si>
  <si>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</si>
  <si>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</si>
  <si>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</si>
  <si>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</si>
  <si>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</si>
  <si>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</si>
  <si>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</si>
  <si>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</si>
  <si>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</si>
  <si>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</si>
  <si>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</si>
  <si>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</si>
  <si>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</si>
  <si>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</si>
  <si>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</si>
  <si>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</si>
  <si>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</si>
  <si>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</si>
  <si>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</si>
  <si>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</si>
  <si>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</si>
  <si>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</si>
  <si>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</si>
  <si>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</si>
  <si>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</si>
  <si>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</si>
  <si>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</si>
  <si>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</si>
  <si>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</si>
  <si>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</si>
  <si>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</si>
  <si>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</si>
  <si>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</si>
  <si>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</si>
  <si>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</si>
  <si>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</si>
  <si>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</si>
  <si>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</si>
  <si>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</si>
  <si>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</si>
  <si>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</si>
  <si>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</si>
  <si>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</si>
  <si>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</si>
  <si>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</si>
  <si>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</si>
  <si>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</si>
  <si>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</si>
  <si>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</si>
  <si>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</si>
  <si>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</si>
  <si>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</si>
  <si>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</si>
  <si>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</si>
  <si>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</si>
  <si>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</si>
  <si>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</si>
  <si>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</si>
  <si>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</si>
  <si>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</si>
  <si>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</si>
  <si>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</si>
  <si>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</si>
  <si>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</si>
  <si>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</si>
  <si>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</si>
  <si>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</si>
  <si>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</si>
  <si>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</si>
  <si>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</si>
  <si>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</si>
  <si>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</si>
  <si>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</si>
  <si>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</si>
  <si>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</si>
  <si>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</si>
  <si>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</si>
  <si>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</si>
  <si>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</si>
  <si>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</si>
  <si>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</si>
  <si>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</si>
  <si>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</si>
  <si>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</si>
  <si>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</si>
  <si>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</si>
  <si>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</si>
  <si>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</si>
  <si>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</si>
  <si>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</si>
  <si>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</si>
  <si>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</si>
  <si>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</si>
  <si>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</si>
  <si>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</si>
  <si>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</si>
  <si>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</si>
  <si>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</si>
  <si>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</si>
  <si>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</si>
  <si>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</si>
  <si>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4.00PERIODICO</t>
  </si>
  <si>
    <t>3.50F/C</t>
  </si>
  <si>
    <t xml:space="preserve">NOTA A CREDITO DE </t>
  </si>
  <si>
    <t>4$</t>
  </si>
  <si>
    <t>23..00F/C</t>
  </si>
  <si>
    <t>14.50F/C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</si>
</sst>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>
        <v>5.35</v>
      </c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2711.99</v>
      </c>
      <c r="C12" s="26">
        <v>2629.14</v>
      </c>
      <c r="D12" s="26">
        <v>1363.21</v>
      </c>
      <c r="E12" s="26">
        <v>2330.2399999999998</v>
      </c>
      <c r="F12" s="26">
        <v>4311.05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13345.629999999997</v>
      </c>
      <c r="AI12" s="26">
        <v>13225.68</v>
      </c>
      <c r="AJ12" s="69">
        <f>+AI12-AH12</f>
        <v>-119.94999999999709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250</v>
      </c>
      <c r="C15" s="23">
        <v>161</v>
      </c>
      <c r="D15" s="23">
        <v>149</v>
      </c>
      <c r="E15" s="23">
        <v>113</v>
      </c>
      <c r="F15" s="23">
        <v>385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1058</v>
      </c>
    </row>
    <row r="16" spans="1:36" s="32" customFormat="1" x14ac:dyDescent="0.25">
      <c r="A16" s="30" t="s">
        <v>20</v>
      </c>
      <c r="B16" s="31"/>
      <c r="C16" s="31">
        <v>91</v>
      </c>
      <c r="D16" s="31"/>
      <c r="E16" s="31">
        <v>66</v>
      </c>
      <c r="F16" s="31">
        <v>187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455.90999999999997</v>
      </c>
      <c r="D17" s="22">
        <f t="shared" ref="D17:AG17" si="2">D16*$B$8</f>
        <v>0</v>
      </c>
      <c r="E17" s="22">
        <f t="shared" si="2"/>
        <v>330.65999999999997</v>
      </c>
      <c r="F17" s="22">
        <f t="shared" si="2"/>
        <v>936.87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1723.44</v>
      </c>
    </row>
    <row r="18" spans="1:36" s="32" customFormat="1" x14ac:dyDescent="0.25">
      <c r="A18" s="30" t="s">
        <v>23</v>
      </c>
      <c r="B18" s="33">
        <v>229</v>
      </c>
      <c r="C18" s="33">
        <v>82</v>
      </c>
      <c r="D18" s="33">
        <v>94</v>
      </c>
      <c r="E18" s="33">
        <v>28</v>
      </c>
      <c r="F18" s="33">
        <v>86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519</v>
      </c>
      <c r="AJ18" s="70"/>
    </row>
    <row r="19" spans="1:36" s="47" customFormat="1" x14ac:dyDescent="0.25">
      <c r="A19" s="46" t="s">
        <v>27</v>
      </c>
      <c r="B19" s="22">
        <f>B18*$B$9</f>
        <v>1135.8399999999999</v>
      </c>
      <c r="C19" s="22">
        <f t="shared" ref="C19:AG19" si="3">C18*$B$9</f>
        <v>406.71999999999997</v>
      </c>
      <c r="D19" s="22">
        <f t="shared" si="3"/>
        <v>466.24</v>
      </c>
      <c r="E19" s="22">
        <f t="shared" si="3"/>
        <v>138.88</v>
      </c>
      <c r="F19" s="22">
        <f t="shared" si="3"/>
        <v>426.56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2574.2399999999998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229</v>
      </c>
      <c r="C22" s="20">
        <f t="shared" ref="C22:AG23" si="5">+C16+C18+C20</f>
        <v>173</v>
      </c>
      <c r="D22" s="20">
        <f t="shared" si="5"/>
        <v>94</v>
      </c>
      <c r="E22" s="20">
        <f t="shared" si="5"/>
        <v>94</v>
      </c>
      <c r="F22" s="20">
        <f t="shared" si="5"/>
        <v>273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863</v>
      </c>
    </row>
    <row r="23" spans="1:36" s="47" customFormat="1" x14ac:dyDescent="0.25">
      <c r="A23" s="48" t="s">
        <v>26</v>
      </c>
      <c r="B23" s="19">
        <f>+B17+B19+B21</f>
        <v>1135.8399999999999</v>
      </c>
      <c r="C23" s="19">
        <f t="shared" si="5"/>
        <v>862.62999999999988</v>
      </c>
      <c r="D23" s="19">
        <f t="shared" si="5"/>
        <v>466.24</v>
      </c>
      <c r="E23" s="19">
        <f t="shared" si="5"/>
        <v>469.53999999999996</v>
      </c>
      <c r="F23" s="19">
        <f t="shared" si="5"/>
        <v>1363.43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4297.68</v>
      </c>
    </row>
    <row r="24" spans="1:36" x14ac:dyDescent="0.25">
      <c r="A24" s="13" t="s">
        <v>28</v>
      </c>
      <c r="B24" s="34"/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107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107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20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107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107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>
        <v>14.84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14.84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73.606399999999994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73.606399999999994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14.84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73.606399999999994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73.606399999999994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1244.06</v>
      </c>
      <c r="C49" s="44">
        <v>1269.43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2513.4899999999998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132.56</v>
      </c>
      <c r="E52" s="44">
        <v>1361.3</v>
      </c>
      <c r="F52" s="44">
        <v>2229.23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3723.09</v>
      </c>
    </row>
    <row r="53" spans="1:34" x14ac:dyDescent="0.25">
      <c r="A53" s="17" t="s">
        <v>18</v>
      </c>
      <c r="B53" s="44">
        <v>82.53</v>
      </c>
      <c r="C53" s="44">
        <v>340.08</v>
      </c>
      <c r="D53" s="44">
        <v>542.38</v>
      </c>
      <c r="E53" s="44">
        <v>280.77999999999997</v>
      </c>
      <c r="F53" s="44">
        <v>344.77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1590.54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2712.43</v>
      </c>
      <c r="C64" s="53">
        <f t="shared" ref="C64:AG64" si="21">+C15+C23+C31+C39+C47+C48+C49+C50+C51+C52+C53+C54+C55+C56+C57+C58+C59+C60+C61+C62+C63</f>
        <v>2633.14</v>
      </c>
      <c r="D64" s="53">
        <f t="shared" si="21"/>
        <v>1363.7864</v>
      </c>
      <c r="E64" s="53">
        <f t="shared" si="21"/>
        <v>2331.62</v>
      </c>
      <c r="F64" s="53">
        <f t="shared" si="21"/>
        <v>4322.43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13363.4064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2711.99</v>
      </c>
      <c r="C67" s="57">
        <f t="shared" ref="C67:L67" si="23">C12</f>
        <v>2629.14</v>
      </c>
      <c r="D67" s="57">
        <f t="shared" si="23"/>
        <v>1363.21</v>
      </c>
      <c r="E67" s="57">
        <f t="shared" si="23"/>
        <v>2330.2399999999998</v>
      </c>
      <c r="F67" s="57">
        <f t="shared" si="23"/>
        <v>4311.05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13345.629999999997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2711.99</v>
      </c>
      <c r="C69" s="59">
        <f t="shared" ref="C69:AG69" si="25">+C67+C68</f>
        <v>2629.14</v>
      </c>
      <c r="D69" s="59">
        <f t="shared" si="25"/>
        <v>1363.21</v>
      </c>
      <c r="E69" s="59">
        <f t="shared" si="25"/>
        <v>2330.2399999999998</v>
      </c>
      <c r="F69" s="59">
        <f t="shared" si="25"/>
        <v>4311.05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13345.629999999997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0.44000000000005457</v>
      </c>
      <c r="C70" s="57">
        <f t="shared" si="26"/>
        <v>4</v>
      </c>
      <c r="D70" s="57">
        <f t="shared" si="26"/>
        <v>0.57639999999992142</v>
      </c>
      <c r="E70" s="57">
        <f t="shared" si="26"/>
        <v>1.3800000000001091</v>
      </c>
      <c r="F70" s="57">
        <f t="shared" si="26"/>
        <v>11.380000000000109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17.776400000000194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45827.399999999994</v>
      </c>
      <c r="C2" s="43">
        <f>MODELO!AH12</f>
        <v>23381.49</v>
      </c>
      <c r="D2" s="43">
        <f>EXQUISITECES!AH12</f>
        <v>5522.28</v>
      </c>
      <c r="E2" s="43">
        <f>HOYADA!AH12</f>
        <v>9010.5399999999991</v>
      </c>
      <c r="F2" s="43">
        <f>FARMASTOP!AH12</f>
        <v>2374.79</v>
      </c>
      <c r="G2" s="43">
        <f>BOCAS!AH12</f>
        <v>1950.71</v>
      </c>
      <c r="H2" s="43">
        <f>LAGUNETICA!AH12</f>
        <v>13345.629999999997</v>
      </c>
      <c r="I2" s="43">
        <f>SANANTONIO!AH12</f>
        <v>0</v>
      </c>
      <c r="J2" s="43">
        <f>SUM(B2:I2)</f>
        <v>101412.84</v>
      </c>
    </row>
    <row r="3" spans="1:10" x14ac:dyDescent="0.25">
      <c r="A3" s="46" t="s">
        <v>0</v>
      </c>
      <c r="B3" s="43">
        <f>AUTOMERCADO!AH15</f>
        <v>630.6</v>
      </c>
      <c r="C3" s="43">
        <f>MODELO!AH15</f>
        <v>793.2</v>
      </c>
      <c r="D3" s="43">
        <f>EXQUISITECES!AH15</f>
        <v>171.5</v>
      </c>
      <c r="E3" s="43">
        <f>HOYADA!AH15</f>
        <v>1536.2</v>
      </c>
      <c r="F3" s="43">
        <f>FARMASTOP!AH15</f>
        <v>18</v>
      </c>
      <c r="G3" s="43">
        <f>BOCAS!AH15</f>
        <v>90</v>
      </c>
      <c r="H3" s="43">
        <f>LAGUNETICA!AH15</f>
        <v>1058</v>
      </c>
      <c r="I3" s="43">
        <f>SANANTONIO!AH15</f>
        <v>0</v>
      </c>
      <c r="J3" s="43">
        <f t="shared" ref="J3:J52" si="0">SUM(B3:I3)</f>
        <v>4297.5</v>
      </c>
    </row>
    <row r="4" spans="1:10" x14ac:dyDescent="0.25">
      <c r="A4" s="73" t="s">
        <v>20</v>
      </c>
      <c r="B4" s="43">
        <f>AUTOMERCADO!AH16</f>
        <v>2119</v>
      </c>
      <c r="C4" s="43">
        <f>MODELO!AH16</f>
        <v>926</v>
      </c>
      <c r="D4" s="43">
        <f>EXQUISITECES!AH16</f>
        <v>259</v>
      </c>
      <c r="E4" s="43">
        <f>HOYADA!AH16</f>
        <v>118</v>
      </c>
      <c r="F4" s="43">
        <f>FARMASTOP!AH16</f>
        <v>110</v>
      </c>
      <c r="G4" s="43">
        <f>BOCAS!AH16</f>
        <v>109</v>
      </c>
      <c r="H4" s="43">
        <f>LAGUNETICA!AH16</f>
        <v>344</v>
      </c>
      <c r="I4" s="43">
        <f>SANANTONIO!AH16</f>
        <v>0</v>
      </c>
      <c r="J4" s="43">
        <f t="shared" si="0"/>
        <v>3985</v>
      </c>
    </row>
    <row r="5" spans="1:10" x14ac:dyDescent="0.25">
      <c r="A5" s="46" t="s">
        <v>27</v>
      </c>
      <c r="B5" s="43">
        <f>AUTOMERCADO!AH17</f>
        <v>10616.189999999999</v>
      </c>
      <c r="C5" s="43">
        <f>MODELO!AH17</f>
        <v>4639.26</v>
      </c>
      <c r="D5" s="43">
        <f>EXQUISITECES!AH17</f>
        <v>1297.5900000000001</v>
      </c>
      <c r="E5" s="43">
        <f>HOYADA!AH17</f>
        <v>591.18000000000006</v>
      </c>
      <c r="F5" s="43">
        <f>FARMASTOP!AH17</f>
        <v>551.1</v>
      </c>
      <c r="G5" s="43">
        <f>BOCAS!AH17</f>
        <v>546.09</v>
      </c>
      <c r="H5" s="43">
        <f>LAGUNETICA!AH17</f>
        <v>1723.44</v>
      </c>
      <c r="I5" s="43">
        <f>SANANTONIO!AH17</f>
        <v>0</v>
      </c>
      <c r="J5" s="43">
        <f t="shared" si="0"/>
        <v>19964.849999999999</v>
      </c>
    </row>
    <row r="6" spans="1:10" x14ac:dyDescent="0.25">
      <c r="A6" s="73" t="s">
        <v>23</v>
      </c>
      <c r="B6" s="43">
        <f>AUTOMERCADO!AH18</f>
        <v>1215</v>
      </c>
      <c r="C6" s="43">
        <f>MODELO!AH18</f>
        <v>613</v>
      </c>
      <c r="D6" s="43">
        <f>EXQUISITECES!AH18</f>
        <v>217</v>
      </c>
      <c r="E6" s="43">
        <f>HOYADA!AH18</f>
        <v>263</v>
      </c>
      <c r="F6" s="43">
        <f>FARMASTOP!AH18</f>
        <v>173</v>
      </c>
      <c r="G6" s="43">
        <f>BOCAS!AH18</f>
        <v>42</v>
      </c>
      <c r="H6" s="43">
        <f>LAGUNETICA!AH18</f>
        <v>519</v>
      </c>
      <c r="I6" s="43">
        <f>SANANTONIO!AH18</f>
        <v>0</v>
      </c>
      <c r="J6" s="43">
        <f t="shared" si="0"/>
        <v>3042</v>
      </c>
    </row>
    <row r="7" spans="1:10" x14ac:dyDescent="0.25">
      <c r="A7" s="46" t="s">
        <v>27</v>
      </c>
      <c r="B7" s="43">
        <f>AUTOMERCADO!AH19</f>
        <v>6026.4000000000005</v>
      </c>
      <c r="C7" s="43">
        <f>MODELO!AH19</f>
        <v>3040.4799999999996</v>
      </c>
      <c r="D7" s="43">
        <f>EXQUISITECES!AH19</f>
        <v>1076.32</v>
      </c>
      <c r="E7" s="43">
        <f>HOYADA!AH19</f>
        <v>1304.48</v>
      </c>
      <c r="F7" s="43">
        <f>FARMASTOP!AH19</f>
        <v>858.07999999999993</v>
      </c>
      <c r="G7" s="43">
        <f>BOCAS!AH19</f>
        <v>208.32</v>
      </c>
      <c r="H7" s="43">
        <f>LAGUNETICA!AH19</f>
        <v>2574.2399999999998</v>
      </c>
      <c r="I7" s="43">
        <f>SANANTONIO!AH19</f>
        <v>0</v>
      </c>
      <c r="J7" s="43">
        <f t="shared" si="0"/>
        <v>15088.32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3334</v>
      </c>
      <c r="C10" s="43">
        <f>MODELO!AH22</f>
        <v>1539</v>
      </c>
      <c r="D10" s="43">
        <f>EXQUISITECES!AH22</f>
        <v>476</v>
      </c>
      <c r="E10" s="43">
        <f>HOYADA!AH22</f>
        <v>381</v>
      </c>
      <c r="F10" s="43">
        <f>FARMASTOP!AH22</f>
        <v>283</v>
      </c>
      <c r="G10" s="43">
        <f>BOCAS!AH22</f>
        <v>151</v>
      </c>
      <c r="H10" s="43">
        <f>LAGUNETICA!AH22</f>
        <v>863</v>
      </c>
      <c r="I10" s="43">
        <f>SANANTONIO!AH22</f>
        <v>0</v>
      </c>
      <c r="J10" s="43">
        <f t="shared" si="0"/>
        <v>7027</v>
      </c>
    </row>
    <row r="11" spans="1:10" x14ac:dyDescent="0.25">
      <c r="A11" s="48" t="s">
        <v>26</v>
      </c>
      <c r="B11" s="43">
        <f>AUTOMERCADO!AH23</f>
        <v>16642.589999999997</v>
      </c>
      <c r="C11" s="43">
        <f>MODELO!AH23</f>
        <v>7679.74</v>
      </c>
      <c r="D11" s="43">
        <f>EXQUISITECES!AH23</f>
        <v>2373.91</v>
      </c>
      <c r="E11" s="43">
        <f>HOYADA!AH23</f>
        <v>1895.66</v>
      </c>
      <c r="F11" s="43">
        <f>FARMASTOP!AH23</f>
        <v>1409.18</v>
      </c>
      <c r="G11" s="43">
        <f>BOCAS!AH23</f>
        <v>754.41000000000008</v>
      </c>
      <c r="H11" s="43">
        <f>LAGUNETICA!AH23</f>
        <v>4297.68</v>
      </c>
      <c r="I11" s="43">
        <f>SANANTONIO!AH23</f>
        <v>0</v>
      </c>
      <c r="J11" s="43">
        <f t="shared" si="0"/>
        <v>35053.17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20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107</v>
      </c>
      <c r="I13" s="43">
        <f>SANANTONIO!AH25</f>
        <v>0</v>
      </c>
      <c r="J13" s="43">
        <f t="shared" si="0"/>
        <v>107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20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107</v>
      </c>
      <c r="I19" s="43">
        <f>SANANTONIO!AH31</f>
        <v>0</v>
      </c>
      <c r="J19" s="43">
        <f t="shared" si="0"/>
        <v>107</v>
      </c>
    </row>
    <row r="20" spans="1:10" x14ac:dyDescent="0.25">
      <c r="A20" s="46" t="s">
        <v>34</v>
      </c>
      <c r="B20" s="43">
        <f>AUTOMERCADO!AH32</f>
        <v>300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300</v>
      </c>
    </row>
    <row r="21" spans="1:10" x14ac:dyDescent="0.25">
      <c r="A21" s="46" t="s">
        <v>35</v>
      </c>
      <c r="B21" s="43">
        <f>AUTOMERCADO!AH33</f>
        <v>1503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1503</v>
      </c>
    </row>
    <row r="22" spans="1:10" x14ac:dyDescent="0.25">
      <c r="A22" s="46" t="s">
        <v>36</v>
      </c>
      <c r="B22" s="43">
        <f>AUTOMERCADO!AH34</f>
        <v>269.5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42.9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312.39999999999998</v>
      </c>
    </row>
    <row r="23" spans="1:10" x14ac:dyDescent="0.25">
      <c r="A23" s="46" t="s">
        <v>35</v>
      </c>
      <c r="B23" s="43">
        <f>AUTOMERCADO!AH35</f>
        <v>1336.7199999999998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212.78399999999999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1549.5039999999999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569.5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42.9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612.4</v>
      </c>
    </row>
    <row r="27" spans="1:10" x14ac:dyDescent="0.25">
      <c r="A27" s="48" t="s">
        <v>42</v>
      </c>
      <c r="B27" s="43">
        <f>AUTOMERCADO!AH39</f>
        <v>2839.72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212.78399999999999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3052.5039999999999</v>
      </c>
    </row>
    <row r="28" spans="1:10" x14ac:dyDescent="0.25">
      <c r="A28" s="46" t="s">
        <v>43</v>
      </c>
      <c r="B28" s="43">
        <f>AUTOMERCADO!AH40</f>
        <v>16.11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36.08</v>
      </c>
      <c r="H28" s="43">
        <f>LAGUNETICA!AH40</f>
        <v>0</v>
      </c>
      <c r="I28" s="43">
        <f>SANANTONIO!AH40</f>
        <v>0</v>
      </c>
      <c r="J28" s="43">
        <f t="shared" si="0"/>
        <v>52.19</v>
      </c>
    </row>
    <row r="29" spans="1:10" x14ac:dyDescent="0.25">
      <c r="A29" s="46" t="s">
        <v>44</v>
      </c>
      <c r="B29" s="43">
        <f>AUTOMERCADO!AH41</f>
        <v>80.711100000000002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180.76079999999999</v>
      </c>
      <c r="H29" s="43">
        <f>LAGUNETICA!AH41</f>
        <v>0</v>
      </c>
      <c r="I29" s="43">
        <f>SANANTONIO!AH41</f>
        <v>0</v>
      </c>
      <c r="J29" s="43">
        <f t="shared" si="0"/>
        <v>261.47190000000001</v>
      </c>
    </row>
    <row r="30" spans="1:10" x14ac:dyDescent="0.25">
      <c r="A30" s="46" t="s">
        <v>45</v>
      </c>
      <c r="B30" s="43">
        <f>AUTOMERCADO!AH42</f>
        <v>15.45</v>
      </c>
      <c r="C30" s="43">
        <f>MODELO!AH42</f>
        <v>41.03</v>
      </c>
      <c r="D30" s="43">
        <f>EXQUISITECES!AH42</f>
        <v>0</v>
      </c>
      <c r="E30" s="43">
        <f>HOYADA!AH42</f>
        <v>3.48</v>
      </c>
      <c r="F30" s="43">
        <f>FARMASTOP!AH42</f>
        <v>0</v>
      </c>
      <c r="G30" s="43">
        <f>BOCAS!AH42</f>
        <v>0</v>
      </c>
      <c r="H30" s="43">
        <f>LAGUNETICA!AH42</f>
        <v>14.84</v>
      </c>
      <c r="I30" s="43">
        <f>SANANTONIO!AH42</f>
        <v>0</v>
      </c>
      <c r="J30" s="43">
        <f t="shared" si="0"/>
        <v>74.8</v>
      </c>
    </row>
    <row r="31" spans="1:10" x14ac:dyDescent="0.25">
      <c r="A31" s="46" t="s">
        <v>44</v>
      </c>
      <c r="B31" s="43">
        <f>AUTOMERCADO!AH43</f>
        <v>76.631999999999991</v>
      </c>
      <c r="C31" s="43">
        <f>MODELO!AH43</f>
        <v>203.50880000000001</v>
      </c>
      <c r="D31" s="43">
        <f>EXQUISITECES!AH43</f>
        <v>0</v>
      </c>
      <c r="E31" s="43">
        <f>HOYADA!AH43</f>
        <v>17.2608</v>
      </c>
      <c r="F31" s="43">
        <f>FARMASTOP!AH43</f>
        <v>0</v>
      </c>
      <c r="G31" s="43">
        <f>BOCAS!AH43</f>
        <v>0</v>
      </c>
      <c r="H31" s="43">
        <f>LAGUNETICA!AH43</f>
        <v>73.606399999999994</v>
      </c>
      <c r="I31" s="43">
        <f>SANANTONIO!AH43</f>
        <v>0</v>
      </c>
      <c r="J31" s="43">
        <f t="shared" si="0"/>
        <v>371.00800000000004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31.560000000000002</v>
      </c>
      <c r="C34" s="43">
        <f>MODELO!AH46</f>
        <v>41.03</v>
      </c>
      <c r="D34" s="43">
        <f>EXQUISITECES!AH46</f>
        <v>0</v>
      </c>
      <c r="E34" s="43">
        <f>HOYADA!AH46</f>
        <v>3.48</v>
      </c>
      <c r="F34" s="43">
        <f>FARMASTOP!AH46</f>
        <v>0</v>
      </c>
      <c r="G34" s="43">
        <f>BOCAS!AH46</f>
        <v>36.08</v>
      </c>
      <c r="H34" s="43">
        <f>LAGUNETICA!AH46</f>
        <v>14.84</v>
      </c>
      <c r="I34" s="43">
        <f>SANANTONIO!AH46</f>
        <v>0</v>
      </c>
      <c r="J34" s="43">
        <f t="shared" si="0"/>
        <v>126.99000000000001</v>
      </c>
    </row>
    <row r="35" spans="1:10" x14ac:dyDescent="0.25">
      <c r="A35" s="48" t="s">
        <v>48</v>
      </c>
      <c r="B35" s="43">
        <f>AUTOMERCADO!AH47</f>
        <v>157.34309999999999</v>
      </c>
      <c r="C35" s="43">
        <f>MODELO!AH47</f>
        <v>203.50880000000001</v>
      </c>
      <c r="D35" s="43">
        <f>EXQUISITECES!AH47</f>
        <v>0</v>
      </c>
      <c r="E35" s="43">
        <f>HOYADA!AH47</f>
        <v>17.2608</v>
      </c>
      <c r="F35" s="43">
        <f>FARMASTOP!AH47</f>
        <v>0</v>
      </c>
      <c r="G35" s="43">
        <f>BOCAS!AH47</f>
        <v>180.76079999999999</v>
      </c>
      <c r="H35" s="43">
        <f>LAGUNETICA!AH47</f>
        <v>73.606399999999994</v>
      </c>
      <c r="I35" s="43">
        <f>SANANTONIO!AH47</f>
        <v>0</v>
      </c>
      <c r="J35" s="43">
        <f t="shared" si="0"/>
        <v>632.47990000000004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22159.229999999996</v>
      </c>
      <c r="C37" s="43">
        <f>MODELO!AH49</f>
        <v>10393.439999999999</v>
      </c>
      <c r="D37" s="43">
        <f>EXQUISITECES!AH49</f>
        <v>2434.92</v>
      </c>
      <c r="E37" s="43">
        <f>HOYADA!AH49</f>
        <v>3818.2200000000003</v>
      </c>
      <c r="F37" s="43">
        <f>FARMASTOP!AH49</f>
        <v>668.12</v>
      </c>
      <c r="G37" s="43">
        <f>BOCAS!AH49</f>
        <v>660.4</v>
      </c>
      <c r="H37" s="43">
        <f>LAGUNETICA!AH49</f>
        <v>2513.4899999999998</v>
      </c>
      <c r="I37" s="43">
        <f>SANANTONIO!AH49</f>
        <v>0</v>
      </c>
      <c r="J37" s="43">
        <f t="shared" si="0"/>
        <v>42647.82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145.28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145.28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1425.8100000000002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3723.09</v>
      </c>
      <c r="I40" s="43">
        <f>SANANTONIO!AH52</f>
        <v>0</v>
      </c>
      <c r="J40" s="43">
        <f t="shared" si="0"/>
        <v>5148.9000000000005</v>
      </c>
    </row>
    <row r="41" spans="1:10" x14ac:dyDescent="0.25">
      <c r="A41" s="74" t="s">
        <v>18</v>
      </c>
      <c r="B41" s="43">
        <f>AUTOMERCADO!AH53</f>
        <v>3249.6199999999994</v>
      </c>
      <c r="C41" s="43">
        <f>MODELO!AH53</f>
        <v>1962.94</v>
      </c>
      <c r="D41" s="43">
        <f>EXQUISITECES!AH53</f>
        <v>561.01</v>
      </c>
      <c r="E41" s="43">
        <f>HOYADA!AH53</f>
        <v>1639.3</v>
      </c>
      <c r="F41" s="43">
        <f>FARMASTOP!AH53</f>
        <v>56.44</v>
      </c>
      <c r="G41" s="43">
        <f>BOCAS!AH53</f>
        <v>91.41</v>
      </c>
      <c r="H41" s="43">
        <f>LAGUNETICA!AH53</f>
        <v>1590.54</v>
      </c>
      <c r="I41" s="43">
        <f>SANANTONIO!AH53</f>
        <v>0</v>
      </c>
      <c r="J41" s="43">
        <f t="shared" si="0"/>
        <v>9151.2599999999984</v>
      </c>
    </row>
    <row r="42" spans="1:10" x14ac:dyDescent="0.25">
      <c r="A42" s="74" t="s">
        <v>114</v>
      </c>
      <c r="B42" s="43">
        <f>AUTOMERCADO!AH54</f>
        <v>23.85</v>
      </c>
      <c r="C42" s="43">
        <f>MODELO!AH54</f>
        <v>149.99</v>
      </c>
      <c r="D42" s="43">
        <f>EXQUISITECES!AH54</f>
        <v>0</v>
      </c>
      <c r="E42" s="43">
        <f>HOYADA!AH54</f>
        <v>4.96</v>
      </c>
      <c r="F42" s="43">
        <f>FARMASTOP!AH54</f>
        <v>6.39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185.19</v>
      </c>
    </row>
    <row r="43" spans="1:10" x14ac:dyDescent="0.25">
      <c r="A43" s="74" t="s">
        <v>52</v>
      </c>
      <c r="B43" s="43">
        <f>AUTOMERCADO!AH55</f>
        <v>168.34999999999997</v>
      </c>
      <c r="C43" s="43">
        <f>MODELO!AH55</f>
        <v>343.12</v>
      </c>
      <c r="D43" s="43">
        <f>EXQUISITECES!AH55</f>
        <v>0</v>
      </c>
      <c r="E43" s="43">
        <f>HOYADA!AH55</f>
        <v>99.77000000000001</v>
      </c>
      <c r="F43" s="43">
        <f>FARMASTOP!AH55</f>
        <v>29.56</v>
      </c>
      <c r="G43" s="43">
        <f>BOCAS!AH55</f>
        <v>176.08</v>
      </c>
      <c r="H43" s="43">
        <f>LAGUNETICA!AH55</f>
        <v>0</v>
      </c>
      <c r="I43" s="43">
        <f>SANANTONIO!AH55</f>
        <v>0</v>
      </c>
      <c r="J43" s="43">
        <f t="shared" si="0"/>
        <v>816.88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295.98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295.98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45871.30309999999</v>
      </c>
      <c r="C52" s="75">
        <f>MODELO!AH64</f>
        <v>23393.008800000003</v>
      </c>
      <c r="D52" s="75">
        <f>EXQUISITECES!AH64</f>
        <v>5541.34</v>
      </c>
      <c r="E52" s="75">
        <f>HOYADA!AH64</f>
        <v>9011.3708000000006</v>
      </c>
      <c r="F52" s="75">
        <f>FARMASTOP!AH64</f>
        <v>2400.4740000000002</v>
      </c>
      <c r="G52" s="75">
        <f>BOCAS!AH64</f>
        <v>1953.0608</v>
      </c>
      <c r="H52" s="75">
        <f>LAGUNETICA!AH64</f>
        <v>13363.4064</v>
      </c>
      <c r="I52" s="75">
        <f>SANANTONIO!AH64</f>
        <v>0</v>
      </c>
      <c r="J52" s="75">
        <f t="shared" si="0"/>
        <v>101533.9639</v>
      </c>
    </row>
    <row r="53" spans="1:10" x14ac:dyDescent="0.25">
      <c r="A53" s="56" t="s">
        <v>3</v>
      </c>
      <c r="B53" s="43">
        <f>B2</f>
        <v>45827.399999999994</v>
      </c>
      <c r="C53" s="43">
        <f t="shared" ref="C53:I53" si="1">C2</f>
        <v>23381.49</v>
      </c>
      <c r="D53" s="43">
        <f t="shared" si="1"/>
        <v>5522.28</v>
      </c>
      <c r="E53" s="43">
        <f t="shared" si="1"/>
        <v>9010.5399999999991</v>
      </c>
      <c r="F53" s="43">
        <f t="shared" si="1"/>
        <v>2374.79</v>
      </c>
      <c r="G53" s="43">
        <f t="shared" si="1"/>
        <v>1950.71</v>
      </c>
      <c r="H53" s="43">
        <f t="shared" si="1"/>
        <v>13345.629999999997</v>
      </c>
      <c r="I53" s="43">
        <f t="shared" si="1"/>
        <v>0</v>
      </c>
      <c r="J53" s="43">
        <f>J2</f>
        <v>101412.84</v>
      </c>
    </row>
    <row r="54" spans="1:10" x14ac:dyDescent="0.25">
      <c r="A54" s="58" t="s">
        <v>95</v>
      </c>
      <c r="B54" s="43">
        <f>+B52-B53</f>
        <v>43.903099999995902</v>
      </c>
      <c r="C54" s="43">
        <f t="shared" ref="C54:I54" si="2">+C52-C53</f>
        <v>11.518800000001647</v>
      </c>
      <c r="D54" s="43">
        <f t="shared" si="2"/>
        <v>19.0600000000004</v>
      </c>
      <c r="E54" s="43">
        <f t="shared" si="2"/>
        <v>0.83080000000154541</v>
      </c>
      <c r="F54" s="43">
        <f t="shared" si="2"/>
        <v>25.684000000000196</v>
      </c>
      <c r="G54" s="43">
        <f t="shared" si="2"/>
        <v>2.3507999999999356</v>
      </c>
      <c r="H54" s="43">
        <f t="shared" si="2"/>
        <v>17.776400000002468</v>
      </c>
      <c r="I54" s="43">
        <f t="shared" si="2"/>
        <v>0</v>
      </c>
      <c r="J54" s="43">
        <f>+J52-J53</f>
        <v>121.12390000000596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2" activePane="bottomRight" state="frozen"/>
      <selection pane="topRight" activeCell="B1" sqref="B1"/>
      <selection pane="bottomLeft" activeCell="A5" sqref="A5"/>
      <selection pane="bottomRight" activeCell="I53" sqref="I52:I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75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66</v>
      </c>
      <c r="M11" s="5" t="s">
        <v>68</v>
      </c>
      <c r="N11" s="5" t="s">
        <v>70</v>
      </c>
      <c r="O11" s="5" t="s">
        <v>80</v>
      </c>
      <c r="P11" s="5" t="s">
        <v>82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5221.16</v>
      </c>
      <c r="C12" s="26">
        <v>1726.46</v>
      </c>
      <c r="D12" s="26">
        <v>4839.25</v>
      </c>
      <c r="E12" s="26">
        <v>5.64</v>
      </c>
      <c r="F12" s="26">
        <v>5762.07</v>
      </c>
      <c r="G12" s="26">
        <v>5711.15</v>
      </c>
      <c r="H12" s="26">
        <v>5318.38</v>
      </c>
      <c r="I12" s="26">
        <v>6250.02</v>
      </c>
      <c r="J12" s="26">
        <v>3439.48</v>
      </c>
      <c r="K12" s="26">
        <v>1714.52</v>
      </c>
      <c r="L12" s="26">
        <v>657.94</v>
      </c>
      <c r="M12" s="26">
        <v>1306.8800000000001</v>
      </c>
      <c r="N12" s="26">
        <v>1151.02</v>
      </c>
      <c r="O12" s="26">
        <v>533.96</v>
      </c>
      <c r="P12" s="26">
        <v>2189.4699999999998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45827.399999999994</v>
      </c>
      <c r="AI12" s="26">
        <v>45271.8</v>
      </c>
      <c r="AJ12" s="69">
        <f>+AI12-AH12</f>
        <v>-555.59999999999127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24.5</v>
      </c>
      <c r="C15" s="23">
        <v>2.5</v>
      </c>
      <c r="D15" s="23">
        <v>175.5</v>
      </c>
      <c r="E15" s="23">
        <v>6</v>
      </c>
      <c r="F15" s="23">
        <v>45.1</v>
      </c>
      <c r="G15" s="23">
        <v>109.5</v>
      </c>
      <c r="H15" s="23">
        <v>45.5</v>
      </c>
      <c r="I15" s="23">
        <v>70</v>
      </c>
      <c r="J15" s="23">
        <v>11</v>
      </c>
      <c r="K15" s="23"/>
      <c r="L15" s="23"/>
      <c r="M15" s="23">
        <v>53</v>
      </c>
      <c r="N15" s="23"/>
      <c r="O15" s="23">
        <v>76.5</v>
      </c>
      <c r="P15" s="23">
        <v>11.5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630.6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>
        <v>632</v>
      </c>
      <c r="G16" s="31">
        <v>232</v>
      </c>
      <c r="H16" s="31">
        <v>389</v>
      </c>
      <c r="I16" s="31">
        <v>407</v>
      </c>
      <c r="J16" s="31">
        <v>264</v>
      </c>
      <c r="K16" s="31">
        <v>183</v>
      </c>
      <c r="L16" s="31"/>
      <c r="M16" s="31"/>
      <c r="N16" s="31"/>
      <c r="O16" s="31">
        <v>12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2119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3166.3199999999997</v>
      </c>
      <c r="G17" s="22">
        <f t="shared" si="2"/>
        <v>1162.32</v>
      </c>
      <c r="H17" s="22">
        <f t="shared" si="2"/>
        <v>1948.8899999999999</v>
      </c>
      <c r="I17" s="22">
        <f t="shared" si="2"/>
        <v>2039.07</v>
      </c>
      <c r="J17" s="22">
        <f t="shared" si="2"/>
        <v>1322.6399999999999</v>
      </c>
      <c r="K17" s="22">
        <f t="shared" si="2"/>
        <v>916.82999999999993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60.12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10616.189999999999</v>
      </c>
    </row>
    <row r="18" spans="1:36" s="32" customFormat="1" x14ac:dyDescent="0.25">
      <c r="A18" s="30" t="s">
        <v>23</v>
      </c>
      <c r="B18" s="33">
        <v>254</v>
      </c>
      <c r="C18" s="33">
        <v>76</v>
      </c>
      <c r="D18" s="33">
        <v>314</v>
      </c>
      <c r="E18" s="33"/>
      <c r="F18" s="33">
        <v>85</v>
      </c>
      <c r="G18" s="33">
        <v>138</v>
      </c>
      <c r="H18" s="33">
        <v>205</v>
      </c>
      <c r="I18" s="33">
        <v>66</v>
      </c>
      <c r="J18" s="33">
        <v>62</v>
      </c>
      <c r="K18" s="33">
        <v>10</v>
      </c>
      <c r="L18" s="33"/>
      <c r="M18" s="33"/>
      <c r="N18" s="33"/>
      <c r="O18" s="33">
        <v>5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1215</v>
      </c>
      <c r="AJ18" s="70"/>
    </row>
    <row r="19" spans="1:36" s="47" customFormat="1" x14ac:dyDescent="0.25">
      <c r="A19" s="46" t="s">
        <v>27</v>
      </c>
      <c r="B19" s="22">
        <f>B18*$B$9</f>
        <v>1259.8399999999999</v>
      </c>
      <c r="C19" s="22">
        <f t="shared" ref="C19:L19" si="5">C18*$B$9</f>
        <v>376.96</v>
      </c>
      <c r="D19" s="22">
        <f t="shared" si="5"/>
        <v>1557.44</v>
      </c>
      <c r="E19" s="22">
        <f t="shared" si="5"/>
        <v>0</v>
      </c>
      <c r="F19" s="22">
        <f t="shared" si="5"/>
        <v>421.6</v>
      </c>
      <c r="G19" s="22">
        <f t="shared" si="5"/>
        <v>684.48</v>
      </c>
      <c r="H19" s="22">
        <f t="shared" si="5"/>
        <v>1016.8</v>
      </c>
      <c r="I19" s="22">
        <f t="shared" si="5"/>
        <v>327.36</v>
      </c>
      <c r="J19" s="22">
        <f t="shared" si="5"/>
        <v>307.52</v>
      </c>
      <c r="K19" s="22">
        <f t="shared" si="5"/>
        <v>49.6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24.8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6026.4000000000005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254</v>
      </c>
      <c r="C22" s="20">
        <f t="shared" ref="C22:L22" si="11">+C16+C18+C20</f>
        <v>76</v>
      </c>
      <c r="D22" s="20">
        <f t="shared" si="11"/>
        <v>314</v>
      </c>
      <c r="E22" s="20">
        <f t="shared" si="11"/>
        <v>0</v>
      </c>
      <c r="F22" s="20">
        <f t="shared" si="11"/>
        <v>717</v>
      </c>
      <c r="G22" s="20">
        <f t="shared" si="11"/>
        <v>370</v>
      </c>
      <c r="H22" s="20">
        <f t="shared" si="11"/>
        <v>594</v>
      </c>
      <c r="I22" s="20">
        <f t="shared" si="11"/>
        <v>473</v>
      </c>
      <c r="J22" s="20">
        <f t="shared" si="11"/>
        <v>326</v>
      </c>
      <c r="K22" s="20">
        <f t="shared" si="11"/>
        <v>193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17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3334</v>
      </c>
    </row>
    <row r="23" spans="1:36" s="47" customFormat="1" x14ac:dyDescent="0.25">
      <c r="A23" s="48" t="s">
        <v>26</v>
      </c>
      <c r="B23" s="19">
        <f>+B17+B19+B21</f>
        <v>1259.8399999999999</v>
      </c>
      <c r="C23" s="19">
        <f t="shared" ref="C23:L23" si="14">+C17+C19+C21</f>
        <v>376.96</v>
      </c>
      <c r="D23" s="19">
        <f t="shared" si="14"/>
        <v>1557.44</v>
      </c>
      <c r="E23" s="19">
        <f t="shared" si="14"/>
        <v>0</v>
      </c>
      <c r="F23" s="19">
        <f t="shared" si="14"/>
        <v>3587.9199999999996</v>
      </c>
      <c r="G23" s="19">
        <f t="shared" si="14"/>
        <v>1846.8</v>
      </c>
      <c r="H23" s="19">
        <f t="shared" si="14"/>
        <v>2965.6899999999996</v>
      </c>
      <c r="I23" s="19">
        <f t="shared" si="14"/>
        <v>2366.4299999999998</v>
      </c>
      <c r="J23" s="19">
        <f t="shared" si="14"/>
        <v>1630.1599999999999</v>
      </c>
      <c r="K23" s="19">
        <f t="shared" si="14"/>
        <v>966.43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84.92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16642.589999999997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300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300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1503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1503</v>
      </c>
    </row>
    <row r="34" spans="1:34" x14ac:dyDescent="0.25">
      <c r="A34" s="13" t="s">
        <v>36</v>
      </c>
      <c r="B34" s="38"/>
      <c r="C34" s="38">
        <v>157.43</v>
      </c>
      <c r="D34" s="38">
        <v>112.07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269.5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780.8528</v>
      </c>
      <c r="D35" s="22">
        <f t="shared" si="33"/>
        <v>555.86719999999991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1336.7199999999998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157.43</v>
      </c>
      <c r="D38" s="20">
        <f t="shared" si="39"/>
        <v>112.07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300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569.5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780.8528</v>
      </c>
      <c r="D39" s="19">
        <f t="shared" si="42"/>
        <v>555.86719999999991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1503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2839.72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7.9</v>
      </c>
      <c r="I40" s="36"/>
      <c r="J40" s="36"/>
      <c r="K40" s="36"/>
      <c r="L40" s="36"/>
      <c r="M40" s="36"/>
      <c r="N40" s="36"/>
      <c r="O40" s="36">
        <v>8.2100000000000009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16.11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39.579000000000001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41.132100000000001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80.711100000000002</v>
      </c>
    </row>
    <row r="42" spans="1:34" x14ac:dyDescent="0.25">
      <c r="A42" s="13" t="s">
        <v>45</v>
      </c>
      <c r="B42" s="38">
        <v>15.45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15.45</v>
      </c>
    </row>
    <row r="43" spans="1:34" s="47" customFormat="1" x14ac:dyDescent="0.25">
      <c r="A43" s="46" t="s">
        <v>44</v>
      </c>
      <c r="B43" s="22">
        <f>B42*$B$9</f>
        <v>76.631999999999991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76.631999999999991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15.45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7.9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8.2100000000000009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31.560000000000002</v>
      </c>
    </row>
    <row r="47" spans="1:34" s="47" customFormat="1" x14ac:dyDescent="0.25">
      <c r="A47" s="48" t="s">
        <v>48</v>
      </c>
      <c r="B47" s="19">
        <f>+B41+B43+B45</f>
        <v>76.631999999999991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39.579000000000001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41.132100000000001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157.34309999999999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3030.83</v>
      </c>
      <c r="C49" s="44">
        <v>514.87</v>
      </c>
      <c r="D49" s="44">
        <v>2368.1799999999998</v>
      </c>
      <c r="E49" s="44"/>
      <c r="F49" s="44">
        <v>1976.98</v>
      </c>
      <c r="G49" s="44">
        <v>2900.48</v>
      </c>
      <c r="H49" s="44">
        <v>2000.5</v>
      </c>
      <c r="I49" s="44">
        <v>1297.05</v>
      </c>
      <c r="J49" s="44">
        <v>1781.12</v>
      </c>
      <c r="K49" s="44">
        <v>767.4</v>
      </c>
      <c r="L49" s="44">
        <v>657.94</v>
      </c>
      <c r="M49" s="45">
        <v>1254.53</v>
      </c>
      <c r="N49" s="45">
        <v>1151.02</v>
      </c>
      <c r="O49" s="45">
        <v>280.19</v>
      </c>
      <c r="P49" s="45">
        <v>2178.14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22159.229999999996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741.42</v>
      </c>
      <c r="C53" s="44">
        <v>47.88</v>
      </c>
      <c r="D53" s="44">
        <v>184.27</v>
      </c>
      <c r="E53" s="44"/>
      <c r="F53" s="44">
        <v>134.47</v>
      </c>
      <c r="G53" s="44">
        <v>817.76</v>
      </c>
      <c r="H53" s="44">
        <v>269.45999999999998</v>
      </c>
      <c r="I53" s="44">
        <v>1007.26</v>
      </c>
      <c r="J53" s="44"/>
      <c r="K53" s="44"/>
      <c r="L53" s="44"/>
      <c r="M53" s="45"/>
      <c r="N53" s="45"/>
      <c r="O53" s="45">
        <v>47.1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3249.6199999999994</v>
      </c>
    </row>
    <row r="54" spans="1:34" x14ac:dyDescent="0.25">
      <c r="A54" s="17" t="s">
        <v>114</v>
      </c>
      <c r="B54" s="44"/>
      <c r="C54" s="44">
        <v>4.96</v>
      </c>
      <c r="D54" s="44"/>
      <c r="E54" s="44"/>
      <c r="F54" s="44"/>
      <c r="G54" s="44"/>
      <c r="H54" s="44"/>
      <c r="I54" s="44"/>
      <c r="J54" s="44">
        <v>18.89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23.85</v>
      </c>
    </row>
    <row r="55" spans="1:34" x14ac:dyDescent="0.25">
      <c r="A55" s="17" t="s">
        <v>52</v>
      </c>
      <c r="B55" s="44">
        <v>95.99</v>
      </c>
      <c r="C55" s="44"/>
      <c r="D55" s="44"/>
      <c r="E55" s="44"/>
      <c r="F55" s="44">
        <v>18</v>
      </c>
      <c r="G55" s="44">
        <v>39.74</v>
      </c>
      <c r="H55" s="44"/>
      <c r="I55" s="44">
        <v>8.61</v>
      </c>
      <c r="J55" s="44"/>
      <c r="K55" s="44"/>
      <c r="L55" s="44"/>
      <c r="M55" s="45"/>
      <c r="N55" s="45"/>
      <c r="O55" s="45">
        <v>6.01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168.34999999999997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5229.2119999999995</v>
      </c>
      <c r="C64" s="53">
        <f t="shared" ref="C64:AG64" si="61">+C15+C23+C31+C39+C47+C48+C49+C50+C51+C52+C53+C54+C55+C56+C57+C58+C59+C60+C61+C62+C63</f>
        <v>1728.0228000000002</v>
      </c>
      <c r="D64" s="53">
        <f t="shared" si="61"/>
        <v>4841.2572</v>
      </c>
      <c r="E64" s="53">
        <f t="shared" si="61"/>
        <v>6</v>
      </c>
      <c r="F64" s="53">
        <f t="shared" si="61"/>
        <v>5762.47</v>
      </c>
      <c r="G64" s="53">
        <f t="shared" si="61"/>
        <v>5714.28</v>
      </c>
      <c r="H64" s="53">
        <f t="shared" si="61"/>
        <v>5320.7290000000003</v>
      </c>
      <c r="I64" s="53">
        <f t="shared" si="61"/>
        <v>6252.3499999999995</v>
      </c>
      <c r="J64" s="53">
        <f t="shared" si="61"/>
        <v>3441.1699999999996</v>
      </c>
      <c r="K64" s="53">
        <f t="shared" si="61"/>
        <v>1733.83</v>
      </c>
      <c r="L64" s="53">
        <f t="shared" si="61"/>
        <v>657.94</v>
      </c>
      <c r="M64" s="53">
        <f t="shared" si="61"/>
        <v>1307.53</v>
      </c>
      <c r="N64" s="53">
        <f t="shared" si="61"/>
        <v>1151.02</v>
      </c>
      <c r="O64" s="53">
        <f t="shared" si="61"/>
        <v>535.85210000000006</v>
      </c>
      <c r="P64" s="53">
        <f t="shared" si="61"/>
        <v>2189.64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45871.30309999999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12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N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7 N</v>
      </c>
      <c r="M66" s="55" t="str">
        <f t="shared" si="62"/>
        <v>CAJA 8 N</v>
      </c>
      <c r="N66" s="55" t="str">
        <f t="shared" si="62"/>
        <v>CAJA 9 N</v>
      </c>
      <c r="O66" s="55" t="str">
        <f t="shared" si="62"/>
        <v>CAJA 14 N</v>
      </c>
      <c r="P66" s="55" t="str">
        <f t="shared" si="62"/>
        <v>CAJA 15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5221.16</v>
      </c>
      <c r="C67" s="57">
        <f t="shared" ref="C67:L67" si="63">C12</f>
        <v>1726.46</v>
      </c>
      <c r="D67" s="57">
        <f t="shared" si="63"/>
        <v>4839.25</v>
      </c>
      <c r="E67" s="57">
        <f t="shared" si="63"/>
        <v>5.64</v>
      </c>
      <c r="F67" s="57">
        <f t="shared" si="63"/>
        <v>5762.07</v>
      </c>
      <c r="G67" s="57">
        <f t="shared" si="63"/>
        <v>5711.15</v>
      </c>
      <c r="H67" s="57">
        <f t="shared" si="63"/>
        <v>5318.38</v>
      </c>
      <c r="I67" s="57">
        <f t="shared" si="63"/>
        <v>6250.02</v>
      </c>
      <c r="J67" s="57">
        <f t="shared" si="63"/>
        <v>3439.48</v>
      </c>
      <c r="K67" s="57">
        <f t="shared" si="63"/>
        <v>1714.52</v>
      </c>
      <c r="L67" s="57">
        <f t="shared" si="63"/>
        <v>657.94</v>
      </c>
      <c r="M67" s="57">
        <f t="shared" ref="M67:AG67" si="64">M12</f>
        <v>1306.8800000000001</v>
      </c>
      <c r="N67" s="57">
        <f t="shared" si="64"/>
        <v>1151.02</v>
      </c>
      <c r="O67" s="57">
        <f t="shared" si="64"/>
        <v>533.96</v>
      </c>
      <c r="P67" s="57">
        <f t="shared" si="64"/>
        <v>2189.4699999999998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45827.399999999994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5221.16</v>
      </c>
      <c r="C69" s="59">
        <f t="shared" ref="C69:L69" si="67">+C67+C68</f>
        <v>1726.46</v>
      </c>
      <c r="D69" s="59">
        <f t="shared" si="67"/>
        <v>4839.25</v>
      </c>
      <c r="E69" s="59">
        <f t="shared" si="67"/>
        <v>5.64</v>
      </c>
      <c r="F69" s="59">
        <f t="shared" si="67"/>
        <v>5762.07</v>
      </c>
      <c r="G69" s="59">
        <f t="shared" si="67"/>
        <v>5711.15</v>
      </c>
      <c r="H69" s="59">
        <f t="shared" si="67"/>
        <v>5318.38</v>
      </c>
      <c r="I69" s="59">
        <f t="shared" si="67"/>
        <v>6250.02</v>
      </c>
      <c r="J69" s="59">
        <f t="shared" si="67"/>
        <v>3439.48</v>
      </c>
      <c r="K69" s="59">
        <f t="shared" si="67"/>
        <v>1714.52</v>
      </c>
      <c r="L69" s="59">
        <f t="shared" si="67"/>
        <v>657.94</v>
      </c>
      <c r="M69" s="59">
        <f t="shared" ref="M69:AG69" si="68">+M67+M68</f>
        <v>1306.8800000000001</v>
      </c>
      <c r="N69" s="59">
        <f t="shared" si="68"/>
        <v>1151.02</v>
      </c>
      <c r="O69" s="59">
        <f t="shared" si="68"/>
        <v>533.96</v>
      </c>
      <c r="P69" s="59">
        <f t="shared" si="68"/>
        <v>2189.4699999999998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45827.399999999994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8.0519999999996799</v>
      </c>
      <c r="C70" s="57">
        <f t="shared" si="69"/>
        <v>1.5628000000001521</v>
      </c>
      <c r="D70" s="57">
        <f t="shared" si="69"/>
        <v>2.0072000000000116</v>
      </c>
      <c r="E70" s="57">
        <f t="shared" si="69"/>
        <v>0.36000000000000032</v>
      </c>
      <c r="F70" s="57">
        <f t="shared" si="69"/>
        <v>0.4000000000005457</v>
      </c>
      <c r="G70" s="57">
        <f t="shared" si="69"/>
        <v>3.1300000000001091</v>
      </c>
      <c r="H70" s="57">
        <f t="shared" si="69"/>
        <v>2.3490000000001601</v>
      </c>
      <c r="I70" s="57">
        <f t="shared" si="69"/>
        <v>2.3299999999990177</v>
      </c>
      <c r="J70" s="57">
        <f t="shared" si="69"/>
        <v>1.6899999999995998</v>
      </c>
      <c r="K70" s="57">
        <f t="shared" si="69"/>
        <v>19.309999999999945</v>
      </c>
      <c r="L70" s="57">
        <f t="shared" si="69"/>
        <v>0</v>
      </c>
      <c r="M70" s="57">
        <f t="shared" ref="M70:AG70" si="70">+M64-M69</f>
        <v>0.64999999999986358</v>
      </c>
      <c r="N70" s="57">
        <f t="shared" si="70"/>
        <v>0</v>
      </c>
      <c r="O70" s="57">
        <f t="shared" si="70"/>
        <v>1.8921000000000276</v>
      </c>
      <c r="P70" s="57">
        <f t="shared" si="70"/>
        <v>0.17000000000007276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43.903099999999185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127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2090.96</v>
      </c>
      <c r="C12" s="26">
        <v>2396.7600000000002</v>
      </c>
      <c r="D12" s="26">
        <v>576.30999999999995</v>
      </c>
      <c r="E12" s="26">
        <v>1076.0999999999999</v>
      </c>
      <c r="F12" s="26">
        <v>1031.8800000000001</v>
      </c>
      <c r="G12" s="26">
        <v>4203.93</v>
      </c>
      <c r="H12" s="26">
        <v>2781.83</v>
      </c>
      <c r="I12" s="26">
        <v>3656.77</v>
      </c>
      <c r="J12" s="26">
        <v>2721.29</v>
      </c>
      <c r="K12" s="26">
        <v>1368.53</v>
      </c>
      <c r="L12" s="26">
        <v>1477.13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23381.49</v>
      </c>
      <c r="AI12" s="26">
        <v>23169.57</v>
      </c>
      <c r="AJ12" s="69">
        <f>+AI12-AH12</f>
        <v>-211.92000000000189</v>
      </c>
    </row>
    <row r="13" spans="1:36" ht="19.5" customHeight="1" x14ac:dyDescent="0.25">
      <c r="A13" s="25" t="s">
        <v>117</v>
      </c>
      <c r="B13" s="26">
        <v>1.04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1.04</v>
      </c>
      <c r="AI13" s="26"/>
      <c r="AJ13" s="69">
        <f>+AI13-AH13</f>
        <v>-1.04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141.5</v>
      </c>
      <c r="C15" s="23">
        <v>269.5</v>
      </c>
      <c r="D15" s="23">
        <v>5.5</v>
      </c>
      <c r="E15" s="23">
        <v>36.5</v>
      </c>
      <c r="F15" s="23">
        <v>22</v>
      </c>
      <c r="G15" s="23">
        <v>70.7</v>
      </c>
      <c r="H15" s="23">
        <v>37</v>
      </c>
      <c r="I15" s="23">
        <v>8</v>
      </c>
      <c r="J15" s="23">
        <v>57</v>
      </c>
      <c r="K15" s="23">
        <v>25</v>
      </c>
      <c r="L15" s="23">
        <v>120.5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793.2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/>
      <c r="F16" s="31">
        <v>0</v>
      </c>
      <c r="G16" s="31">
        <v>246</v>
      </c>
      <c r="H16" s="31">
        <v>153</v>
      </c>
      <c r="I16" s="31">
        <v>214</v>
      </c>
      <c r="J16" s="31">
        <v>146</v>
      </c>
      <c r="K16" s="31">
        <v>88</v>
      </c>
      <c r="L16" s="31">
        <v>79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1232.46</v>
      </c>
      <c r="H17" s="22">
        <f t="shared" si="2"/>
        <v>766.53</v>
      </c>
      <c r="I17" s="22">
        <f t="shared" si="2"/>
        <v>1072.1399999999999</v>
      </c>
      <c r="J17" s="22">
        <f t="shared" si="2"/>
        <v>731.45999999999992</v>
      </c>
      <c r="K17" s="22">
        <f t="shared" si="2"/>
        <v>440.88</v>
      </c>
      <c r="L17" s="22">
        <f t="shared" si="2"/>
        <v>395.78999999999996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4639.26</v>
      </c>
    </row>
    <row r="18" spans="1:36" s="32" customFormat="1" x14ac:dyDescent="0.25">
      <c r="A18" s="30" t="s">
        <v>23</v>
      </c>
      <c r="B18" s="33">
        <v>118</v>
      </c>
      <c r="C18" s="33">
        <v>135</v>
      </c>
      <c r="D18" s="33">
        <v>15</v>
      </c>
      <c r="E18" s="33">
        <v>74</v>
      </c>
      <c r="F18" s="33">
        <v>59</v>
      </c>
      <c r="G18" s="33">
        <v>36</v>
      </c>
      <c r="H18" s="33">
        <v>35</v>
      </c>
      <c r="I18" s="33">
        <v>96</v>
      </c>
      <c r="J18" s="33">
        <v>12</v>
      </c>
      <c r="K18" s="33"/>
      <c r="L18" s="33">
        <v>33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613</v>
      </c>
      <c r="AJ18" s="70"/>
    </row>
    <row r="19" spans="1:36" s="47" customFormat="1" x14ac:dyDescent="0.25">
      <c r="A19" s="46" t="s">
        <v>27</v>
      </c>
      <c r="B19" s="22">
        <f>B18*$B$9</f>
        <v>585.28</v>
      </c>
      <c r="C19" s="22">
        <f t="shared" ref="C19:AG19" si="3">C18*$B$9</f>
        <v>669.6</v>
      </c>
      <c r="D19" s="22">
        <f t="shared" si="3"/>
        <v>74.400000000000006</v>
      </c>
      <c r="E19" s="22">
        <f t="shared" si="3"/>
        <v>367.04</v>
      </c>
      <c r="F19" s="22">
        <f t="shared" si="3"/>
        <v>292.64</v>
      </c>
      <c r="G19" s="22">
        <f t="shared" si="3"/>
        <v>178.56</v>
      </c>
      <c r="H19" s="22">
        <f t="shared" si="3"/>
        <v>173.6</v>
      </c>
      <c r="I19" s="22">
        <f t="shared" si="3"/>
        <v>476.15999999999997</v>
      </c>
      <c r="J19" s="22">
        <f t="shared" si="3"/>
        <v>59.519999999999996</v>
      </c>
      <c r="K19" s="22">
        <f t="shared" si="3"/>
        <v>0</v>
      </c>
      <c r="L19" s="22">
        <f t="shared" si="3"/>
        <v>163.68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3040.4799999999996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135</v>
      </c>
      <c r="D22" s="20">
        <f t="shared" si="5"/>
        <v>15</v>
      </c>
      <c r="E22" s="20">
        <f t="shared" si="5"/>
        <v>74</v>
      </c>
      <c r="F22" s="20">
        <f t="shared" si="5"/>
        <v>59</v>
      </c>
      <c r="G22" s="20">
        <f t="shared" si="5"/>
        <v>282</v>
      </c>
      <c r="H22" s="20">
        <f t="shared" si="5"/>
        <v>188</v>
      </c>
      <c r="I22" s="20">
        <f t="shared" si="5"/>
        <v>310</v>
      </c>
      <c r="J22" s="20">
        <f t="shared" si="5"/>
        <v>158</v>
      </c>
      <c r="K22" s="20">
        <f t="shared" si="5"/>
        <v>88</v>
      </c>
      <c r="L22" s="20">
        <f t="shared" si="5"/>
        <v>112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1539</v>
      </c>
    </row>
    <row r="23" spans="1:36" s="47" customFormat="1" x14ac:dyDescent="0.25">
      <c r="A23" s="48" t="s">
        <v>26</v>
      </c>
      <c r="B23" s="19">
        <f>+B17+B19+B21</f>
        <v>585.28</v>
      </c>
      <c r="C23" s="19">
        <f t="shared" si="5"/>
        <v>669.6</v>
      </c>
      <c r="D23" s="19">
        <f t="shared" si="5"/>
        <v>74.400000000000006</v>
      </c>
      <c r="E23" s="19">
        <f t="shared" si="5"/>
        <v>367.04</v>
      </c>
      <c r="F23" s="19">
        <f t="shared" si="5"/>
        <v>292.64</v>
      </c>
      <c r="G23" s="19">
        <f t="shared" si="5"/>
        <v>1411.02</v>
      </c>
      <c r="H23" s="19">
        <f t="shared" si="5"/>
        <v>940.13</v>
      </c>
      <c r="I23" s="19">
        <f t="shared" si="5"/>
        <v>1548.2999999999997</v>
      </c>
      <c r="J23" s="19">
        <f t="shared" si="5"/>
        <v>790.9799999999999</v>
      </c>
      <c r="K23" s="19">
        <f t="shared" si="5"/>
        <v>440.88</v>
      </c>
      <c r="L23" s="19">
        <f t="shared" si="5"/>
        <v>559.47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7679.74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27.73</v>
      </c>
      <c r="D42" s="38"/>
      <c r="E42" s="38"/>
      <c r="F42" s="38"/>
      <c r="G42" s="38"/>
      <c r="H42" s="38">
        <v>13.3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41.03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137.54079999999999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65.968000000000004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203.50880000000001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27.73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13.3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41.03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137.54079999999999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65.968000000000004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203.50880000000001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1143.92</v>
      </c>
      <c r="C49" s="44">
        <v>1082.1500000000001</v>
      </c>
      <c r="D49" s="44">
        <v>473.35</v>
      </c>
      <c r="E49" s="44">
        <v>462.37</v>
      </c>
      <c r="F49" s="44">
        <v>616.72</v>
      </c>
      <c r="G49" s="44">
        <v>2341.67</v>
      </c>
      <c r="H49" s="44">
        <v>1390.42</v>
      </c>
      <c r="I49" s="44">
        <v>1713.81</v>
      </c>
      <c r="J49" s="44"/>
      <c r="K49" s="44">
        <v>808.97</v>
      </c>
      <c r="L49" s="44">
        <v>360.06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10393.439999999999</v>
      </c>
    </row>
    <row r="50" spans="1:34" x14ac:dyDescent="0.25">
      <c r="A50" s="17" t="s">
        <v>1</v>
      </c>
      <c r="B50" s="44"/>
      <c r="C50" s="44"/>
      <c r="D50" s="44">
        <v>0</v>
      </c>
      <c r="E50" s="44">
        <v>145.28</v>
      </c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145.28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>
        <v>193.17</v>
      </c>
      <c r="I52" s="44"/>
      <c r="J52" s="44">
        <v>1232.6400000000001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1425.8100000000002</v>
      </c>
    </row>
    <row r="53" spans="1:34" x14ac:dyDescent="0.25">
      <c r="A53" s="17" t="s">
        <v>18</v>
      </c>
      <c r="B53" s="44">
        <v>206.36</v>
      </c>
      <c r="C53" s="44">
        <v>87.78</v>
      </c>
      <c r="D53" s="44">
        <v>23.33</v>
      </c>
      <c r="E53" s="44"/>
      <c r="F53" s="44">
        <v>104.8</v>
      </c>
      <c r="G53" s="44">
        <v>360.7</v>
      </c>
      <c r="H53" s="44">
        <v>133.93</v>
      </c>
      <c r="I53" s="44">
        <v>284.2</v>
      </c>
      <c r="J53" s="44">
        <v>343.13</v>
      </c>
      <c r="K53" s="44"/>
      <c r="L53" s="44">
        <v>418.71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1962.94</v>
      </c>
    </row>
    <row r="54" spans="1:34" x14ac:dyDescent="0.25">
      <c r="A54" s="17" t="s">
        <v>114</v>
      </c>
      <c r="B54" s="44"/>
      <c r="C54" s="44">
        <v>149.99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149.99</v>
      </c>
    </row>
    <row r="55" spans="1:34" x14ac:dyDescent="0.25">
      <c r="A55" s="17" t="s">
        <v>52</v>
      </c>
      <c r="B55" s="44">
        <v>16.98</v>
      </c>
      <c r="C55" s="44"/>
      <c r="D55" s="44">
        <v>0</v>
      </c>
      <c r="E55" s="44">
        <v>64.44</v>
      </c>
      <c r="F55" s="44"/>
      <c r="G55" s="44">
        <v>23.65</v>
      </c>
      <c r="H55" s="44">
        <v>21.97</v>
      </c>
      <c r="I55" s="44">
        <v>101.14</v>
      </c>
      <c r="J55" s="44"/>
      <c r="K55" s="44">
        <v>94.94</v>
      </c>
      <c r="L55" s="44">
        <v>20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343.12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295.98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295.98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2094.04</v>
      </c>
      <c r="C64" s="53">
        <f t="shared" ref="C64:AG64" si="21">+C15+C23+C31+C39+C47+C48+C49+C50+C51+C52+C53+C54+C55+C56+C57+C58+C59+C60+C61+C62+C63</f>
        <v>2396.5608000000002</v>
      </c>
      <c r="D64" s="53">
        <f t="shared" si="21"/>
        <v>576.58000000000004</v>
      </c>
      <c r="E64" s="53">
        <f t="shared" si="21"/>
        <v>1075.6300000000001</v>
      </c>
      <c r="F64" s="53">
        <f t="shared" si="21"/>
        <v>1036.1600000000001</v>
      </c>
      <c r="G64" s="53">
        <f t="shared" si="21"/>
        <v>4207.74</v>
      </c>
      <c r="H64" s="53">
        <f t="shared" si="21"/>
        <v>2782.5879999999997</v>
      </c>
      <c r="I64" s="53">
        <f t="shared" si="21"/>
        <v>3655.4499999999994</v>
      </c>
      <c r="J64" s="53">
        <f t="shared" si="21"/>
        <v>2719.73</v>
      </c>
      <c r="K64" s="53">
        <f t="shared" si="21"/>
        <v>1369.79</v>
      </c>
      <c r="L64" s="53">
        <f t="shared" si="21"/>
        <v>1478.74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23393.008800000003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2090.96</v>
      </c>
      <c r="C67" s="57">
        <f t="shared" ref="C67:L67" si="23">C12</f>
        <v>2396.7600000000002</v>
      </c>
      <c r="D67" s="57">
        <f t="shared" si="23"/>
        <v>576.30999999999995</v>
      </c>
      <c r="E67" s="57">
        <f t="shared" si="23"/>
        <v>1076.0999999999999</v>
      </c>
      <c r="F67" s="57">
        <f t="shared" si="23"/>
        <v>1031.8800000000001</v>
      </c>
      <c r="G67" s="57">
        <f t="shared" si="23"/>
        <v>4203.93</v>
      </c>
      <c r="H67" s="57">
        <f t="shared" si="23"/>
        <v>2781.83</v>
      </c>
      <c r="I67" s="57">
        <f t="shared" si="23"/>
        <v>3656.77</v>
      </c>
      <c r="J67" s="57">
        <f t="shared" si="23"/>
        <v>2721.29</v>
      </c>
      <c r="K67" s="57">
        <f t="shared" si="23"/>
        <v>1368.53</v>
      </c>
      <c r="L67" s="57">
        <f t="shared" si="23"/>
        <v>1477.13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23381.49</v>
      </c>
    </row>
    <row r="68" spans="1:34" s="47" customFormat="1" x14ac:dyDescent="0.25">
      <c r="A68" s="58" t="s">
        <v>93</v>
      </c>
      <c r="B68" s="59">
        <f t="shared" ref="B68:AG68" si="24">+B13+B14</f>
        <v>7.04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7.04</v>
      </c>
    </row>
    <row r="69" spans="1:34" s="47" customFormat="1" x14ac:dyDescent="0.25">
      <c r="A69" s="58" t="s">
        <v>94</v>
      </c>
      <c r="B69" s="59">
        <f>+B67+B68</f>
        <v>2098</v>
      </c>
      <c r="C69" s="59">
        <f t="shared" ref="C69:AG69" si="25">+C67+C68</f>
        <v>2396.7600000000002</v>
      </c>
      <c r="D69" s="59">
        <f t="shared" si="25"/>
        <v>576.30999999999995</v>
      </c>
      <c r="E69" s="59">
        <f t="shared" si="25"/>
        <v>1076.0999999999999</v>
      </c>
      <c r="F69" s="59">
        <f t="shared" si="25"/>
        <v>1031.8800000000001</v>
      </c>
      <c r="G69" s="59">
        <f t="shared" si="25"/>
        <v>4203.93</v>
      </c>
      <c r="H69" s="59">
        <f t="shared" si="25"/>
        <v>2781.83</v>
      </c>
      <c r="I69" s="59">
        <f t="shared" si="25"/>
        <v>3656.77</v>
      </c>
      <c r="J69" s="59">
        <f t="shared" si="25"/>
        <v>2721.29</v>
      </c>
      <c r="K69" s="59">
        <f t="shared" si="25"/>
        <v>1368.53</v>
      </c>
      <c r="L69" s="59">
        <f t="shared" si="25"/>
        <v>1477.13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23388.53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-3.9600000000000364</v>
      </c>
      <c r="C70" s="57">
        <f t="shared" si="26"/>
        <v>-0.19920000000001892</v>
      </c>
      <c r="D70" s="57">
        <f t="shared" si="26"/>
        <v>0.2700000000000955</v>
      </c>
      <c r="E70" s="57">
        <f t="shared" si="26"/>
        <v>-0.46999999999979991</v>
      </c>
      <c r="F70" s="57">
        <f t="shared" si="26"/>
        <v>4.2799999999999727</v>
      </c>
      <c r="G70" s="57">
        <f t="shared" si="26"/>
        <v>3.8099999999994907</v>
      </c>
      <c r="H70" s="57">
        <f t="shared" si="26"/>
        <v>0.75799999999981083</v>
      </c>
      <c r="I70" s="57">
        <f t="shared" si="26"/>
        <v>-1.3200000000006185</v>
      </c>
      <c r="J70" s="57">
        <f t="shared" si="26"/>
        <v>-1.5599999999999454</v>
      </c>
      <c r="K70" s="57">
        <f t="shared" si="26"/>
        <v>1.2599999999999909</v>
      </c>
      <c r="L70" s="57">
        <f t="shared" si="26"/>
        <v>1.6099999999999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4.4787999999988415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1065.5</v>
      </c>
      <c r="C12" s="26">
        <v>1789.97</v>
      </c>
      <c r="D12" s="26">
        <v>2419.62</v>
      </c>
      <c r="E12" s="26">
        <v>247.19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5522.28</v>
      </c>
      <c r="AI12" s="26">
        <v>5460</v>
      </c>
      <c r="AJ12" s="69">
        <f>+AI12-AH12</f>
        <v>-62.279999999999745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11.5</v>
      </c>
      <c r="C15" s="23"/>
      <c r="D15" s="23">
        <v>125.5</v>
      </c>
      <c r="E15" s="23">
        <v>34.5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171.5</v>
      </c>
    </row>
    <row r="16" spans="1:36" s="32" customFormat="1" x14ac:dyDescent="0.25">
      <c r="A16" s="30" t="s">
        <v>20</v>
      </c>
      <c r="B16" s="31"/>
      <c r="C16" s="31">
        <v>135</v>
      </c>
      <c r="D16" s="31">
        <v>124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676.35</v>
      </c>
      <c r="D17" s="22">
        <f t="shared" ref="D17:AG17" si="2">D16*$B$8</f>
        <v>621.24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1297.5900000000001</v>
      </c>
    </row>
    <row r="18" spans="1:36" s="32" customFormat="1" x14ac:dyDescent="0.25">
      <c r="A18" s="30" t="s">
        <v>23</v>
      </c>
      <c r="B18" s="33">
        <v>158</v>
      </c>
      <c r="C18" s="33"/>
      <c r="D18" s="33">
        <v>59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217</v>
      </c>
      <c r="AJ18" s="70"/>
    </row>
    <row r="19" spans="1:36" s="47" customFormat="1" x14ac:dyDescent="0.25">
      <c r="A19" s="46" t="s">
        <v>27</v>
      </c>
      <c r="B19" s="22">
        <f>B18*$B$9</f>
        <v>783.68</v>
      </c>
      <c r="C19" s="22">
        <f t="shared" ref="C19:AG19" si="3">C18*$B$9</f>
        <v>0</v>
      </c>
      <c r="D19" s="22">
        <f t="shared" si="3"/>
        <v>292.64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1076.32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158</v>
      </c>
      <c r="C22" s="20">
        <f t="shared" ref="C22:AG23" si="5">+C16+C18+C20</f>
        <v>135</v>
      </c>
      <c r="D22" s="20">
        <f t="shared" si="5"/>
        <v>183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476</v>
      </c>
    </row>
    <row r="23" spans="1:36" s="47" customFormat="1" x14ac:dyDescent="0.25">
      <c r="A23" s="48" t="s">
        <v>26</v>
      </c>
      <c r="B23" s="19">
        <f>+B17+B19+B21</f>
        <v>783.68</v>
      </c>
      <c r="C23" s="19">
        <f t="shared" si="5"/>
        <v>676.35</v>
      </c>
      <c r="D23" s="19">
        <f t="shared" si="5"/>
        <v>913.88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2373.91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197.23</v>
      </c>
      <c r="C49" s="44">
        <v>889.02</v>
      </c>
      <c r="D49" s="44">
        <v>1150.22</v>
      </c>
      <c r="E49" s="44">
        <v>198.45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2434.92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75.34</v>
      </c>
      <c r="C53" s="44">
        <v>241.54</v>
      </c>
      <c r="D53" s="44">
        <v>229.76</v>
      </c>
      <c r="E53" s="44">
        <v>14.37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561.01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1067.75</v>
      </c>
      <c r="C64" s="53">
        <f t="shared" ref="C64:AG64" si="21">+C15+C23+C31+C39+C47+C48+C49+C50+C51+C52+C53+C54+C55+C56+C57+C58+C59+C60+C61+C62+C63</f>
        <v>1806.9099999999999</v>
      </c>
      <c r="D64" s="53">
        <f t="shared" si="21"/>
        <v>2419.3600000000006</v>
      </c>
      <c r="E64" s="53">
        <f t="shared" si="21"/>
        <v>247.32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5541.34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1065.5</v>
      </c>
      <c r="C67" s="57">
        <f t="shared" ref="C67:L67" si="23">C12</f>
        <v>1789.97</v>
      </c>
      <c r="D67" s="57">
        <f t="shared" si="23"/>
        <v>2419.62</v>
      </c>
      <c r="E67" s="57">
        <f t="shared" si="23"/>
        <v>247.19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5522.28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1065.5</v>
      </c>
      <c r="C69" s="59">
        <f t="shared" ref="C69:AG69" si="25">+C67+C68</f>
        <v>1789.97</v>
      </c>
      <c r="D69" s="59">
        <f t="shared" si="25"/>
        <v>2419.62</v>
      </c>
      <c r="E69" s="59">
        <f t="shared" si="25"/>
        <v>247.19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5522.28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2.25</v>
      </c>
      <c r="C70" s="57">
        <f t="shared" si="26"/>
        <v>16.939999999999827</v>
      </c>
      <c r="D70" s="57">
        <f t="shared" si="26"/>
        <v>-0.25999999999930878</v>
      </c>
      <c r="E70" s="57">
        <f t="shared" si="26"/>
        <v>0.12999999999999545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19.060000000000514</v>
      </c>
    </row>
    <row r="71" spans="1:34" ht="95.25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F46" activePane="bottomRight" state="frozen"/>
      <selection pane="topRight" activeCell="B1" sqref="B1"/>
      <selection pane="bottomLeft" activeCell="A5" sqref="A5"/>
      <selection pane="bottomRight" activeCell="F58" sqref="F57:F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3689.55</v>
      </c>
      <c r="C12" s="26">
        <v>3140.49</v>
      </c>
      <c r="D12" s="26">
        <v>913.57</v>
      </c>
      <c r="E12" s="26">
        <v>1266.93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9010.5399999999991</v>
      </c>
      <c r="AI12" s="26">
        <v>8959.75</v>
      </c>
      <c r="AJ12" s="69">
        <f>+AI12-AH12</f>
        <v>-50.789999999999054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569</v>
      </c>
      <c r="C15" s="23">
        <v>327</v>
      </c>
      <c r="D15" s="23">
        <v>331</v>
      </c>
      <c r="E15" s="23">
        <v>309.2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1536.2</v>
      </c>
    </row>
    <row r="16" spans="1:36" s="32" customFormat="1" x14ac:dyDescent="0.25">
      <c r="A16" s="30" t="s">
        <v>20</v>
      </c>
      <c r="B16" s="31">
        <v>50</v>
      </c>
      <c r="C16" s="31">
        <v>68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118</v>
      </c>
      <c r="AJ16" s="70"/>
    </row>
    <row r="17" spans="1:36" s="47" customFormat="1" x14ac:dyDescent="0.25">
      <c r="A17" s="46" t="s">
        <v>27</v>
      </c>
      <c r="B17" s="22">
        <f>B16*$B$8</f>
        <v>250.5</v>
      </c>
      <c r="C17" s="22">
        <f>C16*$B$8</f>
        <v>340.68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591.18000000000006</v>
      </c>
    </row>
    <row r="18" spans="1:36" s="32" customFormat="1" x14ac:dyDescent="0.25">
      <c r="A18" s="30" t="s">
        <v>23</v>
      </c>
      <c r="B18" s="33">
        <v>113</v>
      </c>
      <c r="C18" s="33">
        <v>150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263</v>
      </c>
      <c r="AJ18" s="70"/>
    </row>
    <row r="19" spans="1:36" s="47" customFormat="1" x14ac:dyDescent="0.25">
      <c r="A19" s="46" t="s">
        <v>27</v>
      </c>
      <c r="B19" s="22">
        <f>B18*$B$9</f>
        <v>560.48</v>
      </c>
      <c r="C19" s="22">
        <f t="shared" ref="C19:AG19" si="3">C18*$B$9</f>
        <v>744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1304.48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163</v>
      </c>
      <c r="C22" s="20">
        <f t="shared" ref="C22:AG23" si="5">+C16+C18+C20</f>
        <v>218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381</v>
      </c>
    </row>
    <row r="23" spans="1:36" s="47" customFormat="1" x14ac:dyDescent="0.25">
      <c r="A23" s="48" t="s">
        <v>26</v>
      </c>
      <c r="B23" s="19">
        <f>+B17+B19+B21</f>
        <v>810.98</v>
      </c>
      <c r="C23" s="19">
        <f t="shared" si="5"/>
        <v>1084.68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1895.66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>
        <v>3.48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3.48</v>
      </c>
    </row>
    <row r="43" spans="1:34" s="47" customFormat="1" x14ac:dyDescent="0.25">
      <c r="A43" s="46" t="s">
        <v>44</v>
      </c>
      <c r="B43" s="22">
        <f>B42*$B$9</f>
        <v>17.2608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17.2608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3.48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3.48</v>
      </c>
    </row>
    <row r="47" spans="1:34" s="47" customFormat="1" x14ac:dyDescent="0.25">
      <c r="A47" s="48" t="s">
        <v>48</v>
      </c>
      <c r="B47" s="19">
        <f>+B41+B43+B45</f>
        <v>17.2608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17.2608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1834.38</v>
      </c>
      <c r="C49" s="44">
        <v>1081.5</v>
      </c>
      <c r="D49" s="44">
        <v>381.6</v>
      </c>
      <c r="E49" s="44">
        <v>520.74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3818.2200000000003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456.59</v>
      </c>
      <c r="C53" s="44">
        <v>569.16999999999996</v>
      </c>
      <c r="D53" s="44">
        <v>201.26</v>
      </c>
      <c r="E53" s="44">
        <v>412.28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1639.3</v>
      </c>
    </row>
    <row r="54" spans="1:34" x14ac:dyDescent="0.25">
      <c r="A54" s="17" t="s">
        <v>114</v>
      </c>
      <c r="B54" s="44"/>
      <c r="C54" s="44">
        <v>4.96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4.96</v>
      </c>
    </row>
    <row r="55" spans="1:34" x14ac:dyDescent="0.25">
      <c r="A55" s="17" t="s">
        <v>52</v>
      </c>
      <c r="B55" s="44"/>
      <c r="C55" s="44">
        <v>73.56</v>
      </c>
      <c r="D55" s="44"/>
      <c r="E55" s="44">
        <v>26.21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99.77000000000001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3688.2108000000003</v>
      </c>
      <c r="C64" s="53">
        <f t="shared" ref="C64:AG64" si="21">+C15+C23+C31+C39+C47+C48+C49+C50+C51+C52+C53+C54+C55+C56+C57+C58+C59+C60+C61+C62+C63</f>
        <v>3140.8700000000003</v>
      </c>
      <c r="D64" s="53">
        <f t="shared" si="21"/>
        <v>913.86</v>
      </c>
      <c r="E64" s="53">
        <f t="shared" si="21"/>
        <v>1268.43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9011.3708000000006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3689.55</v>
      </c>
      <c r="C67" s="57">
        <f t="shared" ref="C67:L67" si="23">C12</f>
        <v>3140.49</v>
      </c>
      <c r="D67" s="57">
        <f t="shared" si="23"/>
        <v>913.57</v>
      </c>
      <c r="E67" s="57">
        <f t="shared" si="23"/>
        <v>1266.93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9010.5399999999991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3689.55</v>
      </c>
      <c r="C69" s="59">
        <f t="shared" ref="C69:AG69" si="25">+C67+C68</f>
        <v>3140.49</v>
      </c>
      <c r="D69" s="59">
        <f t="shared" si="25"/>
        <v>913.57</v>
      </c>
      <c r="E69" s="59">
        <f t="shared" si="25"/>
        <v>1266.93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9010.5399999999991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-1.3391999999998916</v>
      </c>
      <c r="C70" s="57">
        <f t="shared" si="26"/>
        <v>0.38000000000056389</v>
      </c>
      <c r="D70" s="57">
        <f t="shared" si="26"/>
        <v>0.28999999999996362</v>
      </c>
      <c r="E70" s="57">
        <f t="shared" si="26"/>
        <v>1.5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0.83080000000063592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1115.02</v>
      </c>
      <c r="C12" s="26">
        <v>1259.77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2374.79</v>
      </c>
      <c r="AI12" s="26">
        <v>2328.9</v>
      </c>
      <c r="AJ12" s="69">
        <f>+AI12-AH12</f>
        <v>-45.889999999999873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18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</v>
      </c>
    </row>
    <row r="16" spans="1:36" s="32" customFormat="1" x14ac:dyDescent="0.25">
      <c r="A16" s="30" t="s">
        <v>20</v>
      </c>
      <c r="B16" s="31"/>
      <c r="C16" s="31">
        <v>110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551.1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551.1</v>
      </c>
    </row>
    <row r="18" spans="1:36" s="32" customFormat="1" x14ac:dyDescent="0.25">
      <c r="A18" s="30" t="s">
        <v>23</v>
      </c>
      <c r="B18" s="33">
        <v>112</v>
      </c>
      <c r="C18" s="33">
        <v>61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173</v>
      </c>
      <c r="AJ18" s="70"/>
    </row>
    <row r="19" spans="1:36" s="47" customFormat="1" x14ac:dyDescent="0.25">
      <c r="A19" s="46" t="s">
        <v>27</v>
      </c>
      <c r="B19" s="22">
        <f>B18*$B$9</f>
        <v>555.52</v>
      </c>
      <c r="C19" s="22">
        <f t="shared" ref="C19:AG19" si="3">C18*$B$9</f>
        <v>302.56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858.07999999999993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171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283</v>
      </c>
    </row>
    <row r="23" spans="1:36" s="47" customFormat="1" x14ac:dyDescent="0.25">
      <c r="A23" s="48" t="s">
        <v>26</v>
      </c>
      <c r="B23" s="19">
        <f>+B17+B19+B21</f>
        <v>555.52</v>
      </c>
      <c r="C23" s="19">
        <f t="shared" si="5"/>
        <v>853.66000000000008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1409.18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42.9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42.9</v>
      </c>
    </row>
    <row r="35" spans="1:34" s="47" customFormat="1" x14ac:dyDescent="0.25">
      <c r="A35" s="46" t="s">
        <v>35</v>
      </c>
      <c r="B35" s="22">
        <f>B34*$B$9</f>
        <v>212.78399999999999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212.78399999999999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42.9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42.9</v>
      </c>
    </row>
    <row r="39" spans="1:34" s="47" customFormat="1" x14ac:dyDescent="0.25">
      <c r="A39" s="48" t="s">
        <v>42</v>
      </c>
      <c r="B39" s="19">
        <f>+B33+B35+B37</f>
        <v>212.78399999999999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212.78399999999999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363.47</v>
      </c>
      <c r="C49" s="44">
        <v>304.64999999999998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668.12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8.43</v>
      </c>
      <c r="C53" s="44">
        <v>48.01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56.44</v>
      </c>
    </row>
    <row r="54" spans="1:34" x14ac:dyDescent="0.25">
      <c r="A54" s="17" t="s">
        <v>114</v>
      </c>
      <c r="B54" s="44"/>
      <c r="C54" s="44">
        <v>6.39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6.39</v>
      </c>
    </row>
    <row r="55" spans="1:34" x14ac:dyDescent="0.25">
      <c r="A55" s="17" t="s">
        <v>52</v>
      </c>
      <c r="B55" s="44"/>
      <c r="C55" s="44">
        <v>29.56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29.56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1140.204</v>
      </c>
      <c r="C64" s="53">
        <f t="shared" ref="C64:AG64" si="21">+C15+C23+C31+C39+C47+C48+C49+C50+C51+C52+C53+C54+C55+C56+C57+C58+C59+C60+C61+C62+C63</f>
        <v>1260.27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2400.4740000000002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1115.02</v>
      </c>
      <c r="C67" s="57">
        <f t="shared" ref="C67:L67" si="23">C12</f>
        <v>1259.77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2374.79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1133.02</v>
      </c>
      <c r="C69" s="59">
        <f t="shared" ref="C69:AG69" si="25">+C67+C68</f>
        <v>1259.77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2392.79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7.1839999999999691</v>
      </c>
      <c r="C70" s="57">
        <f t="shared" si="26"/>
        <v>0.5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7.6839999999999691</v>
      </c>
    </row>
    <row r="71" spans="1:34" ht="102.75" customHeight="1" x14ac:dyDescent="0.25">
      <c r="A71" s="77" t="s">
        <v>96</v>
      </c>
      <c r="B71" s="14" t="s">
        <v>124</v>
      </c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4.96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371.53</v>
      </c>
      <c r="C12" s="26">
        <v>1579.18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1950.71</v>
      </c>
      <c r="AI12" s="26"/>
      <c r="AJ12" s="69">
        <f>+AI12-AH12</f>
        <v>-1950.71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</v>
      </c>
      <c r="C15" s="23">
        <v>41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</v>
      </c>
    </row>
    <row r="16" spans="1:36" s="32" customFormat="1" x14ac:dyDescent="0.25">
      <c r="A16" s="30" t="s">
        <v>20</v>
      </c>
      <c r="B16" s="31"/>
      <c r="C16" s="31">
        <v>109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546.09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546.09</v>
      </c>
    </row>
    <row r="18" spans="1:36" s="32" customFormat="1" x14ac:dyDescent="0.25">
      <c r="A18" s="30" t="s">
        <v>23</v>
      </c>
      <c r="B18" s="33">
        <v>42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42</v>
      </c>
      <c r="AJ18" s="70"/>
    </row>
    <row r="19" spans="1:36" s="47" customFormat="1" x14ac:dyDescent="0.25">
      <c r="A19" s="46" t="s">
        <v>27</v>
      </c>
      <c r="B19" s="22">
        <f>B18*$B$9</f>
        <v>208.32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208.32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109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151</v>
      </c>
    </row>
    <row r="23" spans="1:36" s="47" customFormat="1" x14ac:dyDescent="0.25">
      <c r="A23" s="48" t="s">
        <v>26</v>
      </c>
      <c r="B23" s="19">
        <f>+B17+B19+B21</f>
        <v>208.32</v>
      </c>
      <c r="C23" s="19">
        <f t="shared" si="5"/>
        <v>546.09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754.41000000000008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36.08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36.08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180.76079999999999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180.76079999999999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36.08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36.08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180.76079999999999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180.76079999999999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115.87</v>
      </c>
      <c r="C49" s="44">
        <v>544.53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660.4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91.41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91.41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176.08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176.08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373.19</v>
      </c>
      <c r="C64" s="53">
        <f t="shared" ref="C64:AG64" si="21">+C15+C23+C31+C39+C47+C48+C49+C50+C51+C52+C53+C54+C55+C56+C57+C58+C59+C60+C61+C62+C63</f>
        <v>1579.8707999999999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1953.0608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371.53</v>
      </c>
      <c r="C67" s="57">
        <f t="shared" ref="C67:L67" si="23">C12</f>
        <v>1579.18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1950.71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371.53</v>
      </c>
      <c r="C69" s="59">
        <f t="shared" ref="C69:AG69" si="25">+C67+C68</f>
        <v>1579.18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1950.71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1.660000000000025</v>
      </c>
      <c r="C70" s="57">
        <f t="shared" si="26"/>
        <v>0.69079999999985375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2.3507999999998788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TOTALES</vt:lpstr>
      <vt:lpstr>AUTOMERCADO</vt:lpstr>
      <vt:lpstr>MODELO</vt:lpstr>
      <vt:lpstr>EXQUISITECES</vt:lpstr>
      <vt:lpstr>HOYADA</vt:lpstr>
      <vt:lpstr>Hoja2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2022-06-02T14:25:21Z</dcterms:modified>
</cp:coreProperties>
</file>