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5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E64" i="151" l="1"/>
  <c r="AE70" i="151" s="1"/>
  <c r="AA64" i="151"/>
  <c r="AA70" i="151" s="1"/>
  <c r="X64" i="152"/>
  <c r="X70" i="152" s="1"/>
  <c r="P64" i="152"/>
  <c r="P70" i="152" s="1"/>
  <c r="AF64" i="152"/>
  <c r="AF70" i="152" s="1"/>
  <c r="H64" i="152"/>
  <c r="H70" i="152" s="1"/>
  <c r="W64" i="151"/>
  <c r="W70" i="151" s="1"/>
  <c r="S64" i="151"/>
  <c r="S70" i="151" s="1"/>
  <c r="O64" i="151"/>
  <c r="O70" i="151" s="1"/>
  <c r="K64" i="151"/>
  <c r="K70" i="151" s="1"/>
  <c r="G64" i="151"/>
  <c r="G70" i="151" s="1"/>
  <c r="C64" i="151"/>
  <c r="C70" i="151" s="1"/>
  <c r="AH23" i="149"/>
  <c r="F11" i="145" s="1"/>
  <c r="AH23" i="151"/>
  <c r="H11" i="145" s="1"/>
  <c r="B64" i="150"/>
  <c r="B70" i="150" s="1"/>
  <c r="B64" i="149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G47" i="148"/>
  <c r="K47" i="148"/>
  <c r="O47" i="148"/>
  <c r="S47" i="148"/>
  <c r="W47" i="148"/>
  <c r="AA47" i="148"/>
  <c r="AE47" i="148"/>
  <c r="B23" i="147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B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C23" i="40" s="1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E47" i="40" l="1"/>
  <c r="W47" i="40"/>
  <c r="AE39" i="40"/>
  <c r="AA39" i="40"/>
  <c r="W39" i="40"/>
  <c r="T47" i="40"/>
  <c r="AB39" i="40"/>
  <c r="Q69" i="40"/>
  <c r="M69" i="40"/>
  <c r="AA47" i="40"/>
  <c r="AD39" i="40"/>
  <c r="X39" i="40"/>
  <c r="AG23" i="40"/>
  <c r="Y23" i="40"/>
  <c r="U23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AB64" i="40" s="1"/>
  <c r="AB70" i="40" s="1"/>
  <c r="Z31" i="40"/>
  <c r="X31" i="40"/>
  <c r="X64" i="40" s="1"/>
  <c r="X70" i="40" s="1"/>
  <c r="V31" i="40"/>
  <c r="T31" i="40"/>
  <c r="T64" i="40" s="1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Y31" i="40"/>
  <c r="W31" i="40"/>
  <c r="U31" i="40"/>
  <c r="AH22" i="40"/>
  <c r="B10" i="145" s="1"/>
  <c r="J10" i="145" s="1"/>
  <c r="B4" i="145"/>
  <c r="J4" i="145" s="1"/>
  <c r="Y64" i="40"/>
  <c r="Y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D69" i="40" s="1"/>
  <c r="E68" i="40"/>
  <c r="F68" i="40"/>
  <c r="G68" i="40"/>
  <c r="H68" i="40"/>
  <c r="H69" i="40" s="1"/>
  <c r="I68" i="40"/>
  <c r="J68" i="40"/>
  <c r="K68" i="40"/>
  <c r="L68" i="40"/>
  <c r="B68" i="40"/>
  <c r="C17" i="40"/>
  <c r="Z64" i="40" l="1"/>
  <c r="Z70" i="40" s="1"/>
  <c r="V64" i="40"/>
  <c r="V70" i="40" s="1"/>
  <c r="AD64" i="40"/>
  <c r="AD70" i="40" s="1"/>
  <c r="Q39" i="40"/>
  <c r="M39" i="40"/>
  <c r="AA64" i="40"/>
  <c r="AA70" i="40" s="1"/>
  <c r="AE64" i="40"/>
  <c r="AE70" i="40" s="1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l="1"/>
  <c r="M70" i="40" s="1"/>
  <c r="AH69" i="40"/>
  <c r="O64" i="40"/>
  <c r="O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D39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G23" i="40" l="1"/>
  <c r="C23" i="40"/>
  <c r="L39" i="40"/>
  <c r="F39" i="40"/>
  <c r="J39" i="40"/>
  <c r="I47" i="40"/>
  <c r="E47" i="40"/>
  <c r="E39" i="40"/>
  <c r="E64" i="40" s="1"/>
  <c r="E70" i="40" s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B23" i="40"/>
  <c r="D64" i="40" l="1"/>
  <c r="D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<sst xmlns="http://schemas.openxmlformats.org/spreadsheetml/2006/main" count="750" uniqueCount="136">
  <si>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</si>
  <si>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</si>
  <si>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</si>
  <si>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</si>
  <si>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</si>
  <si>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</si>
  <si>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</si>
  <si>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</si>
  <si>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</si>
  <si>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</si>
  <si>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</si>
  <si>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</si>
  <si>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</si>
  <si>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</si>
  <si>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</si>
  <si>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</si>
  <si>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</si>
  <si>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</si>
  <si>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</si>
  <si>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</si>
  <si>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</si>
  <si>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</si>
  <si>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</si>
  <si>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</si>
  <si>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</si>
  <si>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</si>
  <si>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</si>
  <si>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</si>
  <si>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</si>
  <si>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</si>
  <si>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</si>
  <si>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</si>
  <si>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</si>
  <si>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</si>
  <si>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</si>
  <si>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</si>
  <si>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</si>
  <si>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</si>
  <si>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</si>
  <si>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</si>
  <si>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</si>
  <si>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</si>
  <si>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</si>
  <si>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</si>
  <si>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</si>
  <si>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</si>
  <si>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</si>
  <si>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</si>
  <si>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</si>
  <si>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</si>
  <si>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</si>
  <si>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</si>
  <si>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</si>
  <si>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</si>
  <si>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</si>
  <si>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</si>
  <si>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</si>
  <si>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</si>
  <si>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</si>
  <si>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</si>
  <si>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</si>
  <si>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</si>
  <si>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</si>
  <si>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</si>
  <si>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</si>
  <si>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</si>
  <si>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</si>
  <si>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</si>
  <si>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</si>
  <si>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</si>
  <si>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</si>
  <si>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</si>
  <si>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</si>
  <si>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</si>
  <si>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</si>
  <si>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</si>
  <si>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</si>
  <si>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</si>
  <si>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</si>
  <si>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</si>
  <si>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</si>
  <si>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</si>
  <si>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</si>
  <si>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</si>
  <si>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</si>
  <si>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</si>
  <si>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</si>
  <si>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</si>
  <si>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</si>
  <si>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</si>
  <si>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</si>
  <si>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</si>
  <si>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</si>
  <si>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</si>
  <si>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</si>
  <si>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</si>
  <si>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</si>
  <si>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</si>
  <si>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</si>
  <si>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</si>
  <si>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</si>
  <si>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</si>
  <si>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</si>
  <si>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</si>
  <si>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</si>
  <si>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</si>
  <si>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</si>
  <si>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</si>
  <si>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</si>
  <si>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</si>
  <si>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</si>
  <si>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</si>
  <si>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</si>
  <si>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</si>
  <si>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</si>
  <si>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</si>
  <si>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</si>
  <si>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</si>
  <si>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</si>
  <si>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</si>
  <si>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</si>
  <si>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</si>
  <si>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</si>
  <si>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17.00f/c</t>
  </si>
  <si>
    <t>3.00f/c</t>
  </si>
  <si>
    <t>187.00f/c</t>
  </si>
  <si>
    <t>efectivo</t>
  </si>
  <si>
    <t>8.50f/c</t>
  </si>
  <si>
    <t>5.50f/c</t>
  </si>
  <si>
    <t>8.00f/c</t>
  </si>
  <si>
    <t>faltante de 5$</t>
  </si>
  <si>
    <t>faltante en efectivo</t>
  </si>
  <si>
    <t xml:space="preserve">mal registro de 5$ </t>
  </si>
  <si>
    <t>18.50f/c</t>
  </si>
  <si>
    <t>sobrante en debito</t>
  </si>
  <si>
    <t>FALTANTE EN EFECTIVO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</si>
</sst>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51492.520000000004</v>
      </c>
      <c r="C2" s="43">
        <f>MODELO!AH12</f>
        <v>26027.190000000002</v>
      </c>
      <c r="D2" s="43">
        <f>EXQUISITECES!AH12</f>
        <v>7254.7699999999995</v>
      </c>
      <c r="E2" s="43">
        <f>HOYADA!AH12</f>
        <v>11606.85</v>
      </c>
      <c r="F2" s="43">
        <f>FARMASTOP!AH12</f>
        <v>2033.87</v>
      </c>
      <c r="G2" s="43">
        <f>BOCAS!AH12</f>
        <v>2557.58</v>
      </c>
      <c r="H2" s="43">
        <f>LAGUNETICA!AH12</f>
        <v>12527.669999999998</v>
      </c>
      <c r="I2" s="43">
        <f>SANANTONIO!AH12</f>
        <v>0</v>
      </c>
      <c r="J2" s="43">
        <f>SUM(B2:I2)</f>
        <v>113500.45000000001</v>
      </c>
    </row>
    <row r="3" spans="1:10" x14ac:dyDescent="0.25">
      <c r="A3" s="46" t="s">
        <v>0</v>
      </c>
      <c r="B3" s="43">
        <f>AUTOMERCADO!AH15</f>
        <v>1551.9</v>
      </c>
      <c r="C3" s="43">
        <f>MODELO!AH15</f>
        <v>1071.2</v>
      </c>
      <c r="D3" s="43">
        <f>EXQUISITECES!AH15</f>
        <v>132</v>
      </c>
      <c r="E3" s="43">
        <f>HOYADA!AH15</f>
        <v>1815.7</v>
      </c>
      <c r="F3" s="43">
        <f>FARMASTOP!AH15</f>
        <v>86.5</v>
      </c>
      <c r="G3" s="43">
        <f>BOCAS!AH15</f>
        <v>29</v>
      </c>
      <c r="H3" s="43">
        <f>LAGUNETICA!AH15</f>
        <v>924.2</v>
      </c>
      <c r="I3" s="43">
        <f>SANANTONIO!AH15</f>
        <v>0</v>
      </c>
      <c r="J3" s="43">
        <f t="shared" ref="J3:J52" si="0">SUM(B3:I3)</f>
        <v>5610.5</v>
      </c>
    </row>
    <row r="4" spans="1:10" x14ac:dyDescent="0.25">
      <c r="A4" s="73" t="s">
        <v>20</v>
      </c>
      <c r="B4" s="43">
        <f>AUTOMERCADO!AH16</f>
        <v>1756</v>
      </c>
      <c r="C4" s="43">
        <f>MODELO!AH16</f>
        <v>1118</v>
      </c>
      <c r="D4" s="43">
        <f>EXQUISITECES!AH16</f>
        <v>216</v>
      </c>
      <c r="E4" s="43">
        <f>HOYADA!AH16</f>
        <v>63</v>
      </c>
      <c r="F4" s="43">
        <f>FARMASTOP!AH16</f>
        <v>93</v>
      </c>
      <c r="G4" s="43">
        <f>BOCAS!AH16</f>
        <v>25</v>
      </c>
      <c r="H4" s="43">
        <f>LAGUNETICA!AH16</f>
        <v>509</v>
      </c>
      <c r="I4" s="43">
        <f>SANANTONIO!AH16</f>
        <v>0</v>
      </c>
      <c r="J4" s="43">
        <f t="shared" si="0"/>
        <v>3780</v>
      </c>
    </row>
    <row r="5" spans="1:10" x14ac:dyDescent="0.25">
      <c r="A5" s="46" t="s">
        <v>27</v>
      </c>
      <c r="B5" s="43">
        <f>AUTOMERCADO!AH17</f>
        <v>8832.68</v>
      </c>
      <c r="C5" s="43">
        <f>MODELO!AH17</f>
        <v>5623.54</v>
      </c>
      <c r="D5" s="43">
        <f>EXQUISITECES!AH17</f>
        <v>1086.48</v>
      </c>
      <c r="E5" s="43">
        <f>HOYADA!AH17</f>
        <v>316.89</v>
      </c>
      <c r="F5" s="43">
        <f>FARMASTOP!AH17</f>
        <v>467.79</v>
      </c>
      <c r="G5" s="43">
        <f>BOCAS!AH17</f>
        <v>125.25</v>
      </c>
      <c r="H5" s="43">
        <f>LAGUNETICA!AH17</f>
        <v>2560.27</v>
      </c>
      <c r="I5" s="43">
        <f>SANANTONIO!AH17</f>
        <v>0</v>
      </c>
      <c r="J5" s="43">
        <f t="shared" si="0"/>
        <v>19012.900000000001</v>
      </c>
    </row>
    <row r="6" spans="1:10" x14ac:dyDescent="0.25">
      <c r="A6" s="73" t="s">
        <v>23</v>
      </c>
      <c r="B6" s="43">
        <f>AUTOMERCADO!AH18</f>
        <v>1504</v>
      </c>
      <c r="C6" s="43">
        <f>MODELO!AH18</f>
        <v>549</v>
      </c>
      <c r="D6" s="43">
        <f>EXQUISITECES!AH18</f>
        <v>410</v>
      </c>
      <c r="E6" s="43">
        <f>HOYADA!AH18</f>
        <v>199</v>
      </c>
      <c r="F6" s="43">
        <f>FARMASTOP!AH18</f>
        <v>30</v>
      </c>
      <c r="G6" s="43">
        <f>BOCAS!AH18</f>
        <v>289</v>
      </c>
      <c r="H6" s="43">
        <f>LAGUNETICA!AH18</f>
        <v>219</v>
      </c>
      <c r="I6" s="43">
        <f>SANANTONIO!AH18</f>
        <v>0</v>
      </c>
      <c r="J6" s="43">
        <f t="shared" si="0"/>
        <v>3200</v>
      </c>
    </row>
    <row r="7" spans="1:10" x14ac:dyDescent="0.25">
      <c r="A7" s="46" t="s">
        <v>27</v>
      </c>
      <c r="B7" s="43">
        <f>AUTOMERCADO!AH19</f>
        <v>7535.0399999999991</v>
      </c>
      <c r="C7" s="43">
        <f>MODELO!AH19</f>
        <v>2750.49</v>
      </c>
      <c r="D7" s="43">
        <f>EXQUISITECES!AH19</f>
        <v>2054.1</v>
      </c>
      <c r="E7" s="43">
        <f>HOYADA!AH19</f>
        <v>996.99</v>
      </c>
      <c r="F7" s="43">
        <f>FARMASTOP!AH19</f>
        <v>150.30000000000001</v>
      </c>
      <c r="G7" s="43">
        <f>BOCAS!AH19</f>
        <v>1453.67</v>
      </c>
      <c r="H7" s="43">
        <f>LAGUNETICA!AH19</f>
        <v>1097.19</v>
      </c>
      <c r="I7" s="43">
        <f>SANANTONIO!AH19</f>
        <v>0</v>
      </c>
      <c r="J7" s="43">
        <f t="shared" si="0"/>
        <v>16037.779999999999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3260</v>
      </c>
      <c r="C10" s="43">
        <f>MODELO!AH22</f>
        <v>1667</v>
      </c>
      <c r="D10" s="43">
        <f>EXQUISITECES!AH22</f>
        <v>626</v>
      </c>
      <c r="E10" s="43">
        <f>HOYADA!AH22</f>
        <v>262</v>
      </c>
      <c r="F10" s="43">
        <f>FARMASTOP!AH22</f>
        <v>123</v>
      </c>
      <c r="G10" s="43">
        <f>BOCAS!AH22</f>
        <v>314</v>
      </c>
      <c r="H10" s="43">
        <f>LAGUNETICA!AH22</f>
        <v>728</v>
      </c>
      <c r="I10" s="43">
        <f>SANANTONIO!AH22</f>
        <v>0</v>
      </c>
      <c r="J10" s="43">
        <f t="shared" si="0"/>
        <v>6980</v>
      </c>
    </row>
    <row r="11" spans="1:10" x14ac:dyDescent="0.25">
      <c r="A11" s="48" t="s">
        <v>26</v>
      </c>
      <c r="B11" s="43">
        <f>AUTOMERCADO!AH23</f>
        <v>16367.72</v>
      </c>
      <c r="C11" s="43">
        <f>MODELO!AH23</f>
        <v>8374.0299999999988</v>
      </c>
      <c r="D11" s="43">
        <f>EXQUISITECES!AH23</f>
        <v>3140.58</v>
      </c>
      <c r="E11" s="43">
        <f>HOYADA!AH23</f>
        <v>1313.88</v>
      </c>
      <c r="F11" s="43">
        <f>FARMASTOP!AH23</f>
        <v>618.09</v>
      </c>
      <c r="G11" s="43">
        <f>BOCAS!AH23</f>
        <v>1578.92</v>
      </c>
      <c r="H11" s="43">
        <f>LAGUNETICA!AH23</f>
        <v>3657.46</v>
      </c>
      <c r="I11" s="43">
        <f>SANANTONIO!AH23</f>
        <v>0</v>
      </c>
      <c r="J11" s="43">
        <f t="shared" si="0"/>
        <v>35050.68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238.57</v>
      </c>
      <c r="C20" s="43">
        <f>MODELO!AH32</f>
        <v>28.74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267.31</v>
      </c>
    </row>
    <row r="21" spans="1:10" x14ac:dyDescent="0.25">
      <c r="A21" s="46" t="s">
        <v>35</v>
      </c>
      <c r="B21" s="43">
        <f>AUTOMERCADO!AH33</f>
        <v>1200.0071</v>
      </c>
      <c r="C21" s="43">
        <f>MODELO!AH33</f>
        <v>144.56219999999999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1344.5693000000001</v>
      </c>
    </row>
    <row r="22" spans="1:10" x14ac:dyDescent="0.25">
      <c r="A22" s="46" t="s">
        <v>36</v>
      </c>
      <c r="B22" s="43">
        <f>AUTOMERCADO!AH34</f>
        <v>328.26</v>
      </c>
      <c r="C22" s="43">
        <f>MODELO!AH34</f>
        <v>51.31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379.57</v>
      </c>
    </row>
    <row r="23" spans="1:10" x14ac:dyDescent="0.25">
      <c r="A23" s="46" t="s">
        <v>35</v>
      </c>
      <c r="B23" s="43">
        <f>AUTOMERCADO!AH35</f>
        <v>1644.5825999999997</v>
      </c>
      <c r="C23" s="43">
        <f>MODELO!AH35</f>
        <v>257.06310000000002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1901.6456999999998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566.82999999999993</v>
      </c>
      <c r="C26" s="43">
        <f>MODELO!AH38</f>
        <v>80.05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646.87999999999988</v>
      </c>
    </row>
    <row r="27" spans="1:10" x14ac:dyDescent="0.25">
      <c r="A27" s="48" t="s">
        <v>42</v>
      </c>
      <c r="B27" s="43">
        <f>AUTOMERCADO!AH39</f>
        <v>2844.5896999999995</v>
      </c>
      <c r="C27" s="43">
        <f>MODELO!AH39</f>
        <v>401.62530000000004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3246.2149999999997</v>
      </c>
    </row>
    <row r="28" spans="1:10" x14ac:dyDescent="0.25">
      <c r="A28" s="46" t="s">
        <v>43</v>
      </c>
      <c r="B28" s="43">
        <f>AUTOMERCADO!AH40</f>
        <v>66.989999999999995</v>
      </c>
      <c r="C28" s="43">
        <f>MODELO!AH40</f>
        <v>14.76</v>
      </c>
      <c r="D28" s="43">
        <f>EXQUISITECES!AH40</f>
        <v>0</v>
      </c>
      <c r="E28" s="43">
        <f>HOYADA!AH40</f>
        <v>42.07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123.82</v>
      </c>
    </row>
    <row r="29" spans="1:10" x14ac:dyDescent="0.25">
      <c r="A29" s="46" t="s">
        <v>44</v>
      </c>
      <c r="B29" s="43">
        <f>AUTOMERCADO!AH41</f>
        <v>336.9597</v>
      </c>
      <c r="C29" s="43">
        <f>MODELO!AH41</f>
        <v>74.242800000000003</v>
      </c>
      <c r="D29" s="43">
        <f>EXQUISITECES!AH41</f>
        <v>0</v>
      </c>
      <c r="E29" s="43">
        <f>HOYADA!AH41</f>
        <v>211.6121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622.81459999999993</v>
      </c>
    </row>
    <row r="30" spans="1:10" x14ac:dyDescent="0.25">
      <c r="A30" s="46" t="s">
        <v>45</v>
      </c>
      <c r="B30" s="43">
        <f>AUTOMERCADO!AH42</f>
        <v>151.08000000000001</v>
      </c>
      <c r="C30" s="43">
        <f>MODELO!AH42</f>
        <v>56.8</v>
      </c>
      <c r="D30" s="43">
        <f>EXQUISITECES!AH42</f>
        <v>0</v>
      </c>
      <c r="E30" s="43">
        <f>HOYADA!AH42</f>
        <v>6.6899999999999995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214.57</v>
      </c>
    </row>
    <row r="31" spans="1:10" x14ac:dyDescent="0.25">
      <c r="A31" s="46" t="s">
        <v>44</v>
      </c>
      <c r="B31" s="43">
        <f>AUTOMERCADO!AH43</f>
        <v>756.91079999999999</v>
      </c>
      <c r="C31" s="43">
        <f>MODELO!AH43</f>
        <v>284.56799999999998</v>
      </c>
      <c r="D31" s="43">
        <f>EXQUISITECES!AH43</f>
        <v>0</v>
      </c>
      <c r="E31" s="43">
        <f>HOYADA!AH43</f>
        <v>33.5169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1074.9956999999999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218.07</v>
      </c>
      <c r="C34" s="43">
        <f>MODELO!AH46</f>
        <v>71.56</v>
      </c>
      <c r="D34" s="43">
        <f>EXQUISITECES!AH46</f>
        <v>0</v>
      </c>
      <c r="E34" s="43">
        <f>HOYADA!AH46</f>
        <v>48.76</v>
      </c>
      <c r="F34" s="43">
        <f>FARMASTOP!AH46</f>
        <v>0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338.39</v>
      </c>
    </row>
    <row r="35" spans="1:10" x14ac:dyDescent="0.25">
      <c r="A35" s="48" t="s">
        <v>48</v>
      </c>
      <c r="B35" s="43">
        <f>AUTOMERCADO!AH47</f>
        <v>1093.8705</v>
      </c>
      <c r="C35" s="43">
        <f>MODELO!AH47</f>
        <v>358.81079999999997</v>
      </c>
      <c r="D35" s="43">
        <f>EXQUISITECES!AH47</f>
        <v>0</v>
      </c>
      <c r="E35" s="43">
        <f>HOYADA!AH47</f>
        <v>245.12900000000002</v>
      </c>
      <c r="F35" s="43">
        <f>FARMASTOP!AH47</f>
        <v>0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1697.8103000000001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23134.429999999997</v>
      </c>
      <c r="C37" s="43">
        <f>MODELO!AH49</f>
        <v>10047.08</v>
      </c>
      <c r="D37" s="43">
        <f>EXQUISITECES!AH49</f>
        <v>2936.13</v>
      </c>
      <c r="E37" s="43">
        <f>HOYADA!AH49</f>
        <v>5510.51</v>
      </c>
      <c r="F37" s="43">
        <f>FARMASTOP!AH49</f>
        <v>1272.4000000000001</v>
      </c>
      <c r="G37" s="43">
        <f>BOCAS!AH49</f>
        <v>799.59</v>
      </c>
      <c r="H37" s="43">
        <f>LAGUNETICA!AH49</f>
        <v>3063.98</v>
      </c>
      <c r="I37" s="43">
        <f>SANANTONIO!AH49</f>
        <v>0</v>
      </c>
      <c r="J37" s="43">
        <f t="shared" si="0"/>
        <v>46764.119999999995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2950.67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3130.75</v>
      </c>
      <c r="I40" s="43">
        <f>SANANTONIO!AH52</f>
        <v>0</v>
      </c>
      <c r="J40" s="43">
        <f t="shared" si="0"/>
        <v>6081.42</v>
      </c>
    </row>
    <row r="41" spans="1:10" x14ac:dyDescent="0.25">
      <c r="A41" s="74" t="s">
        <v>18</v>
      </c>
      <c r="B41" s="43">
        <f>AUTOMERCADO!AH53</f>
        <v>3913.74</v>
      </c>
      <c r="C41" s="43">
        <f>MODELO!AH53</f>
        <v>2418.61</v>
      </c>
      <c r="D41" s="43">
        <f>EXQUISITECES!AH53</f>
        <v>906.14</v>
      </c>
      <c r="E41" s="43">
        <f>HOYADA!AH53</f>
        <v>2634.69</v>
      </c>
      <c r="F41" s="43">
        <f>FARMASTOP!AH53</f>
        <v>132.22</v>
      </c>
      <c r="G41" s="43">
        <f>BOCAS!AH53</f>
        <v>110.83999999999999</v>
      </c>
      <c r="H41" s="43">
        <f>LAGUNETICA!AH53</f>
        <v>1743.6799999999998</v>
      </c>
      <c r="I41" s="43">
        <f>SANANTONIO!AH53</f>
        <v>0</v>
      </c>
      <c r="J41" s="43">
        <f t="shared" si="0"/>
        <v>11859.92</v>
      </c>
    </row>
    <row r="42" spans="1:10" x14ac:dyDescent="0.25">
      <c r="A42" s="74" t="s">
        <v>114</v>
      </c>
      <c r="B42" s="43">
        <f>AUTOMERCADO!AH54</f>
        <v>188.74</v>
      </c>
      <c r="C42" s="43">
        <f>MODELO!AH54</f>
        <v>7.66</v>
      </c>
      <c r="D42" s="43">
        <f>EXQUISITECES!AH54</f>
        <v>0</v>
      </c>
      <c r="E42" s="43">
        <f>HOYADA!AH54</f>
        <v>46.11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242.51</v>
      </c>
    </row>
    <row r="43" spans="1:10" x14ac:dyDescent="0.25">
      <c r="A43" s="74" t="s">
        <v>52</v>
      </c>
      <c r="B43" s="43">
        <f>AUTOMERCADO!AH55</f>
        <v>2408.0399999999991</v>
      </c>
      <c r="C43" s="43">
        <f>MODELO!AH55</f>
        <v>392.20000000000005</v>
      </c>
      <c r="D43" s="43">
        <f>EXQUISITECES!AH55</f>
        <v>333.71</v>
      </c>
      <c r="E43" s="43">
        <f>HOYADA!AH55</f>
        <v>41.23</v>
      </c>
      <c r="F43" s="43">
        <f>FARMASTOP!AH55</f>
        <v>0</v>
      </c>
      <c r="G43" s="43">
        <f>BOCAS!AH55</f>
        <v>44.49</v>
      </c>
      <c r="H43" s="43">
        <f>LAGUNETICA!AH55</f>
        <v>0</v>
      </c>
      <c r="I43" s="43">
        <f>SANANTONIO!AH55</f>
        <v>0</v>
      </c>
      <c r="J43" s="43">
        <f t="shared" si="0"/>
        <v>3219.6699999999987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28.03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28.03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9.02</v>
      </c>
      <c r="I47" s="43">
        <f>SANANTONIO!AH59</f>
        <v>0</v>
      </c>
      <c r="J47" s="43">
        <f t="shared" si="0"/>
        <v>9.02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4.87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4.87</v>
      </c>
    </row>
    <row r="52" spans="1:10" x14ac:dyDescent="0.25">
      <c r="A52" s="51" t="s">
        <v>92</v>
      </c>
      <c r="B52" s="75">
        <f>AUTOMERCADO!AH64</f>
        <v>51507.900200000004</v>
      </c>
      <c r="C52" s="75">
        <f>MODELO!AH64</f>
        <v>26049.916099999999</v>
      </c>
      <c r="D52" s="75">
        <f>EXQUISITECES!AH64</f>
        <v>7448.56</v>
      </c>
      <c r="E52" s="75">
        <f>HOYADA!AH64</f>
        <v>11607.249</v>
      </c>
      <c r="F52" s="75">
        <f>FARMASTOP!AH64</f>
        <v>2109.21</v>
      </c>
      <c r="G52" s="75">
        <f>BOCAS!AH64</f>
        <v>2562.84</v>
      </c>
      <c r="H52" s="75">
        <f>LAGUNETICA!AH64</f>
        <v>12529.09</v>
      </c>
      <c r="I52" s="75">
        <f>SANANTONIO!AH64</f>
        <v>0</v>
      </c>
      <c r="J52" s="75">
        <f t="shared" si="0"/>
        <v>113814.7653</v>
      </c>
    </row>
    <row r="53" spans="1:10" x14ac:dyDescent="0.25">
      <c r="A53" s="56" t="s">
        <v>3</v>
      </c>
      <c r="B53" s="43">
        <f>B2</f>
        <v>51492.520000000004</v>
      </c>
      <c r="C53" s="43">
        <f t="shared" ref="C53:I53" si="1">C2</f>
        <v>26027.190000000002</v>
      </c>
      <c r="D53" s="43">
        <f t="shared" si="1"/>
        <v>7254.7699999999995</v>
      </c>
      <c r="E53" s="43">
        <f t="shared" si="1"/>
        <v>11606.85</v>
      </c>
      <c r="F53" s="43">
        <f t="shared" si="1"/>
        <v>2033.87</v>
      </c>
      <c r="G53" s="43">
        <f t="shared" si="1"/>
        <v>2557.58</v>
      </c>
      <c r="H53" s="43">
        <f t="shared" si="1"/>
        <v>12527.669999999998</v>
      </c>
      <c r="I53" s="43">
        <f t="shared" si="1"/>
        <v>0</v>
      </c>
      <c r="J53" s="43">
        <f>J2</f>
        <v>113500.45000000001</v>
      </c>
    </row>
    <row r="54" spans="1:10" x14ac:dyDescent="0.25">
      <c r="A54" s="58" t="s">
        <v>95</v>
      </c>
      <c r="B54" s="43">
        <f>+B52-B53</f>
        <v>15.380199999999604</v>
      </c>
      <c r="C54" s="43">
        <f t="shared" ref="C54:I54" si="2">+C52-C53</f>
        <v>22.726099999996222</v>
      </c>
      <c r="D54" s="43">
        <f t="shared" si="2"/>
        <v>193.79000000000087</v>
      </c>
      <c r="E54" s="43">
        <f t="shared" si="2"/>
        <v>0.39899999999943248</v>
      </c>
      <c r="F54" s="43">
        <f t="shared" si="2"/>
        <v>75.340000000000146</v>
      </c>
      <c r="G54" s="43">
        <f t="shared" si="2"/>
        <v>5.2600000000002183</v>
      </c>
      <c r="H54" s="43">
        <f t="shared" si="2"/>
        <v>1.4200000000018917</v>
      </c>
      <c r="I54" s="43">
        <f t="shared" si="2"/>
        <v>0</v>
      </c>
      <c r="J54" s="43">
        <f>+J52-J53</f>
        <v>314.31529999998747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57</v>
      </c>
      <c r="E11" s="5" t="s">
        <v>59</v>
      </c>
      <c r="F11" s="5" t="s">
        <v>61</v>
      </c>
      <c r="G11" s="5" t="s">
        <v>67</v>
      </c>
      <c r="H11" s="5" t="s">
        <v>75</v>
      </c>
      <c r="I11" s="5" t="s">
        <v>54</v>
      </c>
      <c r="J11" s="5" t="s">
        <v>56</v>
      </c>
      <c r="K11" s="5" t="s">
        <v>58</v>
      </c>
      <c r="L11" s="5" t="s">
        <v>60</v>
      </c>
      <c r="M11" s="5" t="s">
        <v>62</v>
      </c>
      <c r="N11" s="5" t="s">
        <v>63</v>
      </c>
      <c r="O11" s="5" t="s">
        <v>65</v>
      </c>
      <c r="P11" s="5" t="s">
        <v>67</v>
      </c>
      <c r="Q11" s="5" t="s">
        <v>80</v>
      </c>
      <c r="R11" s="5" t="s">
        <v>82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6321.47</v>
      </c>
      <c r="C12" s="26">
        <v>939.28</v>
      </c>
      <c r="D12" s="26">
        <v>1849.49</v>
      </c>
      <c r="E12" s="26">
        <v>4347.2</v>
      </c>
      <c r="F12" s="26">
        <v>2314.33</v>
      </c>
      <c r="G12" s="26">
        <v>284.12</v>
      </c>
      <c r="H12" s="26">
        <v>99.92</v>
      </c>
      <c r="I12" s="26">
        <v>4220.2299999999996</v>
      </c>
      <c r="J12" s="26">
        <v>4431.97</v>
      </c>
      <c r="K12" s="26">
        <v>5167.24</v>
      </c>
      <c r="L12" s="26">
        <v>4971.8100000000004</v>
      </c>
      <c r="M12" s="26">
        <v>4647.1499999999996</v>
      </c>
      <c r="N12" s="26">
        <v>5560.39</v>
      </c>
      <c r="O12" s="26">
        <v>2147.04</v>
      </c>
      <c r="P12" s="26">
        <v>1454.25</v>
      </c>
      <c r="Q12" s="26">
        <v>876.16</v>
      </c>
      <c r="R12" s="26">
        <v>1860.47</v>
      </c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51492.520000000004</v>
      </c>
      <c r="AI12" s="26">
        <v>50911.69</v>
      </c>
      <c r="AJ12" s="69">
        <f>+AI12-AH12</f>
        <v>-580.83000000000175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28.5</v>
      </c>
      <c r="C15" s="23"/>
      <c r="D15" s="23"/>
      <c r="E15" s="23"/>
      <c r="F15" s="23">
        <v>65.5</v>
      </c>
      <c r="G15" s="23">
        <v>10</v>
      </c>
      <c r="H15" s="23">
        <v>9</v>
      </c>
      <c r="I15" s="23">
        <v>82.7</v>
      </c>
      <c r="J15" s="23"/>
      <c r="K15" s="23">
        <v>771</v>
      </c>
      <c r="L15" s="23">
        <v>212.5</v>
      </c>
      <c r="M15" s="23">
        <v>108</v>
      </c>
      <c r="N15" s="23"/>
      <c r="O15" s="23">
        <v>79</v>
      </c>
      <c r="P15" s="23"/>
      <c r="Q15" s="23">
        <v>73.7</v>
      </c>
      <c r="R15" s="23">
        <v>112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1551.9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>
        <v>209</v>
      </c>
      <c r="J16" s="31">
        <v>255</v>
      </c>
      <c r="K16" s="31">
        <v>335</v>
      </c>
      <c r="L16" s="31">
        <v>324</v>
      </c>
      <c r="M16" s="31">
        <v>277</v>
      </c>
      <c r="N16" s="31">
        <v>306</v>
      </c>
      <c r="O16" s="31"/>
      <c r="P16" s="31"/>
      <c r="Q16" s="31">
        <v>50</v>
      </c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1756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1051.27</v>
      </c>
      <c r="J17" s="22">
        <f t="shared" si="2"/>
        <v>1282.6500000000001</v>
      </c>
      <c r="K17" s="22">
        <f t="shared" si="2"/>
        <v>1685.0500000000002</v>
      </c>
      <c r="L17" s="22">
        <f t="shared" si="2"/>
        <v>1629.72</v>
      </c>
      <c r="M17" s="22">
        <f t="shared" ref="M17:R17" si="3">M16*$B$8</f>
        <v>1393.3100000000002</v>
      </c>
      <c r="N17" s="22">
        <f t="shared" si="3"/>
        <v>1539.18</v>
      </c>
      <c r="O17" s="22">
        <f t="shared" si="3"/>
        <v>0</v>
      </c>
      <c r="P17" s="22">
        <f t="shared" si="3"/>
        <v>0</v>
      </c>
      <c r="Q17" s="22">
        <f t="shared" si="3"/>
        <v>251.5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8832.68</v>
      </c>
    </row>
    <row r="18" spans="1:36" s="32" customFormat="1" x14ac:dyDescent="0.25">
      <c r="A18" s="30" t="s">
        <v>23</v>
      </c>
      <c r="B18" s="33">
        <v>341</v>
      </c>
      <c r="C18" s="33">
        <v>98</v>
      </c>
      <c r="D18" s="33">
        <v>64</v>
      </c>
      <c r="E18" s="33">
        <v>360</v>
      </c>
      <c r="F18" s="33">
        <v>119</v>
      </c>
      <c r="G18" s="33"/>
      <c r="H18" s="33"/>
      <c r="I18" s="33">
        <v>85</v>
      </c>
      <c r="J18" s="33">
        <v>62</v>
      </c>
      <c r="K18" s="33">
        <v>172</v>
      </c>
      <c r="L18" s="33">
        <v>18</v>
      </c>
      <c r="M18" s="33">
        <v>50</v>
      </c>
      <c r="N18" s="33">
        <v>124</v>
      </c>
      <c r="O18" s="33"/>
      <c r="P18" s="33"/>
      <c r="Q18" s="33">
        <v>11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1504</v>
      </c>
      <c r="AJ18" s="70"/>
    </row>
    <row r="19" spans="1:36" s="47" customFormat="1" x14ac:dyDescent="0.25">
      <c r="A19" s="46" t="s">
        <v>27</v>
      </c>
      <c r="B19" s="22">
        <f>B18*$B$9</f>
        <v>1708.4099999999999</v>
      </c>
      <c r="C19" s="22">
        <f t="shared" ref="C19:L19" si="5">C18*$B$9</f>
        <v>490.97999999999996</v>
      </c>
      <c r="D19" s="22">
        <f t="shared" si="5"/>
        <v>320.64</v>
      </c>
      <c r="E19" s="22">
        <f t="shared" si="5"/>
        <v>1803.6</v>
      </c>
      <c r="F19" s="22">
        <f t="shared" si="5"/>
        <v>596.18999999999994</v>
      </c>
      <c r="G19" s="22">
        <f t="shared" si="5"/>
        <v>0</v>
      </c>
      <c r="H19" s="22">
        <f t="shared" si="5"/>
        <v>0</v>
      </c>
      <c r="I19" s="22">
        <f t="shared" si="5"/>
        <v>425.84999999999997</v>
      </c>
      <c r="J19" s="22">
        <f t="shared" si="5"/>
        <v>310.62</v>
      </c>
      <c r="K19" s="22">
        <f t="shared" si="5"/>
        <v>861.71999999999991</v>
      </c>
      <c r="L19" s="22">
        <f t="shared" si="5"/>
        <v>90.179999999999993</v>
      </c>
      <c r="M19" s="22">
        <f t="shared" ref="M19:R19" si="6">M18*$B$9</f>
        <v>250.5</v>
      </c>
      <c r="N19" s="22">
        <f t="shared" si="6"/>
        <v>621.24</v>
      </c>
      <c r="O19" s="22">
        <f t="shared" si="6"/>
        <v>0</v>
      </c>
      <c r="P19" s="22">
        <f t="shared" si="6"/>
        <v>0</v>
      </c>
      <c r="Q19" s="22">
        <f t="shared" si="6"/>
        <v>55.11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7535.0399999999991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341</v>
      </c>
      <c r="C22" s="20">
        <f t="shared" ref="C22:L22" si="11">+C16+C18+C20</f>
        <v>98</v>
      </c>
      <c r="D22" s="20">
        <f t="shared" si="11"/>
        <v>64</v>
      </c>
      <c r="E22" s="20">
        <f t="shared" si="11"/>
        <v>360</v>
      </c>
      <c r="F22" s="20">
        <f t="shared" si="11"/>
        <v>119</v>
      </c>
      <c r="G22" s="20">
        <f t="shared" si="11"/>
        <v>0</v>
      </c>
      <c r="H22" s="20">
        <f t="shared" si="11"/>
        <v>0</v>
      </c>
      <c r="I22" s="20">
        <f t="shared" si="11"/>
        <v>294</v>
      </c>
      <c r="J22" s="20">
        <f t="shared" si="11"/>
        <v>317</v>
      </c>
      <c r="K22" s="20">
        <f t="shared" si="11"/>
        <v>507</v>
      </c>
      <c r="L22" s="20">
        <f t="shared" si="11"/>
        <v>342</v>
      </c>
      <c r="M22" s="20">
        <f t="shared" ref="M22:S22" si="12">+M16+M18+M20</f>
        <v>327</v>
      </c>
      <c r="N22" s="20">
        <f t="shared" si="12"/>
        <v>430</v>
      </c>
      <c r="O22" s="20">
        <f t="shared" si="12"/>
        <v>0</v>
      </c>
      <c r="P22" s="20">
        <f t="shared" si="12"/>
        <v>0</v>
      </c>
      <c r="Q22" s="20">
        <f t="shared" si="12"/>
        <v>61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3260</v>
      </c>
    </row>
    <row r="23" spans="1:36" s="47" customFormat="1" x14ac:dyDescent="0.25">
      <c r="A23" s="48" t="s">
        <v>26</v>
      </c>
      <c r="B23" s="19">
        <f>+B17+B19+B21</f>
        <v>1708.4099999999999</v>
      </c>
      <c r="C23" s="19">
        <f t="shared" ref="C23:L23" si="14">+C17+C19+C21</f>
        <v>490.97999999999996</v>
      </c>
      <c r="D23" s="19">
        <f t="shared" si="14"/>
        <v>320.64</v>
      </c>
      <c r="E23" s="19">
        <f t="shared" si="14"/>
        <v>1803.6</v>
      </c>
      <c r="F23" s="19">
        <f t="shared" si="14"/>
        <v>596.18999999999994</v>
      </c>
      <c r="G23" s="19">
        <f t="shared" si="14"/>
        <v>0</v>
      </c>
      <c r="H23" s="19">
        <f t="shared" si="14"/>
        <v>0</v>
      </c>
      <c r="I23" s="19">
        <f t="shared" si="14"/>
        <v>1477.12</v>
      </c>
      <c r="J23" s="19">
        <f t="shared" si="14"/>
        <v>1593.27</v>
      </c>
      <c r="K23" s="19">
        <f t="shared" si="14"/>
        <v>2546.77</v>
      </c>
      <c r="L23" s="19">
        <f t="shared" si="14"/>
        <v>1719.9</v>
      </c>
      <c r="M23" s="19">
        <f t="shared" ref="M23:S23" si="15">+M17+M19+M21</f>
        <v>1643.8100000000002</v>
      </c>
      <c r="N23" s="19">
        <f t="shared" si="15"/>
        <v>2160.42</v>
      </c>
      <c r="O23" s="19">
        <f t="shared" si="15"/>
        <v>0</v>
      </c>
      <c r="P23" s="19">
        <f t="shared" si="15"/>
        <v>0</v>
      </c>
      <c r="Q23" s="19">
        <f t="shared" si="15"/>
        <v>306.61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16367.72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>
        <v>125</v>
      </c>
      <c r="K32" s="36">
        <v>73.569999999999993</v>
      </c>
      <c r="L32" s="36"/>
      <c r="M32" s="37">
        <v>40</v>
      </c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238.57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628.75</v>
      </c>
      <c r="K33" s="22">
        <f t="shared" si="30"/>
        <v>370.05709999999999</v>
      </c>
      <c r="L33" s="22">
        <f t="shared" si="30"/>
        <v>0</v>
      </c>
      <c r="M33" s="22">
        <f t="shared" ref="M33:R33" si="31">M32*$B$8</f>
        <v>201.20000000000002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1200.0071</v>
      </c>
    </row>
    <row r="34" spans="1:34" x14ac:dyDescent="0.25">
      <c r="A34" s="13" t="s">
        <v>36</v>
      </c>
      <c r="B34" s="38">
        <v>205.58</v>
      </c>
      <c r="C34" s="38"/>
      <c r="D34" s="38"/>
      <c r="E34" s="38"/>
      <c r="F34" s="38">
        <v>64.55</v>
      </c>
      <c r="G34" s="38"/>
      <c r="H34" s="38"/>
      <c r="I34" s="38"/>
      <c r="J34" s="38"/>
      <c r="K34" s="38"/>
      <c r="L34" s="38"/>
      <c r="M34" s="38">
        <v>58.13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328.26</v>
      </c>
    </row>
    <row r="35" spans="1:34" s="47" customFormat="1" x14ac:dyDescent="0.25">
      <c r="A35" s="46" t="s">
        <v>35</v>
      </c>
      <c r="B35" s="22">
        <f>B34*$B$9</f>
        <v>1029.9558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323.39549999999997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291.23129999999998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1644.5825999999997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205.58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64.55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125</v>
      </c>
      <c r="K38" s="20">
        <f t="shared" si="39"/>
        <v>73.569999999999993</v>
      </c>
      <c r="L38" s="20">
        <f t="shared" si="39"/>
        <v>0</v>
      </c>
      <c r="M38" s="20">
        <f t="shared" ref="M38:S38" si="40">+M32+M34+M36</f>
        <v>98.13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566.82999999999993</v>
      </c>
    </row>
    <row r="39" spans="1:34" s="47" customFormat="1" x14ac:dyDescent="0.25">
      <c r="A39" s="48" t="s">
        <v>42</v>
      </c>
      <c r="B39" s="19">
        <f>+B33+B35+B37</f>
        <v>1029.9558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323.39549999999997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628.75</v>
      </c>
      <c r="K39" s="19">
        <f t="shared" si="42"/>
        <v>370.05709999999999</v>
      </c>
      <c r="L39" s="19">
        <f t="shared" si="42"/>
        <v>0</v>
      </c>
      <c r="M39" s="19">
        <f t="shared" ref="M39:S39" si="43">+M33+M35+M37</f>
        <v>492.43129999999996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2844.5896999999995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>
        <v>43.44</v>
      </c>
      <c r="M40" s="36">
        <v>17.22</v>
      </c>
      <c r="N40" s="36">
        <v>6.33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66.989999999999995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218.50319999999999</v>
      </c>
      <c r="M41" s="22">
        <f t="shared" ref="M41:R41" si="46">M40*$B$8</f>
        <v>86.616600000000005</v>
      </c>
      <c r="N41" s="22">
        <f t="shared" si="46"/>
        <v>31.839900000000004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336.9597</v>
      </c>
    </row>
    <row r="42" spans="1:34" x14ac:dyDescent="0.25">
      <c r="A42" s="13" t="s">
        <v>45</v>
      </c>
      <c r="B42" s="38"/>
      <c r="C42" s="38"/>
      <c r="D42" s="38">
        <v>55.72</v>
      </c>
      <c r="E42" s="38">
        <v>27.89</v>
      </c>
      <c r="F42" s="38">
        <v>20.98</v>
      </c>
      <c r="G42" s="38"/>
      <c r="H42" s="38"/>
      <c r="I42" s="38"/>
      <c r="J42" s="38"/>
      <c r="K42" s="38"/>
      <c r="L42" s="38"/>
      <c r="M42" s="38"/>
      <c r="N42" s="38">
        <v>46.49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151.08000000000001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279.15719999999999</v>
      </c>
      <c r="E43" s="22">
        <f t="shared" si="48"/>
        <v>139.72890000000001</v>
      </c>
      <c r="F43" s="22">
        <f t="shared" si="48"/>
        <v>105.10979999999999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232.91489999999999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756.91079999999999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55.72</v>
      </c>
      <c r="E46" s="20">
        <f t="shared" si="54"/>
        <v>27.89</v>
      </c>
      <c r="F46" s="20">
        <f t="shared" si="54"/>
        <v>20.98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43.44</v>
      </c>
      <c r="M46" s="20">
        <f t="shared" ref="M46:S46" si="55">+M40+M42+M44</f>
        <v>17.22</v>
      </c>
      <c r="N46" s="20">
        <f t="shared" si="55"/>
        <v>52.82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218.07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279.15719999999999</v>
      </c>
      <c r="E47" s="19">
        <f t="shared" si="57"/>
        <v>139.72890000000001</v>
      </c>
      <c r="F47" s="19">
        <f t="shared" si="57"/>
        <v>105.10979999999999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218.50319999999999</v>
      </c>
      <c r="M47" s="19">
        <f t="shared" ref="M47:S47" si="58">+M41+M43+M45</f>
        <v>86.616600000000005</v>
      </c>
      <c r="N47" s="19">
        <f t="shared" si="58"/>
        <v>264.75479999999999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1093.8705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2288.71</v>
      </c>
      <c r="C49" s="44">
        <v>425.71</v>
      </c>
      <c r="D49" s="44">
        <v>1006.28</v>
      </c>
      <c r="E49" s="44">
        <v>1811.48</v>
      </c>
      <c r="F49" s="44">
        <v>1218.0999999999999</v>
      </c>
      <c r="G49" s="44">
        <v>116.96</v>
      </c>
      <c r="H49" s="44">
        <v>93</v>
      </c>
      <c r="I49" s="44">
        <v>1310.9</v>
      </c>
      <c r="J49" s="44">
        <v>1344.38</v>
      </c>
      <c r="K49" s="44">
        <v>1257.0899999999999</v>
      </c>
      <c r="L49" s="44">
        <v>2071.4</v>
      </c>
      <c r="M49" s="45">
        <v>1622.22</v>
      </c>
      <c r="N49" s="45">
        <v>3064.08</v>
      </c>
      <c r="O49" s="45">
        <v>2006.39</v>
      </c>
      <c r="P49" s="45">
        <v>1354.29</v>
      </c>
      <c r="Q49" s="45">
        <v>450.16</v>
      </c>
      <c r="R49" s="45">
        <v>1693.28</v>
      </c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23134.429999999997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860.22</v>
      </c>
      <c r="C53" s="44">
        <v>28.71</v>
      </c>
      <c r="D53" s="44">
        <v>248.92</v>
      </c>
      <c r="E53" s="44">
        <v>604.54</v>
      </c>
      <c r="F53" s="44"/>
      <c r="G53" s="44"/>
      <c r="H53" s="44"/>
      <c r="I53" s="44">
        <v>494.86</v>
      </c>
      <c r="J53" s="44">
        <v>815.28</v>
      </c>
      <c r="K53" s="44">
        <v>211.83</v>
      </c>
      <c r="L53" s="44">
        <v>592.91999999999996</v>
      </c>
      <c r="M53" s="45"/>
      <c r="N53" s="45"/>
      <c r="O53" s="45"/>
      <c r="P53" s="45"/>
      <c r="Q53" s="45">
        <v>56.46</v>
      </c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3913.74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>
        <v>90.68</v>
      </c>
      <c r="O54" s="45"/>
      <c r="P54" s="45">
        <v>98.06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188.74</v>
      </c>
    </row>
    <row r="55" spans="1:34" x14ac:dyDescent="0.25">
      <c r="A55" s="17" t="s">
        <v>52</v>
      </c>
      <c r="B55" s="44">
        <v>407.02</v>
      </c>
      <c r="C55" s="44"/>
      <c r="D55" s="44"/>
      <c r="E55" s="44"/>
      <c r="F55" s="44">
        <v>6.51</v>
      </c>
      <c r="G55" s="44">
        <v>157.15</v>
      </c>
      <c r="H55" s="44"/>
      <c r="I55" s="44">
        <v>854.96</v>
      </c>
      <c r="J55" s="44">
        <v>20.11</v>
      </c>
      <c r="K55" s="44"/>
      <c r="L55" s="44">
        <v>144.34</v>
      </c>
      <c r="M55" s="45">
        <v>698.76</v>
      </c>
      <c r="N55" s="45"/>
      <c r="O55" s="45">
        <v>63.49</v>
      </c>
      <c r="P55" s="45"/>
      <c r="Q55" s="45"/>
      <c r="R55" s="45">
        <v>55.7</v>
      </c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2408.0399999999991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>
        <v>4.87</v>
      </c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4.87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6322.8158000000003</v>
      </c>
      <c r="C64" s="53">
        <f t="shared" ref="C64:AG64" si="61">+C15+C23+C31+C39+C47+C48+C49+C50+C51+C52+C53+C54+C55+C56+C57+C58+C59+C60+C61+C62+C63</f>
        <v>945.4</v>
      </c>
      <c r="D64" s="53">
        <f t="shared" si="61"/>
        <v>1854.9972</v>
      </c>
      <c r="E64" s="53">
        <f t="shared" si="61"/>
        <v>4359.3489</v>
      </c>
      <c r="F64" s="53">
        <f t="shared" si="61"/>
        <v>2314.8053</v>
      </c>
      <c r="G64" s="53">
        <f t="shared" si="61"/>
        <v>284.11</v>
      </c>
      <c r="H64" s="53">
        <f t="shared" si="61"/>
        <v>102</v>
      </c>
      <c r="I64" s="53">
        <f t="shared" si="61"/>
        <v>4220.5400000000009</v>
      </c>
      <c r="J64" s="53">
        <f t="shared" si="61"/>
        <v>4406.66</v>
      </c>
      <c r="K64" s="53">
        <f t="shared" si="61"/>
        <v>5156.7470999999996</v>
      </c>
      <c r="L64" s="53">
        <f t="shared" si="61"/>
        <v>4959.5632000000005</v>
      </c>
      <c r="M64" s="53">
        <f t="shared" si="61"/>
        <v>4651.8379000000004</v>
      </c>
      <c r="N64" s="53">
        <f t="shared" si="61"/>
        <v>5579.9348000000009</v>
      </c>
      <c r="O64" s="53">
        <f t="shared" si="61"/>
        <v>2148.88</v>
      </c>
      <c r="P64" s="53">
        <f t="shared" si="61"/>
        <v>1452.35</v>
      </c>
      <c r="Q64" s="53">
        <f t="shared" si="61"/>
        <v>886.93000000000006</v>
      </c>
      <c r="R64" s="53">
        <f t="shared" si="61"/>
        <v>1860.98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51507.900200000004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8 D</v>
      </c>
      <c r="H66" s="55" t="str">
        <f t="shared" si="62"/>
        <v>CAJA 12 D</v>
      </c>
      <c r="I66" s="55" t="str">
        <f t="shared" si="62"/>
        <v>CAJA 1 N</v>
      </c>
      <c r="J66" s="55" t="str">
        <f t="shared" si="62"/>
        <v>CAJA 2 N</v>
      </c>
      <c r="K66" s="55" t="str">
        <f t="shared" si="62"/>
        <v>CAJA 3 N</v>
      </c>
      <c r="L66" s="55" t="str">
        <f t="shared" si="62"/>
        <v>CAJA 4 N</v>
      </c>
      <c r="M66" s="55" t="str">
        <f t="shared" si="62"/>
        <v>CAJA 5 N</v>
      </c>
      <c r="N66" s="55" t="str">
        <f t="shared" si="62"/>
        <v>CAJA 6 D</v>
      </c>
      <c r="O66" s="55" t="str">
        <f t="shared" si="62"/>
        <v>CAJA 7 D</v>
      </c>
      <c r="P66" s="55" t="str">
        <f t="shared" si="62"/>
        <v>CAJA 8 D</v>
      </c>
      <c r="Q66" s="55" t="str">
        <f t="shared" si="62"/>
        <v>CAJA 14 N</v>
      </c>
      <c r="R66" s="55" t="str">
        <f t="shared" si="62"/>
        <v>CAJA 15 N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6321.47</v>
      </c>
      <c r="C67" s="57">
        <f t="shared" ref="C67:L67" si="63">C12</f>
        <v>939.28</v>
      </c>
      <c r="D67" s="57">
        <f t="shared" si="63"/>
        <v>1849.49</v>
      </c>
      <c r="E67" s="57">
        <f t="shared" si="63"/>
        <v>4347.2</v>
      </c>
      <c r="F67" s="57">
        <f t="shared" si="63"/>
        <v>2314.33</v>
      </c>
      <c r="G67" s="57">
        <f t="shared" si="63"/>
        <v>284.12</v>
      </c>
      <c r="H67" s="57">
        <f t="shared" si="63"/>
        <v>99.92</v>
      </c>
      <c r="I67" s="57">
        <f t="shared" si="63"/>
        <v>4220.2299999999996</v>
      </c>
      <c r="J67" s="57">
        <f t="shared" si="63"/>
        <v>4431.97</v>
      </c>
      <c r="K67" s="57">
        <f t="shared" si="63"/>
        <v>5167.24</v>
      </c>
      <c r="L67" s="57">
        <f t="shared" si="63"/>
        <v>4971.8100000000004</v>
      </c>
      <c r="M67" s="57">
        <f t="shared" ref="M67:AG67" si="64">M12</f>
        <v>4647.1499999999996</v>
      </c>
      <c r="N67" s="57">
        <f t="shared" si="64"/>
        <v>5560.39</v>
      </c>
      <c r="O67" s="57">
        <f t="shared" si="64"/>
        <v>2147.04</v>
      </c>
      <c r="P67" s="57">
        <f t="shared" si="64"/>
        <v>1454.25</v>
      </c>
      <c r="Q67" s="57">
        <f t="shared" si="64"/>
        <v>876.16</v>
      </c>
      <c r="R67" s="57">
        <f t="shared" si="64"/>
        <v>1860.47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51492.520000000004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6321.47</v>
      </c>
      <c r="C69" s="59">
        <f t="shared" ref="C69:L69" si="67">+C67+C68</f>
        <v>939.28</v>
      </c>
      <c r="D69" s="59">
        <f t="shared" si="67"/>
        <v>1849.49</v>
      </c>
      <c r="E69" s="59">
        <f t="shared" si="67"/>
        <v>4347.2</v>
      </c>
      <c r="F69" s="59">
        <f t="shared" si="67"/>
        <v>2314.33</v>
      </c>
      <c r="G69" s="59">
        <f t="shared" si="67"/>
        <v>284.12</v>
      </c>
      <c r="H69" s="59">
        <f t="shared" si="67"/>
        <v>99.92</v>
      </c>
      <c r="I69" s="59">
        <f t="shared" si="67"/>
        <v>4220.2299999999996</v>
      </c>
      <c r="J69" s="59">
        <f t="shared" si="67"/>
        <v>4431.97</v>
      </c>
      <c r="K69" s="59">
        <f t="shared" si="67"/>
        <v>5167.24</v>
      </c>
      <c r="L69" s="59">
        <f t="shared" si="67"/>
        <v>4971.8100000000004</v>
      </c>
      <c r="M69" s="59">
        <f t="shared" ref="M69:AG69" si="68">+M67+M68</f>
        <v>4647.1499999999996</v>
      </c>
      <c r="N69" s="59">
        <f t="shared" si="68"/>
        <v>5560.39</v>
      </c>
      <c r="O69" s="59">
        <f t="shared" si="68"/>
        <v>2147.04</v>
      </c>
      <c r="P69" s="59">
        <f t="shared" si="68"/>
        <v>1454.25</v>
      </c>
      <c r="Q69" s="59">
        <f t="shared" si="68"/>
        <v>876.16</v>
      </c>
      <c r="R69" s="59">
        <f t="shared" si="68"/>
        <v>1860.47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51492.520000000004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1.3458000000000538</v>
      </c>
      <c r="C70" s="57">
        <f t="shared" si="69"/>
        <v>6.1200000000000045</v>
      </c>
      <c r="D70" s="57">
        <f t="shared" si="69"/>
        <v>5.5072000000000116</v>
      </c>
      <c r="E70" s="57">
        <f t="shared" si="69"/>
        <v>12.14890000000014</v>
      </c>
      <c r="F70" s="57">
        <f t="shared" si="69"/>
        <v>0.47530000000006112</v>
      </c>
      <c r="G70" s="57">
        <f t="shared" si="69"/>
        <v>-9.9999999999909051E-3</v>
      </c>
      <c r="H70" s="57">
        <f t="shared" si="69"/>
        <v>2.0799999999999983</v>
      </c>
      <c r="I70" s="57">
        <f t="shared" si="69"/>
        <v>0.31000000000130967</v>
      </c>
      <c r="J70" s="57">
        <f t="shared" si="69"/>
        <v>-25.3100000000004</v>
      </c>
      <c r="K70" s="57">
        <f t="shared" si="69"/>
        <v>-10.492900000000191</v>
      </c>
      <c r="L70" s="57">
        <f t="shared" si="69"/>
        <v>-12.246799999999894</v>
      </c>
      <c r="M70" s="57">
        <f t="shared" ref="M70:AG70" si="70">+M64-M69</f>
        <v>4.6879000000008091</v>
      </c>
      <c r="N70" s="57">
        <f t="shared" si="70"/>
        <v>19.544800000000578</v>
      </c>
      <c r="O70" s="57">
        <f t="shared" si="70"/>
        <v>1.8400000000001455</v>
      </c>
      <c r="P70" s="57">
        <f t="shared" si="70"/>
        <v>-1.9000000000000909</v>
      </c>
      <c r="Q70" s="57">
        <f t="shared" si="70"/>
        <v>10.770000000000095</v>
      </c>
      <c r="R70" s="57">
        <f t="shared" si="70"/>
        <v>0.50999999999999091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15.380200000002631</v>
      </c>
    </row>
    <row r="71" spans="1:34" ht="101.25" customHeight="1" x14ac:dyDescent="0.25">
      <c r="A71" s="77" t="s">
        <v>96</v>
      </c>
      <c r="B71" s="14"/>
      <c r="C71" s="14" t="s">
        <v>127</v>
      </c>
      <c r="D71" s="14" t="s">
        <v>128</v>
      </c>
      <c r="E71" s="14" t="s">
        <v>129</v>
      </c>
      <c r="F71" s="14"/>
      <c r="G71" s="14"/>
      <c r="H71" s="14"/>
      <c r="I71" s="14"/>
      <c r="J71" s="14" t="s">
        <v>130</v>
      </c>
      <c r="K71" s="14" t="s">
        <v>131</v>
      </c>
      <c r="L71" s="14" t="s">
        <v>132</v>
      </c>
      <c r="M71" s="29"/>
      <c r="N71" s="29" t="s">
        <v>133</v>
      </c>
      <c r="O71" s="29"/>
      <c r="P71" s="29"/>
      <c r="Q71" s="29" t="s">
        <v>134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L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43" sqref="F4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67</v>
      </c>
      <c r="F11" s="5" t="s">
        <v>69</v>
      </c>
      <c r="G11" s="5" t="s">
        <v>54</v>
      </c>
      <c r="H11" s="5" t="s">
        <v>56</v>
      </c>
      <c r="I11" s="5" t="s">
        <v>58</v>
      </c>
      <c r="J11" s="5" t="s">
        <v>60</v>
      </c>
      <c r="K11" s="5" t="s">
        <v>68</v>
      </c>
      <c r="L11" s="5" t="s">
        <v>70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2174.46</v>
      </c>
      <c r="C12" s="26">
        <v>2274.75</v>
      </c>
      <c r="D12" s="26">
        <v>1837.65</v>
      </c>
      <c r="E12" s="26">
        <v>1093.71</v>
      </c>
      <c r="F12" s="26">
        <v>985.3</v>
      </c>
      <c r="G12" s="26">
        <v>3237.81</v>
      </c>
      <c r="H12" s="26">
        <v>3610.94</v>
      </c>
      <c r="I12" s="26">
        <v>3085.49</v>
      </c>
      <c r="J12" s="26">
        <v>2691.68</v>
      </c>
      <c r="K12" s="26">
        <v>2083.4</v>
      </c>
      <c r="L12" s="26">
        <v>2952</v>
      </c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26027.190000000002</v>
      </c>
      <c r="AI12" s="26">
        <v>25776.75</v>
      </c>
      <c r="AJ12" s="69">
        <f>+AI12-AH12</f>
        <v>-250.44000000000233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183.2</v>
      </c>
      <c r="C15" s="23">
        <v>90.5</v>
      </c>
      <c r="D15" s="23">
        <v>91</v>
      </c>
      <c r="E15" s="23">
        <v>11</v>
      </c>
      <c r="F15" s="23">
        <v>18.5</v>
      </c>
      <c r="G15" s="23">
        <v>92.5</v>
      </c>
      <c r="H15" s="23">
        <v>193.5</v>
      </c>
      <c r="I15" s="23">
        <v>162</v>
      </c>
      <c r="J15" s="23">
        <v>64</v>
      </c>
      <c r="K15" s="23">
        <v>13.5</v>
      </c>
      <c r="L15" s="23">
        <v>151.5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1071.2</v>
      </c>
    </row>
    <row r="16" spans="1:36" s="32" customFormat="1" x14ac:dyDescent="0.25">
      <c r="A16" s="30" t="s">
        <v>20</v>
      </c>
      <c r="B16" s="31"/>
      <c r="C16" s="31">
        <v>0</v>
      </c>
      <c r="D16" s="31">
        <v>0</v>
      </c>
      <c r="E16" s="31">
        <v>0</v>
      </c>
      <c r="F16" s="31">
        <v>0</v>
      </c>
      <c r="G16" s="31">
        <v>178</v>
      </c>
      <c r="H16" s="31">
        <v>186</v>
      </c>
      <c r="I16" s="31">
        <v>170</v>
      </c>
      <c r="J16" s="31">
        <v>167</v>
      </c>
      <c r="K16" s="31">
        <v>121</v>
      </c>
      <c r="L16" s="31">
        <v>296</v>
      </c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1118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895.34</v>
      </c>
      <c r="H17" s="22">
        <f t="shared" si="2"/>
        <v>935.58</v>
      </c>
      <c r="I17" s="22">
        <f t="shared" si="2"/>
        <v>855.1</v>
      </c>
      <c r="J17" s="22">
        <f t="shared" si="2"/>
        <v>840.01</v>
      </c>
      <c r="K17" s="22">
        <f t="shared" si="2"/>
        <v>608.63</v>
      </c>
      <c r="L17" s="22">
        <f t="shared" si="2"/>
        <v>1488.88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5623.54</v>
      </c>
    </row>
    <row r="18" spans="1:36" s="32" customFormat="1" x14ac:dyDescent="0.25">
      <c r="A18" s="30" t="s">
        <v>23</v>
      </c>
      <c r="B18" s="33">
        <v>164</v>
      </c>
      <c r="C18" s="33">
        <v>72</v>
      </c>
      <c r="D18" s="33">
        <v>36</v>
      </c>
      <c r="E18" s="33">
        <v>42</v>
      </c>
      <c r="F18" s="33">
        <v>51</v>
      </c>
      <c r="G18" s="33">
        <v>58</v>
      </c>
      <c r="H18" s="33">
        <v>20</v>
      </c>
      <c r="I18" s="33">
        <v>23</v>
      </c>
      <c r="J18" s="33">
        <v>37</v>
      </c>
      <c r="K18" s="33">
        <v>25</v>
      </c>
      <c r="L18" s="33">
        <v>21</v>
      </c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549</v>
      </c>
      <c r="AJ18" s="70"/>
    </row>
    <row r="19" spans="1:36" s="47" customFormat="1" x14ac:dyDescent="0.25">
      <c r="A19" s="46" t="s">
        <v>27</v>
      </c>
      <c r="B19" s="22">
        <f>B18*$B$9</f>
        <v>821.64</v>
      </c>
      <c r="C19" s="22">
        <f t="shared" ref="C19:AG19" si="3">C18*$B$9</f>
        <v>360.71999999999997</v>
      </c>
      <c r="D19" s="22">
        <f t="shared" si="3"/>
        <v>180.35999999999999</v>
      </c>
      <c r="E19" s="22">
        <f t="shared" si="3"/>
        <v>210.42</v>
      </c>
      <c r="F19" s="22">
        <f t="shared" si="3"/>
        <v>255.51</v>
      </c>
      <c r="G19" s="22">
        <f t="shared" si="3"/>
        <v>290.58</v>
      </c>
      <c r="H19" s="22">
        <f t="shared" si="3"/>
        <v>100.19999999999999</v>
      </c>
      <c r="I19" s="22">
        <f t="shared" si="3"/>
        <v>115.22999999999999</v>
      </c>
      <c r="J19" s="22">
        <f t="shared" si="3"/>
        <v>185.37</v>
      </c>
      <c r="K19" s="22">
        <f t="shared" si="3"/>
        <v>125.25</v>
      </c>
      <c r="L19" s="22">
        <f t="shared" si="3"/>
        <v>105.21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2750.49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164</v>
      </c>
      <c r="C22" s="20">
        <f t="shared" ref="C22:AG23" si="5">+C16+C18+C20</f>
        <v>72</v>
      </c>
      <c r="D22" s="20">
        <f t="shared" si="5"/>
        <v>36</v>
      </c>
      <c r="E22" s="20">
        <f t="shared" si="5"/>
        <v>42</v>
      </c>
      <c r="F22" s="20">
        <f t="shared" si="5"/>
        <v>51</v>
      </c>
      <c r="G22" s="20">
        <f t="shared" si="5"/>
        <v>236</v>
      </c>
      <c r="H22" s="20">
        <f t="shared" si="5"/>
        <v>206</v>
      </c>
      <c r="I22" s="20">
        <f t="shared" si="5"/>
        <v>193</v>
      </c>
      <c r="J22" s="20">
        <f t="shared" si="5"/>
        <v>204</v>
      </c>
      <c r="K22" s="20">
        <f t="shared" si="5"/>
        <v>146</v>
      </c>
      <c r="L22" s="20">
        <f t="shared" si="5"/>
        <v>317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1667</v>
      </c>
    </row>
    <row r="23" spans="1:36" s="47" customFormat="1" x14ac:dyDescent="0.25">
      <c r="A23" s="48" t="s">
        <v>26</v>
      </c>
      <c r="B23" s="19">
        <f>+B17+B19+B21</f>
        <v>821.64</v>
      </c>
      <c r="C23" s="19">
        <f t="shared" si="5"/>
        <v>360.71999999999997</v>
      </c>
      <c r="D23" s="19">
        <f t="shared" si="5"/>
        <v>180.35999999999999</v>
      </c>
      <c r="E23" s="19">
        <f t="shared" si="5"/>
        <v>210.42</v>
      </c>
      <c r="F23" s="19">
        <f t="shared" si="5"/>
        <v>255.51</v>
      </c>
      <c r="G23" s="19">
        <f t="shared" si="5"/>
        <v>1185.92</v>
      </c>
      <c r="H23" s="19">
        <f t="shared" si="5"/>
        <v>1035.78</v>
      </c>
      <c r="I23" s="19">
        <f t="shared" si="5"/>
        <v>970.33</v>
      </c>
      <c r="J23" s="19">
        <f t="shared" si="5"/>
        <v>1025.3800000000001</v>
      </c>
      <c r="K23" s="19">
        <f t="shared" si="5"/>
        <v>733.88</v>
      </c>
      <c r="L23" s="19">
        <f t="shared" si="5"/>
        <v>1594.0900000000001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8374.0299999999988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>
        <v>28.74</v>
      </c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28.74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144.56219999999999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144.56219999999999</v>
      </c>
    </row>
    <row r="34" spans="1:34" x14ac:dyDescent="0.25">
      <c r="A34" s="13" t="s">
        <v>36</v>
      </c>
      <c r="B34" s="38"/>
      <c r="C34" s="38"/>
      <c r="D34" s="38">
        <v>51.31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51.31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257.06310000000002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257.06310000000002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51.31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28.74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80.05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257.06310000000002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144.56219999999999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401.62530000000004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>
        <v>14.76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14.76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74.242800000000003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74.242800000000003</v>
      </c>
    </row>
    <row r="42" spans="1:34" x14ac:dyDescent="0.25">
      <c r="A42" s="13" t="s">
        <v>45</v>
      </c>
      <c r="B42" s="38"/>
      <c r="C42" s="38">
        <v>21.61</v>
      </c>
      <c r="D42" s="38">
        <v>10.44</v>
      </c>
      <c r="E42" s="38"/>
      <c r="F42" s="38">
        <v>11</v>
      </c>
      <c r="G42" s="38"/>
      <c r="H42" s="38"/>
      <c r="I42" s="38">
        <v>4.0599999999999996</v>
      </c>
      <c r="J42" s="38"/>
      <c r="K42" s="38"/>
      <c r="L42" s="38">
        <v>9.69</v>
      </c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56.8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108.26609999999999</v>
      </c>
      <c r="D43" s="22">
        <f t="shared" si="17"/>
        <v>52.304399999999994</v>
      </c>
      <c r="E43" s="22">
        <f t="shared" si="17"/>
        <v>0</v>
      </c>
      <c r="F43" s="22">
        <f t="shared" si="17"/>
        <v>55.11</v>
      </c>
      <c r="G43" s="22">
        <f t="shared" si="17"/>
        <v>0</v>
      </c>
      <c r="H43" s="22">
        <f t="shared" si="17"/>
        <v>0</v>
      </c>
      <c r="I43" s="22">
        <f t="shared" si="17"/>
        <v>20.340599999999998</v>
      </c>
      <c r="J43" s="22">
        <f t="shared" si="17"/>
        <v>0</v>
      </c>
      <c r="K43" s="22">
        <f t="shared" si="17"/>
        <v>0</v>
      </c>
      <c r="L43" s="22">
        <f t="shared" si="17"/>
        <v>48.546899999999994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284.56799999999998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21.61</v>
      </c>
      <c r="D46" s="20">
        <f t="shared" si="19"/>
        <v>10.44</v>
      </c>
      <c r="E46" s="20">
        <f t="shared" si="19"/>
        <v>0</v>
      </c>
      <c r="F46" s="20">
        <f t="shared" si="19"/>
        <v>11</v>
      </c>
      <c r="G46" s="20">
        <f t="shared" si="19"/>
        <v>0</v>
      </c>
      <c r="H46" s="20">
        <f t="shared" si="19"/>
        <v>14.76</v>
      </c>
      <c r="I46" s="20">
        <f t="shared" si="19"/>
        <v>4.0599999999999996</v>
      </c>
      <c r="J46" s="20">
        <f t="shared" si="19"/>
        <v>0</v>
      </c>
      <c r="K46" s="20">
        <f t="shared" si="19"/>
        <v>0</v>
      </c>
      <c r="L46" s="20">
        <f t="shared" si="19"/>
        <v>9.69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71.56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108.26609999999999</v>
      </c>
      <c r="D47" s="19">
        <f t="shared" si="19"/>
        <v>52.304399999999994</v>
      </c>
      <c r="E47" s="19">
        <f t="shared" si="19"/>
        <v>0</v>
      </c>
      <c r="F47" s="19">
        <f t="shared" si="19"/>
        <v>55.11</v>
      </c>
      <c r="G47" s="19">
        <f t="shared" si="19"/>
        <v>0</v>
      </c>
      <c r="H47" s="19">
        <f t="shared" si="19"/>
        <v>74.242800000000003</v>
      </c>
      <c r="I47" s="19">
        <f t="shared" si="19"/>
        <v>20.340599999999998</v>
      </c>
      <c r="J47" s="19">
        <f t="shared" si="19"/>
        <v>0</v>
      </c>
      <c r="K47" s="19">
        <f t="shared" si="19"/>
        <v>0</v>
      </c>
      <c r="L47" s="19">
        <f t="shared" si="19"/>
        <v>48.546899999999994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358.81079999999997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500.23</v>
      </c>
      <c r="C49" s="44">
        <v>1054.73</v>
      </c>
      <c r="D49" s="44">
        <v>921.53</v>
      </c>
      <c r="E49" s="44">
        <v>872.34</v>
      </c>
      <c r="F49" s="44">
        <v>542.45000000000005</v>
      </c>
      <c r="G49" s="44">
        <v>1248.6400000000001</v>
      </c>
      <c r="H49" s="44">
        <v>1282.97</v>
      </c>
      <c r="I49" s="44">
        <v>1680</v>
      </c>
      <c r="J49" s="44"/>
      <c r="K49" s="44">
        <v>1192.3399999999999</v>
      </c>
      <c r="L49" s="44">
        <v>751.85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10047.08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436.04</v>
      </c>
      <c r="C52" s="44">
        <v>335.44</v>
      </c>
      <c r="D52" s="44"/>
      <c r="E52" s="44"/>
      <c r="F52" s="44"/>
      <c r="G52" s="44">
        <v>352.21</v>
      </c>
      <c r="H52" s="44">
        <v>430.89</v>
      </c>
      <c r="I52" s="44"/>
      <c r="J52" s="44">
        <v>1396.09</v>
      </c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2950.67</v>
      </c>
    </row>
    <row r="53" spans="1:34" x14ac:dyDescent="0.25">
      <c r="A53" s="17" t="s">
        <v>18</v>
      </c>
      <c r="B53" s="44">
        <v>240.26</v>
      </c>
      <c r="C53" s="44">
        <v>117.08</v>
      </c>
      <c r="D53" s="44">
        <v>325.62</v>
      </c>
      <c r="E53" s="44"/>
      <c r="F53" s="44">
        <v>113.9</v>
      </c>
      <c r="G53" s="44">
        <v>257.67</v>
      </c>
      <c r="H53" s="44">
        <v>546.30999999999995</v>
      </c>
      <c r="I53" s="44">
        <v>230.9</v>
      </c>
      <c r="J53" s="44">
        <v>207.47</v>
      </c>
      <c r="K53" s="44"/>
      <c r="L53" s="44">
        <v>379.4</v>
      </c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2418.61</v>
      </c>
    </row>
    <row r="54" spans="1:34" x14ac:dyDescent="0.25">
      <c r="A54" s="17" t="s">
        <v>114</v>
      </c>
      <c r="B54" s="44"/>
      <c r="C54" s="44"/>
      <c r="D54" s="44">
        <v>5.42</v>
      </c>
      <c r="E54" s="44"/>
      <c r="F54" s="44"/>
      <c r="G54" s="44">
        <v>2.2400000000000002</v>
      </c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7.66</v>
      </c>
    </row>
    <row r="55" spans="1:34" x14ac:dyDescent="0.25">
      <c r="A55" s="17" t="s">
        <v>52</v>
      </c>
      <c r="B55" s="44">
        <v>0</v>
      </c>
      <c r="C55" s="44">
        <v>208.43</v>
      </c>
      <c r="D55" s="44">
        <v>5</v>
      </c>
      <c r="E55" s="44">
        <v>0</v>
      </c>
      <c r="F55" s="44"/>
      <c r="G55" s="44">
        <v>100.34</v>
      </c>
      <c r="H55" s="44">
        <v>18.47</v>
      </c>
      <c r="I55" s="44">
        <v>24.86</v>
      </c>
      <c r="J55" s="44"/>
      <c r="K55" s="44"/>
      <c r="L55" s="44">
        <v>35.1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392.20000000000005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>
        <v>28.03</v>
      </c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28.03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2181.37</v>
      </c>
      <c r="C64" s="53">
        <f t="shared" ref="C64:AG64" si="21">+C15+C23+C31+C39+C47+C48+C49+C50+C51+C52+C53+C54+C55+C56+C57+C58+C59+C60+C61+C62+C63</f>
        <v>2275.1660999999999</v>
      </c>
      <c r="D64" s="53">
        <f t="shared" si="21"/>
        <v>1838.2975000000001</v>
      </c>
      <c r="E64" s="53">
        <f t="shared" si="21"/>
        <v>1093.76</v>
      </c>
      <c r="F64" s="53">
        <f t="shared" si="21"/>
        <v>985.47</v>
      </c>
      <c r="G64" s="53">
        <f t="shared" si="21"/>
        <v>3239.5200000000004</v>
      </c>
      <c r="H64" s="53">
        <f t="shared" si="21"/>
        <v>3610.1927999999998</v>
      </c>
      <c r="I64" s="53">
        <f t="shared" si="21"/>
        <v>3088.4306000000001</v>
      </c>
      <c r="J64" s="53">
        <f t="shared" si="21"/>
        <v>2692.94</v>
      </c>
      <c r="K64" s="53">
        <f t="shared" si="21"/>
        <v>2084.2821999999996</v>
      </c>
      <c r="L64" s="53">
        <f t="shared" si="21"/>
        <v>2960.4869000000003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26049.916099999999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8 D</v>
      </c>
      <c r="F66" s="55" t="str">
        <f t="shared" si="22"/>
        <v>CAJA 9 D</v>
      </c>
      <c r="G66" s="55" t="str">
        <f t="shared" si="22"/>
        <v>CAJA 1 N</v>
      </c>
      <c r="H66" s="55" t="str">
        <f t="shared" si="22"/>
        <v>CAJA 2 N</v>
      </c>
      <c r="I66" s="55" t="str">
        <f t="shared" si="22"/>
        <v>CAJA 3 N</v>
      </c>
      <c r="J66" s="55" t="str">
        <f t="shared" si="22"/>
        <v>CAJA 4 N</v>
      </c>
      <c r="K66" s="55" t="str">
        <f t="shared" si="22"/>
        <v>CAJA 8 N</v>
      </c>
      <c r="L66" s="55" t="str">
        <f t="shared" si="22"/>
        <v>CAJA 9 N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2174.46</v>
      </c>
      <c r="C67" s="57">
        <f t="shared" ref="C67:L67" si="23">C12</f>
        <v>2274.75</v>
      </c>
      <c r="D67" s="57">
        <f t="shared" si="23"/>
        <v>1837.65</v>
      </c>
      <c r="E67" s="57">
        <f t="shared" si="23"/>
        <v>1093.71</v>
      </c>
      <c r="F67" s="57">
        <f t="shared" si="23"/>
        <v>985.3</v>
      </c>
      <c r="G67" s="57">
        <f t="shared" si="23"/>
        <v>3237.81</v>
      </c>
      <c r="H67" s="57">
        <f t="shared" si="23"/>
        <v>3610.94</v>
      </c>
      <c r="I67" s="57">
        <f t="shared" si="23"/>
        <v>3085.49</v>
      </c>
      <c r="J67" s="57">
        <f t="shared" si="23"/>
        <v>2691.68</v>
      </c>
      <c r="K67" s="57">
        <f t="shared" si="23"/>
        <v>2083.4</v>
      </c>
      <c r="L67" s="57">
        <f t="shared" si="23"/>
        <v>2952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26027.190000000002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2174.46</v>
      </c>
      <c r="C69" s="59">
        <f t="shared" ref="C69:AG69" si="25">+C67+C68</f>
        <v>2274.75</v>
      </c>
      <c r="D69" s="59">
        <f t="shared" si="25"/>
        <v>1837.65</v>
      </c>
      <c r="E69" s="59">
        <f t="shared" si="25"/>
        <v>1093.71</v>
      </c>
      <c r="F69" s="59">
        <f t="shared" si="25"/>
        <v>985.3</v>
      </c>
      <c r="G69" s="59">
        <f t="shared" si="25"/>
        <v>3237.81</v>
      </c>
      <c r="H69" s="59">
        <f t="shared" si="25"/>
        <v>3610.94</v>
      </c>
      <c r="I69" s="59">
        <f t="shared" si="25"/>
        <v>3085.49</v>
      </c>
      <c r="J69" s="59">
        <f t="shared" si="25"/>
        <v>2691.68</v>
      </c>
      <c r="K69" s="59">
        <f t="shared" si="25"/>
        <v>2083.4</v>
      </c>
      <c r="L69" s="59">
        <f t="shared" si="25"/>
        <v>2952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26027.190000000002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6.9099999999998545</v>
      </c>
      <c r="C70" s="57">
        <f t="shared" si="26"/>
        <v>0.41609999999991487</v>
      </c>
      <c r="D70" s="57">
        <f t="shared" si="26"/>
        <v>0.64750000000003638</v>
      </c>
      <c r="E70" s="57">
        <f t="shared" si="26"/>
        <v>4.9999999999954525E-2</v>
      </c>
      <c r="F70" s="57">
        <f t="shared" si="26"/>
        <v>0.17000000000007276</v>
      </c>
      <c r="G70" s="57">
        <f t="shared" si="26"/>
        <v>1.7100000000004911</v>
      </c>
      <c r="H70" s="57">
        <f t="shared" si="26"/>
        <v>-0.74720000000024811</v>
      </c>
      <c r="I70" s="57">
        <f t="shared" si="26"/>
        <v>2.9406000000003587</v>
      </c>
      <c r="J70" s="57">
        <f t="shared" si="26"/>
        <v>1.2600000000002183</v>
      </c>
      <c r="K70" s="57">
        <f t="shared" si="26"/>
        <v>0.88219999999955689</v>
      </c>
      <c r="L70" s="57">
        <f t="shared" si="26"/>
        <v>8.4869000000003325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22.726100000000542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5" activePane="bottomRight" state="frozen"/>
      <selection pane="topRight" activeCell="B1" sqref="B1"/>
      <selection pane="bottomLeft" activeCell="A5" sqref="A5"/>
      <selection pane="bottomRight" activeCell="A49" sqref="A4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58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2309.81</v>
      </c>
      <c r="C12" s="26">
        <v>2241.67</v>
      </c>
      <c r="D12" s="26">
        <v>2178.0700000000002</v>
      </c>
      <c r="E12" s="26">
        <v>525.22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7254.7699999999995</v>
      </c>
      <c r="AI12" s="26">
        <v>7173.91</v>
      </c>
      <c r="AJ12" s="69">
        <f>+AI12-AH12</f>
        <v>-80.859999999999673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13</v>
      </c>
      <c r="D15" s="23">
        <v>79.5</v>
      </c>
      <c r="E15" s="23">
        <v>39.5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132</v>
      </c>
    </row>
    <row r="16" spans="1:36" s="32" customFormat="1" x14ac:dyDescent="0.25">
      <c r="A16" s="30" t="s">
        <v>20</v>
      </c>
      <c r="B16" s="31"/>
      <c r="C16" s="31">
        <v>90</v>
      </c>
      <c r="D16" s="31">
        <v>126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216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452.70000000000005</v>
      </c>
      <c r="D17" s="22">
        <f t="shared" ref="D17:AG17" si="2">D16*$B$8</f>
        <v>633.78000000000009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1086.48</v>
      </c>
    </row>
    <row r="18" spans="1:36" s="32" customFormat="1" x14ac:dyDescent="0.25">
      <c r="A18" s="30" t="s">
        <v>23</v>
      </c>
      <c r="B18" s="33">
        <v>200</v>
      </c>
      <c r="C18" s="33">
        <v>150</v>
      </c>
      <c r="D18" s="33">
        <v>60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410</v>
      </c>
      <c r="AJ18" s="70"/>
    </row>
    <row r="19" spans="1:36" s="47" customFormat="1" x14ac:dyDescent="0.25">
      <c r="A19" s="46" t="s">
        <v>27</v>
      </c>
      <c r="B19" s="22">
        <f>B18*$B$9</f>
        <v>1002</v>
      </c>
      <c r="C19" s="22">
        <f t="shared" ref="C19:AG19" si="3">C18*$B$9</f>
        <v>751.5</v>
      </c>
      <c r="D19" s="22">
        <f t="shared" si="3"/>
        <v>300.59999999999997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2054.1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200</v>
      </c>
      <c r="C22" s="20">
        <f t="shared" ref="C22:AG23" si="5">+C16+C18+C20</f>
        <v>240</v>
      </c>
      <c r="D22" s="20">
        <f t="shared" si="5"/>
        <v>186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626</v>
      </c>
    </row>
    <row r="23" spans="1:36" s="47" customFormat="1" x14ac:dyDescent="0.25">
      <c r="A23" s="48" t="s">
        <v>26</v>
      </c>
      <c r="B23" s="19">
        <f>+B17+B19+B21</f>
        <v>1002</v>
      </c>
      <c r="C23" s="19">
        <f t="shared" si="5"/>
        <v>1204.2</v>
      </c>
      <c r="D23" s="19">
        <f t="shared" si="5"/>
        <v>934.38000000000011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3140.58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862.74</v>
      </c>
      <c r="C49" s="44">
        <v>845.25</v>
      </c>
      <c r="D49" s="44">
        <v>913.23</v>
      </c>
      <c r="E49" s="44">
        <v>314.91000000000003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2936.13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308.26</v>
      </c>
      <c r="C53" s="44">
        <v>179.38</v>
      </c>
      <c r="D53" s="44">
        <v>248.6</v>
      </c>
      <c r="E53" s="44">
        <v>169.9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906.14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328.63</v>
      </c>
      <c r="C55" s="44"/>
      <c r="D55" s="44">
        <v>5.08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333.71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2501.63</v>
      </c>
      <c r="C64" s="53">
        <f t="shared" ref="C64:AG64" si="21">+C15+C23+C31+C39+C47+C48+C49+C50+C51+C52+C53+C54+C55+C56+C57+C58+C59+C60+C61+C62+C63</f>
        <v>2241.83</v>
      </c>
      <c r="D64" s="53">
        <f t="shared" si="21"/>
        <v>2180.79</v>
      </c>
      <c r="E64" s="53">
        <f t="shared" si="21"/>
        <v>524.31000000000006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7448.56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2309.81</v>
      </c>
      <c r="C67" s="57">
        <f t="shared" ref="C67:L67" si="23">C12</f>
        <v>2241.67</v>
      </c>
      <c r="D67" s="57">
        <f t="shared" si="23"/>
        <v>2178.0700000000002</v>
      </c>
      <c r="E67" s="57">
        <f t="shared" si="23"/>
        <v>525.22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7254.7699999999995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2309.81</v>
      </c>
      <c r="C69" s="59">
        <f t="shared" ref="C69:AG69" si="25">+C67+C68</f>
        <v>2241.67</v>
      </c>
      <c r="D69" s="59">
        <f t="shared" si="25"/>
        <v>2178.0700000000002</v>
      </c>
      <c r="E69" s="59">
        <f t="shared" si="25"/>
        <v>525.22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7254.7699999999995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191.82000000000016</v>
      </c>
      <c r="C70" s="57">
        <f t="shared" si="26"/>
        <v>0.15999999999985448</v>
      </c>
      <c r="D70" s="57">
        <f t="shared" si="26"/>
        <v>2.7199999999997999</v>
      </c>
      <c r="E70" s="57">
        <f t="shared" si="26"/>
        <v>-0.90999999999996817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193.78999999999985</v>
      </c>
    </row>
    <row r="71" spans="1:34" ht="95.25" customHeight="1" x14ac:dyDescent="0.25">
      <c r="A71" s="77" t="s">
        <v>96</v>
      </c>
      <c r="B71" s="14" t="s">
        <v>125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O44" sqref="AO4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3270.82</v>
      </c>
      <c r="C12" s="26">
        <v>4323.17</v>
      </c>
      <c r="D12" s="26">
        <v>1639.11</v>
      </c>
      <c r="E12" s="26">
        <v>2373.75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11606.85</v>
      </c>
      <c r="AI12" s="26">
        <v>11565.16</v>
      </c>
      <c r="AJ12" s="69">
        <f>+AI12-AH12</f>
        <v>-41.690000000000509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485.5</v>
      </c>
      <c r="C15" s="23">
        <v>483</v>
      </c>
      <c r="D15" s="23">
        <v>415</v>
      </c>
      <c r="E15" s="23">
        <v>432.2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1815.7</v>
      </c>
    </row>
    <row r="16" spans="1:36" s="32" customFormat="1" x14ac:dyDescent="0.25">
      <c r="A16" s="30" t="s">
        <v>20</v>
      </c>
      <c r="B16" s="31">
        <v>38</v>
      </c>
      <c r="C16" s="31">
        <v>25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63</v>
      </c>
      <c r="AJ16" s="70"/>
    </row>
    <row r="17" spans="1:36" s="47" customFormat="1" x14ac:dyDescent="0.25">
      <c r="A17" s="46" t="s">
        <v>27</v>
      </c>
      <c r="B17" s="22">
        <f>B16*$B$8</f>
        <v>191.14000000000001</v>
      </c>
      <c r="C17" s="22">
        <f>C16*$B$8</f>
        <v>125.75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316.89</v>
      </c>
    </row>
    <row r="18" spans="1:36" s="32" customFormat="1" x14ac:dyDescent="0.25">
      <c r="A18" s="30" t="s">
        <v>23</v>
      </c>
      <c r="B18" s="33">
        <v>64</v>
      </c>
      <c r="C18" s="33">
        <v>135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199</v>
      </c>
      <c r="AJ18" s="70"/>
    </row>
    <row r="19" spans="1:36" s="47" customFormat="1" x14ac:dyDescent="0.25">
      <c r="A19" s="46" t="s">
        <v>27</v>
      </c>
      <c r="B19" s="22">
        <f>B18*$B$9</f>
        <v>320.64</v>
      </c>
      <c r="C19" s="22">
        <f t="shared" ref="C19:AG19" si="3">C18*$B$9</f>
        <v>676.35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996.99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102</v>
      </c>
      <c r="C22" s="20">
        <f t="shared" ref="C22:AG23" si="5">+C16+C18+C20</f>
        <v>160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262</v>
      </c>
    </row>
    <row r="23" spans="1:36" s="47" customFormat="1" x14ac:dyDescent="0.25">
      <c r="A23" s="48" t="s">
        <v>26</v>
      </c>
      <c r="B23" s="19">
        <f>+B17+B19+B21</f>
        <v>511.78</v>
      </c>
      <c r="C23" s="19">
        <f t="shared" si="5"/>
        <v>802.1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1313.88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42.07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42.07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211.6121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211.6121</v>
      </c>
    </row>
    <row r="42" spans="1:34" x14ac:dyDescent="0.25">
      <c r="A42" s="13" t="s">
        <v>45</v>
      </c>
      <c r="B42" s="38">
        <v>4.05</v>
      </c>
      <c r="C42" s="38">
        <v>2.64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6.6899999999999995</v>
      </c>
    </row>
    <row r="43" spans="1:34" s="47" customFormat="1" x14ac:dyDescent="0.25">
      <c r="A43" s="46" t="s">
        <v>44</v>
      </c>
      <c r="B43" s="22">
        <f>B42*$B$9</f>
        <v>20.290499999999998</v>
      </c>
      <c r="C43" s="22">
        <f t="shared" ref="C43:AG43" si="17">C42*$B$9</f>
        <v>13.2264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33.5169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4.05</v>
      </c>
      <c r="C46" s="20">
        <f t="shared" ref="C46:AG47" si="19">+C40+C42+C44</f>
        <v>44.71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48.76</v>
      </c>
    </row>
    <row r="47" spans="1:34" s="47" customFormat="1" x14ac:dyDescent="0.25">
      <c r="A47" s="48" t="s">
        <v>48</v>
      </c>
      <c r="B47" s="19">
        <f>+B41+B43+B45</f>
        <v>20.290499999999998</v>
      </c>
      <c r="C47" s="19">
        <f t="shared" si="19"/>
        <v>224.83850000000001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245.12900000000002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1462.65</v>
      </c>
      <c r="C49" s="44">
        <v>1865.32</v>
      </c>
      <c r="D49" s="44">
        <v>712.33</v>
      </c>
      <c r="E49" s="44">
        <v>1470.21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5510.51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795.69</v>
      </c>
      <c r="C53" s="44">
        <v>905.26</v>
      </c>
      <c r="D53" s="44">
        <v>460.49</v>
      </c>
      <c r="E53" s="44">
        <v>473.25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2634.69</v>
      </c>
    </row>
    <row r="54" spans="1:34" x14ac:dyDescent="0.25">
      <c r="A54" s="17" t="s">
        <v>114</v>
      </c>
      <c r="B54" s="44"/>
      <c r="C54" s="44"/>
      <c r="D54" s="44">
        <v>46.11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46.11</v>
      </c>
    </row>
    <row r="55" spans="1:34" x14ac:dyDescent="0.25">
      <c r="A55" s="17" t="s">
        <v>52</v>
      </c>
      <c r="B55" s="44"/>
      <c r="C55" s="44">
        <v>41.23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41.23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3275.9105</v>
      </c>
      <c r="C64" s="53">
        <f t="shared" ref="C64:AG64" si="21">+C15+C23+C31+C39+C47+C48+C49+C50+C51+C52+C53+C54+C55+C56+C57+C58+C59+C60+C61+C62+C63</f>
        <v>4321.7484999999997</v>
      </c>
      <c r="D64" s="53">
        <f t="shared" si="21"/>
        <v>1633.9299999999998</v>
      </c>
      <c r="E64" s="53">
        <f t="shared" si="21"/>
        <v>2375.66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11607.249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3270.82</v>
      </c>
      <c r="C67" s="57">
        <f t="shared" ref="C67:L67" si="23">C12</f>
        <v>4323.17</v>
      </c>
      <c r="D67" s="57">
        <f t="shared" si="23"/>
        <v>1639.11</v>
      </c>
      <c r="E67" s="57">
        <f t="shared" si="23"/>
        <v>2373.75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11606.85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3270.82</v>
      </c>
      <c r="C69" s="59">
        <f t="shared" ref="C69:AG69" si="25">+C67+C68</f>
        <v>4323.17</v>
      </c>
      <c r="D69" s="59">
        <f t="shared" si="25"/>
        <v>1639.11</v>
      </c>
      <c r="E69" s="59">
        <f t="shared" si="25"/>
        <v>2373.75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11606.85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5.0904999999997926</v>
      </c>
      <c r="C70" s="57">
        <f t="shared" si="26"/>
        <v>-1.4215000000003783</v>
      </c>
      <c r="D70" s="57">
        <f t="shared" si="26"/>
        <v>-5.1800000000000637</v>
      </c>
      <c r="E70" s="57">
        <f t="shared" si="26"/>
        <v>1.9099999999998545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0.3989999999992051</v>
      </c>
    </row>
    <row r="71" spans="1:34" ht="107.25" customHeight="1" x14ac:dyDescent="0.25">
      <c r="A71" s="77" t="s">
        <v>96</v>
      </c>
      <c r="B71" s="14"/>
      <c r="C71" s="14"/>
      <c r="D71" s="14" t="s">
        <v>126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31" sqref="AI31:AI3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645.9</v>
      </c>
      <c r="C12" s="26">
        <v>1387.97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2033.87</v>
      </c>
      <c r="AI12" s="26">
        <v>2017.94</v>
      </c>
      <c r="AJ12" s="69">
        <f>+AI12-AH12</f>
        <v>-15.929999999999836</v>
      </c>
    </row>
    <row r="13" spans="1:36" ht="19.5" customHeight="1" x14ac:dyDescent="0.25">
      <c r="A13" s="25" t="s">
        <v>117</v>
      </c>
      <c r="B13" s="26">
        <v>18</v>
      </c>
      <c r="C13" s="26">
        <v>18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36</v>
      </c>
      <c r="AI13" s="26"/>
      <c r="AJ13" s="69">
        <f>+AI13-AH13</f>
        <v>-36</v>
      </c>
    </row>
    <row r="14" spans="1:36" ht="19.5" customHeight="1" x14ac:dyDescent="0.25">
      <c r="A14" s="25" t="s">
        <v>118</v>
      </c>
      <c r="B14" s="26">
        <v>2</v>
      </c>
      <c r="C14" s="26">
        <v>18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20</v>
      </c>
      <c r="AI14" s="26"/>
      <c r="AJ14" s="69">
        <f>+AI14-AH14</f>
        <v>-20</v>
      </c>
    </row>
    <row r="15" spans="1:36" x14ac:dyDescent="0.25">
      <c r="A15" s="13" t="s">
        <v>0</v>
      </c>
      <c r="B15" s="23"/>
      <c r="C15" s="23">
        <v>86.5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86.5</v>
      </c>
    </row>
    <row r="16" spans="1:36" s="32" customFormat="1" x14ac:dyDescent="0.25">
      <c r="A16" s="30" t="s">
        <v>20</v>
      </c>
      <c r="B16" s="31"/>
      <c r="C16" s="31">
        <v>93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93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467.79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467.79</v>
      </c>
    </row>
    <row r="18" spans="1:36" s="32" customFormat="1" x14ac:dyDescent="0.25">
      <c r="A18" s="30" t="s">
        <v>23</v>
      </c>
      <c r="B18" s="33">
        <v>25</v>
      </c>
      <c r="C18" s="33">
        <v>5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30</v>
      </c>
      <c r="AJ18" s="70"/>
    </row>
    <row r="19" spans="1:36" s="47" customFormat="1" x14ac:dyDescent="0.25">
      <c r="A19" s="46" t="s">
        <v>27</v>
      </c>
      <c r="B19" s="22">
        <f>B18*$B$9</f>
        <v>125.25</v>
      </c>
      <c r="C19" s="22">
        <f t="shared" ref="C19:AG19" si="3">C18*$B$9</f>
        <v>25.049999999999997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150.30000000000001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98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123</v>
      </c>
    </row>
    <row r="23" spans="1:36" s="47" customFormat="1" x14ac:dyDescent="0.25">
      <c r="A23" s="48" t="s">
        <v>26</v>
      </c>
      <c r="B23" s="19">
        <f>+B17+B19+B21</f>
        <v>125.25</v>
      </c>
      <c r="C23" s="19">
        <f t="shared" si="5"/>
        <v>492.84000000000003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618.09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506.01</v>
      </c>
      <c r="C49" s="44">
        <v>766.39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1272.4000000000001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52.45</v>
      </c>
      <c r="C53" s="44">
        <v>79.77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132.22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683.71</v>
      </c>
      <c r="C64" s="53">
        <f t="shared" ref="C64:AG64" si="21">+C15+C23+C31+C39+C47+C48+C49+C50+C51+C52+C53+C54+C55+C56+C57+C58+C59+C60+C61+C62+C63</f>
        <v>1425.5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2109.21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645.9</v>
      </c>
      <c r="C67" s="57">
        <f t="shared" ref="C67:L67" si="23">C12</f>
        <v>1387.97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2033.87</v>
      </c>
    </row>
    <row r="68" spans="1:34" s="47" customFormat="1" x14ac:dyDescent="0.25">
      <c r="A68" s="58" t="s">
        <v>93</v>
      </c>
      <c r="B68" s="59">
        <f t="shared" ref="B68:AG68" si="24">+B13+B14</f>
        <v>20</v>
      </c>
      <c r="C68" s="59">
        <f t="shared" si="24"/>
        <v>36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56</v>
      </c>
    </row>
    <row r="69" spans="1:34" s="47" customFormat="1" x14ac:dyDescent="0.25">
      <c r="A69" s="58" t="s">
        <v>94</v>
      </c>
      <c r="B69" s="59">
        <f>+B67+B68</f>
        <v>665.9</v>
      </c>
      <c r="C69" s="59">
        <f t="shared" ref="C69:AG69" si="25">+C67+C68</f>
        <v>1423.97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2089.87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17.810000000000059</v>
      </c>
      <c r="C70" s="57">
        <f t="shared" si="26"/>
        <v>1.5299999999999727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19.340000000000032</v>
      </c>
    </row>
    <row r="71" spans="1:34" ht="102.75" customHeight="1" x14ac:dyDescent="0.25">
      <c r="A71" s="77" t="s">
        <v>96</v>
      </c>
      <c r="B71" s="14" t="s">
        <v>123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2" activePane="bottomRight" state="frozen"/>
      <selection pane="topRight" activeCell="B1" sqref="B1"/>
      <selection pane="bottomLeft" activeCell="A5" sqref="A5"/>
      <selection pane="bottomRight" activeCell="AI59" sqref="AI5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5.01</v>
      </c>
      <c r="C8" s="1" t="s">
        <v>38</v>
      </c>
      <c r="D8" s="2"/>
    </row>
    <row r="9" spans="1:36" x14ac:dyDescent="0.25">
      <c r="A9" s="1" t="s">
        <v>22</v>
      </c>
      <c r="B9" s="24">
        <v>5.03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479.26</v>
      </c>
      <c r="C12" s="26">
        <v>2078.3200000000002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2557.58</v>
      </c>
      <c r="AI12" s="26"/>
      <c r="AJ12" s="69">
        <f>+AI12-AH12</f>
        <v>-2557.58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29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29</v>
      </c>
    </row>
    <row r="16" spans="1:36" s="32" customFormat="1" x14ac:dyDescent="0.25">
      <c r="A16" s="30" t="s">
        <v>20</v>
      </c>
      <c r="B16" s="31">
        <v>25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25</v>
      </c>
      <c r="AJ16" s="70"/>
    </row>
    <row r="17" spans="1:36" s="47" customFormat="1" x14ac:dyDescent="0.25">
      <c r="A17" s="46" t="s">
        <v>27</v>
      </c>
      <c r="B17" s="22">
        <f>B16*$B$8</f>
        <v>125.25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125.25</v>
      </c>
    </row>
    <row r="18" spans="1:36" s="32" customFormat="1" x14ac:dyDescent="0.25">
      <c r="A18" s="30" t="s">
        <v>23</v>
      </c>
      <c r="B18" s="33"/>
      <c r="C18" s="33">
        <v>289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289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1453.67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1453.67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25</v>
      </c>
      <c r="C22" s="20">
        <f t="shared" ref="C22:AG23" si="5">+C16+C18+C20</f>
        <v>289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314</v>
      </c>
    </row>
    <row r="23" spans="1:36" s="47" customFormat="1" x14ac:dyDescent="0.25">
      <c r="A23" s="48" t="s">
        <v>26</v>
      </c>
      <c r="B23" s="19">
        <f>+B17+B19+B21</f>
        <v>125.25</v>
      </c>
      <c r="C23" s="19">
        <f t="shared" si="5"/>
        <v>1453.67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1578.92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271.77</v>
      </c>
      <c r="C49" s="44">
        <v>527.82000000000005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799.59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86.6</v>
      </c>
      <c r="C53" s="44">
        <v>24.24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110.83999999999999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44.49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44.49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483.62</v>
      </c>
      <c r="C64" s="53">
        <f t="shared" ref="C64:AG64" si="21">+C15+C23+C31+C39+C47+C48+C49+C50+C51+C52+C53+C54+C55+C56+C57+C58+C59+C60+C61+C62+C63</f>
        <v>2079.2200000000003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2562.84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479.26</v>
      </c>
      <c r="C67" s="57">
        <f t="shared" ref="C67:L67" si="23">C12</f>
        <v>2078.3200000000002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2557.58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479.26</v>
      </c>
      <c r="C69" s="59">
        <f t="shared" ref="C69:AG69" si="25">+C67+C68</f>
        <v>2078.3200000000002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2557.58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4.3600000000000136</v>
      </c>
      <c r="C70" s="57">
        <f t="shared" si="26"/>
        <v>0.90000000000009095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5.2600000000001046</v>
      </c>
    </row>
    <row r="71" spans="1:34" ht="96" customHeight="1" x14ac:dyDescent="0.25">
      <c r="A71" s="77" t="s">
        <v>96</v>
      </c>
      <c r="B71" s="14" t="s">
        <v>124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D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5.01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56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2324.5</v>
      </c>
      <c r="C12" s="26">
        <v>2512.31</v>
      </c>
      <c r="D12" s="26">
        <v>1514.36</v>
      </c>
      <c r="E12" s="26">
        <v>2870.1</v>
      </c>
      <c r="F12" s="26">
        <v>3306.4</v>
      </c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12527.669999999998</v>
      </c>
      <c r="AI12" s="26">
        <v>12430.22</v>
      </c>
      <c r="AJ12" s="69">
        <f>+AI12-AH12</f>
        <v>-97.449999999998909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163.5</v>
      </c>
      <c r="C15" s="23">
        <v>187.7</v>
      </c>
      <c r="D15" s="23">
        <v>170</v>
      </c>
      <c r="E15" s="23">
        <v>82</v>
      </c>
      <c r="F15" s="23">
        <v>321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924.2</v>
      </c>
    </row>
    <row r="16" spans="1:36" s="32" customFormat="1" x14ac:dyDescent="0.25">
      <c r="A16" s="30" t="s">
        <v>20</v>
      </c>
      <c r="B16" s="31"/>
      <c r="C16" s="31">
        <v>101</v>
      </c>
      <c r="D16" s="31"/>
      <c r="E16" s="31">
        <v>229</v>
      </c>
      <c r="F16" s="31">
        <v>179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509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508.03000000000003</v>
      </c>
      <c r="D17" s="22">
        <f t="shared" ref="D17:AG17" si="2">D16*$B$8</f>
        <v>0</v>
      </c>
      <c r="E17" s="22">
        <f t="shared" si="2"/>
        <v>1151.8700000000001</v>
      </c>
      <c r="F17" s="22">
        <f t="shared" si="2"/>
        <v>900.37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2560.27</v>
      </c>
    </row>
    <row r="18" spans="1:36" s="32" customFormat="1" x14ac:dyDescent="0.25">
      <c r="A18" s="30" t="s">
        <v>23</v>
      </c>
      <c r="B18" s="33">
        <v>53</v>
      </c>
      <c r="C18" s="33">
        <v>49</v>
      </c>
      <c r="D18" s="33">
        <v>57</v>
      </c>
      <c r="E18" s="33">
        <v>7</v>
      </c>
      <c r="F18" s="33">
        <v>53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219</v>
      </c>
      <c r="AJ18" s="70"/>
    </row>
    <row r="19" spans="1:36" s="47" customFormat="1" x14ac:dyDescent="0.25">
      <c r="A19" s="46" t="s">
        <v>27</v>
      </c>
      <c r="B19" s="22">
        <f>B18*$B$9</f>
        <v>265.52999999999997</v>
      </c>
      <c r="C19" s="22">
        <f t="shared" ref="C19:AG19" si="3">C18*$B$9</f>
        <v>245.48999999999998</v>
      </c>
      <c r="D19" s="22">
        <f t="shared" si="3"/>
        <v>285.57</v>
      </c>
      <c r="E19" s="22">
        <f t="shared" si="3"/>
        <v>35.07</v>
      </c>
      <c r="F19" s="22">
        <f t="shared" si="3"/>
        <v>265.52999999999997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1097.19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53</v>
      </c>
      <c r="C22" s="20">
        <f t="shared" ref="C22:AG23" si="5">+C16+C18+C20</f>
        <v>150</v>
      </c>
      <c r="D22" s="20">
        <f t="shared" si="5"/>
        <v>57</v>
      </c>
      <c r="E22" s="20">
        <f t="shared" si="5"/>
        <v>236</v>
      </c>
      <c r="F22" s="20">
        <f t="shared" si="5"/>
        <v>232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728</v>
      </c>
    </row>
    <row r="23" spans="1:36" s="47" customFormat="1" x14ac:dyDescent="0.25">
      <c r="A23" s="48" t="s">
        <v>26</v>
      </c>
      <c r="B23" s="19">
        <f>+B17+B19+B21</f>
        <v>265.52999999999997</v>
      </c>
      <c r="C23" s="19">
        <f t="shared" si="5"/>
        <v>753.52</v>
      </c>
      <c r="D23" s="19">
        <f t="shared" si="5"/>
        <v>285.57</v>
      </c>
      <c r="E23" s="19">
        <f t="shared" si="5"/>
        <v>1186.94</v>
      </c>
      <c r="F23" s="19">
        <f t="shared" si="5"/>
        <v>1165.9000000000001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3657.46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1715.19</v>
      </c>
      <c r="C49" s="44">
        <v>1348.79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3063.98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245.1</v>
      </c>
      <c r="E52" s="44">
        <v>1283.1199999999999</v>
      </c>
      <c r="F52" s="44">
        <v>1602.53</v>
      </c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3130.75</v>
      </c>
    </row>
    <row r="53" spans="1:34" x14ac:dyDescent="0.25">
      <c r="A53" s="17" t="s">
        <v>18</v>
      </c>
      <c r="B53" s="44">
        <v>180.99</v>
      </c>
      <c r="C53" s="44">
        <v>223.39</v>
      </c>
      <c r="D53" s="44">
        <v>799.11</v>
      </c>
      <c r="E53" s="44">
        <v>320.05</v>
      </c>
      <c r="F53" s="44">
        <v>220.14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1743.6799999999998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>
        <v>9.02</v>
      </c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9.02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2325.21</v>
      </c>
      <c r="C64" s="53">
        <f t="shared" ref="C64:AG64" si="21">+C15+C23+C31+C39+C47+C48+C49+C50+C51+C52+C53+C54+C55+C56+C57+C58+C59+C60+C61+C62+C63</f>
        <v>2513.4</v>
      </c>
      <c r="D64" s="53">
        <f t="shared" si="21"/>
        <v>1508.8</v>
      </c>
      <c r="E64" s="53">
        <f t="shared" si="21"/>
        <v>2872.11</v>
      </c>
      <c r="F64" s="53">
        <f t="shared" si="21"/>
        <v>3309.57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12529.09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2 N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2324.5</v>
      </c>
      <c r="C67" s="57">
        <f t="shared" ref="C67:L67" si="23">C12</f>
        <v>2512.31</v>
      </c>
      <c r="D67" s="57">
        <f t="shared" si="23"/>
        <v>1514.36</v>
      </c>
      <c r="E67" s="57">
        <f t="shared" si="23"/>
        <v>2870.1</v>
      </c>
      <c r="F67" s="57">
        <f t="shared" si="23"/>
        <v>3306.4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12527.669999999998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2324.5</v>
      </c>
      <c r="C69" s="59">
        <f t="shared" ref="C69:AG69" si="25">+C67+C68</f>
        <v>2512.31</v>
      </c>
      <c r="D69" s="59">
        <f t="shared" si="25"/>
        <v>1514.36</v>
      </c>
      <c r="E69" s="59">
        <f t="shared" si="25"/>
        <v>2870.1</v>
      </c>
      <c r="F69" s="59">
        <f t="shared" si="25"/>
        <v>3306.4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12527.669999999998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0.71000000000003638</v>
      </c>
      <c r="C70" s="57">
        <f t="shared" si="26"/>
        <v>1.0900000000001455</v>
      </c>
      <c r="D70" s="57">
        <f t="shared" si="26"/>
        <v>-5.5599999999999454</v>
      </c>
      <c r="E70" s="57">
        <f t="shared" si="26"/>
        <v>2.0100000000002183</v>
      </c>
      <c r="F70" s="57">
        <f t="shared" si="26"/>
        <v>3.1700000000000728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1.4200000000005275</v>
      </c>
    </row>
    <row r="71" spans="1:34" ht="94.5" customHeight="1" x14ac:dyDescent="0.25">
      <c r="A71" s="77" t="s">
        <v>96</v>
      </c>
      <c r="B71" s="14"/>
      <c r="C71" s="14"/>
      <c r="D71" s="14" t="s">
        <v>135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2022-05-30T14:21:17Z</dcterms:modified>
</cp:coreProperties>
</file>