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DRE GENERAL MAYO 2022\"/>
    </mc:Choice>
  </mc:AlternateContent>
  <bookViews>
    <workbookView xWindow="0" yWindow="0" windowWidth="19200" windowHeight="11505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C64" i="150"/>
  <c r="AC70" i="150" s="1"/>
  <c r="Y64" i="150"/>
  <c r="Y70" i="150" s="1"/>
  <c r="U64" i="150"/>
  <c r="U70" i="150" s="1"/>
  <c r="M64" i="150"/>
  <c r="M70" i="150" s="1"/>
  <c r="I64" i="150"/>
  <c r="I70" i="150" s="1"/>
  <c r="E64" i="150"/>
  <c r="E70" i="150" s="1"/>
  <c r="AG64" i="149"/>
  <c r="AG70" i="149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AH23" i="149"/>
  <c r="F11" i="145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Z68" i="40"/>
  <c r="AA68" i="40"/>
  <c r="AB68" i="40"/>
  <c r="AC68" i="40"/>
  <c r="AD68" i="40"/>
  <c r="AE68" i="40"/>
  <c r="AF68" i="40"/>
  <c r="AG68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B39" i="40" s="1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Y23" i="40"/>
  <c r="U23" i="40"/>
  <c r="T47" i="40"/>
  <c r="AE39" i="40"/>
  <c r="AA39" i="40"/>
  <c r="W39" i="40"/>
  <c r="AG69" i="40"/>
  <c r="AC69" i="40"/>
  <c r="Y69" i="40"/>
  <c r="AE47" i="40"/>
  <c r="W47" i="40"/>
  <c r="AA47" i="40"/>
  <c r="AD39" i="40"/>
  <c r="X39" i="40"/>
  <c r="U69" i="40"/>
  <c r="Q69" i="40"/>
  <c r="M6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B64" i="40"/>
  <c r="AB70" i="40" s="1"/>
  <c r="Y64" i="40"/>
  <c r="Y70" i="40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L69" i="40" s="1"/>
  <c r="B68" i="40"/>
  <c r="C17" i="40"/>
  <c r="Q39" i="40" l="1"/>
  <c r="M39" i="40"/>
  <c r="Z64" i="40"/>
  <c r="Z70" i="40" s="1"/>
  <c r="V64" i="40"/>
  <c r="V70" i="40" s="1"/>
  <c r="AD64" i="40"/>
  <c r="AD70" i="40" s="1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P64" i="40" s="1"/>
  <c r="P70" i="40" s="1"/>
  <c r="O23" i="40"/>
  <c r="N23" i="40"/>
  <c r="M23" i="40"/>
  <c r="M64" i="40" s="1"/>
  <c r="M70" i="40" s="1"/>
  <c r="AH69" i="40" l="1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B38" i="40"/>
  <c r="K23" i="40" l="1"/>
  <c r="G23" i="40"/>
  <c r="F39" i="40"/>
  <c r="K47" i="40"/>
  <c r="E39" i="40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<sst xmlns="http://schemas.openxmlformats.org/spreadsheetml/2006/main" count="765" uniqueCount="137">
  <si>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</si>
  <si>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</si>
  <si>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</si>
  <si>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</si>
  <si>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</si>
  <si>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</si>
  <si>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</si>
  <si>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</si>
  <si>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</si>
  <si>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</si>
  <si>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</si>
  <si>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</si>
  <si>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</si>
  <si>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</si>
  <si>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</si>
  <si>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</si>
  <si>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</si>
  <si>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</si>
  <si>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</si>
  <si>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</si>
  <si>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</si>
  <si>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</si>
  <si>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</si>
  <si>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</si>
  <si>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</si>
  <si>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</si>
  <si>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</si>
  <si>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</si>
  <si>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</si>
  <si>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</si>
  <si>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</si>
  <si>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</si>
  <si>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</si>
  <si>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</si>
  <si>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</si>
  <si>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</si>
  <si>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</si>
  <si>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</si>
  <si>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</si>
  <si>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</si>
  <si>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</si>
  <si>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</si>
  <si>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</si>
  <si>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</si>
  <si>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</si>
  <si>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</si>
  <si>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</si>
  <si>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</si>
  <si>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</si>
  <si>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</si>
  <si>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</si>
  <si>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</si>
  <si>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</si>
  <si>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</si>
  <si>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</si>
  <si>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</si>
  <si>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</si>
  <si>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</si>
  <si>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</si>
  <si>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</si>
  <si>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</si>
  <si>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</si>
  <si>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</si>
  <si>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</si>
  <si>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</si>
  <si>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</si>
  <si>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</si>
  <si>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</si>
  <si>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</si>
  <si>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</si>
  <si>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</si>
  <si>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</si>
  <si>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</si>
  <si>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</si>
  <si>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</si>
  <si>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</si>
  <si>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</si>
  <si>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</si>
  <si>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</si>
  <si>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</si>
  <si>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</si>
  <si>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</si>
  <si>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</si>
  <si>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</si>
  <si>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</si>
  <si>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</si>
  <si>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</si>
  <si>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</si>
  <si>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</si>
  <si>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</si>
  <si>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</si>
  <si>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</si>
  <si>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</si>
  <si>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</si>
  <si>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</si>
  <si>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</si>
  <si>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</si>
  <si>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</si>
  <si>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</si>
  <si>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</si>
  <si>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</si>
  <si>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</si>
  <si>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</si>
  <si>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</si>
  <si>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</si>
  <si>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</si>
  <si>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</si>
  <si>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</si>
  <si>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</si>
  <si>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</si>
  <si>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</si>
  <si>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</si>
  <si>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</si>
  <si>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</si>
  <si>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</si>
  <si>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</si>
  <si>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</si>
  <si>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</si>
  <si>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</si>
  <si>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</si>
  <si>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</si>
  <si>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</si>
  <si>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</si>
  <si>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BRIGGITTE</t>
  </si>
  <si>
    <t>FONDO 16.50</t>
  </si>
  <si>
    <t>FALTANTE DE 10$</t>
  </si>
  <si>
    <t xml:space="preserve"> </t>
  </si>
  <si>
    <t>FONDO 9.50</t>
  </si>
  <si>
    <t>FONDO 45.50</t>
  </si>
  <si>
    <t xml:space="preserve">   </t>
  </si>
  <si>
    <t>FONDO 36.50</t>
  </si>
  <si>
    <t>FALTANTE ES SOBRANTE EN CAJA 07T</t>
  </si>
  <si>
    <t>FONDO 91.00</t>
  </si>
  <si>
    <t>FONDO 40.50</t>
  </si>
  <si>
    <t>FONDO 64.50</t>
  </si>
  <si>
    <t xml:space="preserve">SOBRANTE PERTENECE A CAJA03T </t>
  </si>
  <si>
    <t>CUENTA NO COBRADA #5622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</si>
</sst>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85410.470000000016</v>
      </c>
      <c r="C2" s="43">
        <f>MODELO!AH12</f>
        <v>32852.239999999998</v>
      </c>
      <c r="D2" s="43">
        <f>EXQUISITECES!AH12</f>
        <v>10653.11</v>
      </c>
      <c r="E2" s="43">
        <f>HOYADA!AH12</f>
        <v>14944.26</v>
      </c>
      <c r="F2" s="43">
        <f>FARMASTOP!AH12</f>
        <v>2738.69</v>
      </c>
      <c r="G2" s="43">
        <f>BOCAS!AH12</f>
        <v>8941.68</v>
      </c>
      <c r="H2" s="43">
        <f>LAGUNETICA!AH12</f>
        <v>20620.37</v>
      </c>
      <c r="I2" s="43">
        <f>SANANTONIO!AH12</f>
        <v>0</v>
      </c>
      <c r="J2" s="43">
        <f>SUM(B2:I2)</f>
        <v>176160.82</v>
      </c>
    </row>
    <row r="3" spans="1:10" x14ac:dyDescent="0.25">
      <c r="A3" s="46" t="s">
        <v>0</v>
      </c>
      <c r="B3" s="43">
        <f>AUTOMERCADO!AH15</f>
        <v>1559.44</v>
      </c>
      <c r="C3" s="43">
        <f>MODELO!AH15</f>
        <v>1305.9000000000001</v>
      </c>
      <c r="D3" s="43">
        <f>EXQUISITECES!AH15</f>
        <v>159</v>
      </c>
      <c r="E3" s="43">
        <f>HOYADA!AH15</f>
        <v>1218</v>
      </c>
      <c r="F3" s="43">
        <f>FARMASTOP!AH15</f>
        <v>7.5</v>
      </c>
      <c r="G3" s="43">
        <f>BOCAS!AH15</f>
        <v>145.69999999999999</v>
      </c>
      <c r="H3" s="43">
        <f>LAGUNETICA!AH15</f>
        <v>1244.4000000000001</v>
      </c>
      <c r="I3" s="43">
        <f>SANANTONIO!AH15</f>
        <v>0</v>
      </c>
      <c r="J3" s="43">
        <f t="shared" ref="J3:J52" si="0">SUM(B3:I3)</f>
        <v>5639.9400000000005</v>
      </c>
    </row>
    <row r="4" spans="1:10" x14ac:dyDescent="0.25">
      <c r="A4" s="73" t="s">
        <v>20</v>
      </c>
      <c r="B4" s="43">
        <f>AUTOMERCADO!AH16</f>
        <v>6471</v>
      </c>
      <c r="C4" s="43">
        <f>MODELO!AH16</f>
        <v>2271</v>
      </c>
      <c r="D4" s="43">
        <f>EXQUISITECES!AH16</f>
        <v>589</v>
      </c>
      <c r="E4" s="43">
        <f>HOYADA!AH16</f>
        <v>660</v>
      </c>
      <c r="F4" s="43">
        <f>FARMASTOP!AH16</f>
        <v>230</v>
      </c>
      <c r="G4" s="43">
        <f>BOCAS!AH16</f>
        <v>936</v>
      </c>
      <c r="H4" s="43">
        <f>LAGUNETICA!AH16</f>
        <v>1319</v>
      </c>
      <c r="I4" s="43">
        <f>SANANTONIO!AH16</f>
        <v>0</v>
      </c>
      <c r="J4" s="43">
        <f t="shared" si="0"/>
        <v>12476</v>
      </c>
    </row>
    <row r="5" spans="1:10" x14ac:dyDescent="0.25">
      <c r="A5" s="46" t="s">
        <v>27</v>
      </c>
      <c r="B5" s="43">
        <f>AUTOMERCADO!AH17</f>
        <v>32807.97</v>
      </c>
      <c r="C5" s="43">
        <f>MODELO!AH17</f>
        <v>11513.970000000003</v>
      </c>
      <c r="D5" s="43">
        <f>EXQUISITECES!AH17</f>
        <v>2986.23</v>
      </c>
      <c r="E5" s="43">
        <f>HOYADA!AH17</f>
        <v>3346.2000000000003</v>
      </c>
      <c r="F5" s="43">
        <f>FARMASTOP!AH17</f>
        <v>1166.0999999999999</v>
      </c>
      <c r="G5" s="43">
        <f>BOCAS!AH17</f>
        <v>4745.5200000000004</v>
      </c>
      <c r="H5" s="43">
        <f>LAGUNETICA!AH17</f>
        <v>6687.3300000000008</v>
      </c>
      <c r="I5" s="43">
        <f>SANANTONIO!AH17</f>
        <v>0</v>
      </c>
      <c r="J5" s="43">
        <f t="shared" si="0"/>
        <v>63253.320000000007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6471</v>
      </c>
      <c r="C10" s="43">
        <f>MODELO!AH22</f>
        <v>2271</v>
      </c>
      <c r="D10" s="43">
        <f>EXQUISITECES!AH22</f>
        <v>589</v>
      </c>
      <c r="E10" s="43">
        <f>HOYADA!AH22</f>
        <v>660</v>
      </c>
      <c r="F10" s="43">
        <f>FARMASTOP!AH22</f>
        <v>230</v>
      </c>
      <c r="G10" s="43">
        <f>BOCAS!AH22</f>
        <v>936</v>
      </c>
      <c r="H10" s="43">
        <f>LAGUNETICA!AH22</f>
        <v>1319</v>
      </c>
      <c r="I10" s="43">
        <f>SANANTONIO!AH22</f>
        <v>0</v>
      </c>
      <c r="J10" s="43">
        <f t="shared" si="0"/>
        <v>12476</v>
      </c>
    </row>
    <row r="11" spans="1:10" x14ac:dyDescent="0.25">
      <c r="A11" s="48" t="s">
        <v>26</v>
      </c>
      <c r="B11" s="43">
        <f>AUTOMERCADO!AH23</f>
        <v>32807.97</v>
      </c>
      <c r="C11" s="43">
        <f>MODELO!AH23</f>
        <v>11513.970000000003</v>
      </c>
      <c r="D11" s="43">
        <f>EXQUISITECES!AH23</f>
        <v>2986.23</v>
      </c>
      <c r="E11" s="43">
        <f>HOYADA!AH23</f>
        <v>3346.2000000000003</v>
      </c>
      <c r="F11" s="43">
        <f>FARMASTOP!AH23</f>
        <v>1166.0999999999999</v>
      </c>
      <c r="G11" s="43">
        <f>BOCAS!AH23</f>
        <v>4745.5200000000004</v>
      </c>
      <c r="H11" s="43">
        <f>LAGUNETICA!AH23</f>
        <v>6687.3300000000008</v>
      </c>
      <c r="I11" s="43">
        <f>SANANTONIO!AH23</f>
        <v>0</v>
      </c>
      <c r="J11" s="43">
        <f t="shared" si="0"/>
        <v>63253.320000000007</v>
      </c>
    </row>
    <row r="12" spans="1:10" x14ac:dyDescent="0.25">
      <c r="A12" s="46" t="s">
        <v>28</v>
      </c>
      <c r="B12" s="43">
        <f>AUTOMERCADO!AH24</f>
        <v>85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85</v>
      </c>
    </row>
    <row r="13" spans="1:10" x14ac:dyDescent="0.25">
      <c r="A13" s="46" t="s">
        <v>31</v>
      </c>
      <c r="B13" s="43">
        <f>AUTOMERCADO!AH25</f>
        <v>461.54999999999995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461.54999999999995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85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85</v>
      </c>
    </row>
    <row r="19" spans="1:10" x14ac:dyDescent="0.25">
      <c r="A19" s="48" t="s">
        <v>33</v>
      </c>
      <c r="B19" s="43">
        <f>AUTOMERCADO!AH31</f>
        <v>461.54999999999995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461.54999999999995</v>
      </c>
    </row>
    <row r="20" spans="1:10" x14ac:dyDescent="0.25">
      <c r="A20" s="46" t="s">
        <v>34</v>
      </c>
      <c r="B20" s="43">
        <f>AUTOMERCADO!AH32</f>
        <v>287.86</v>
      </c>
      <c r="C20" s="43">
        <f>MODELO!AH32</f>
        <v>12.43</v>
      </c>
      <c r="D20" s="43">
        <f>EXQUISITECES!AH32</f>
        <v>33.630000000000003</v>
      </c>
      <c r="E20" s="43">
        <f>HOYADA!AH32</f>
        <v>0</v>
      </c>
      <c r="F20" s="43">
        <f>FARMASTOP!AH32</f>
        <v>0</v>
      </c>
      <c r="G20" s="43">
        <f>BOCAS!AH32</f>
        <v>30</v>
      </c>
      <c r="H20" s="43">
        <f>LAGUNETICA!AH32</f>
        <v>0</v>
      </c>
      <c r="I20" s="43">
        <f>SANANTONIO!AH32</f>
        <v>0</v>
      </c>
      <c r="J20" s="43">
        <f t="shared" si="0"/>
        <v>363.92</v>
      </c>
    </row>
    <row r="21" spans="1:10" x14ac:dyDescent="0.25">
      <c r="A21" s="46" t="s">
        <v>35</v>
      </c>
      <c r="B21" s="43">
        <f>AUTOMERCADO!AH33</f>
        <v>1459.4502</v>
      </c>
      <c r="C21" s="43">
        <f>MODELO!AH33</f>
        <v>63.020099999999999</v>
      </c>
      <c r="D21" s="43">
        <f>EXQUISITECES!AH33</f>
        <v>170.50410000000002</v>
      </c>
      <c r="E21" s="43">
        <f>HOYADA!AH33</f>
        <v>0</v>
      </c>
      <c r="F21" s="43">
        <f>FARMASTOP!AH33</f>
        <v>0</v>
      </c>
      <c r="G21" s="43">
        <f>BOCAS!AH33</f>
        <v>152.10000000000002</v>
      </c>
      <c r="H21" s="43">
        <f>LAGUNETICA!AH33</f>
        <v>0</v>
      </c>
      <c r="I21" s="43">
        <f>SANANTONIO!AH33</f>
        <v>0</v>
      </c>
      <c r="J21" s="43">
        <f t="shared" si="0"/>
        <v>1845.0744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287.86</v>
      </c>
      <c r="C26" s="43">
        <f>MODELO!AH38</f>
        <v>12.43</v>
      </c>
      <c r="D26" s="43">
        <f>EXQUISITECES!AH38</f>
        <v>33.630000000000003</v>
      </c>
      <c r="E26" s="43">
        <f>HOYADA!AH38</f>
        <v>0</v>
      </c>
      <c r="F26" s="43">
        <f>FARMASTOP!AH38</f>
        <v>0</v>
      </c>
      <c r="G26" s="43">
        <f>BOCAS!AH38</f>
        <v>30</v>
      </c>
      <c r="H26" s="43">
        <f>LAGUNETICA!AH38</f>
        <v>0</v>
      </c>
      <c r="I26" s="43">
        <f>SANANTONIO!AH38</f>
        <v>0</v>
      </c>
      <c r="J26" s="43">
        <f t="shared" si="0"/>
        <v>363.92</v>
      </c>
    </row>
    <row r="27" spans="1:10" x14ac:dyDescent="0.25">
      <c r="A27" s="48" t="s">
        <v>42</v>
      </c>
      <c r="B27" s="43">
        <f>AUTOMERCADO!AH39</f>
        <v>1459.4502</v>
      </c>
      <c r="C27" s="43">
        <f>MODELO!AH39</f>
        <v>63.020099999999999</v>
      </c>
      <c r="D27" s="43">
        <f>EXQUISITECES!AH39</f>
        <v>170.50410000000002</v>
      </c>
      <c r="E27" s="43">
        <f>HOYADA!AH39</f>
        <v>0</v>
      </c>
      <c r="F27" s="43">
        <f>FARMASTOP!AH39</f>
        <v>0</v>
      </c>
      <c r="G27" s="43">
        <f>BOCAS!AH39</f>
        <v>152.10000000000002</v>
      </c>
      <c r="H27" s="43">
        <f>LAGUNETICA!AH39</f>
        <v>0</v>
      </c>
      <c r="I27" s="43">
        <f>SANANTONIO!AH39</f>
        <v>0</v>
      </c>
      <c r="J27" s="43">
        <f t="shared" si="0"/>
        <v>1845.0744</v>
      </c>
    </row>
    <row r="28" spans="1:10" x14ac:dyDescent="0.25">
      <c r="A28" s="46" t="s">
        <v>43</v>
      </c>
      <c r="B28" s="43">
        <f>AUTOMERCADO!AH40</f>
        <v>338.47</v>
      </c>
      <c r="C28" s="43">
        <f>MODELO!AH40</f>
        <v>13.41</v>
      </c>
      <c r="D28" s="43">
        <f>EXQUISITECES!AH40</f>
        <v>25.98</v>
      </c>
      <c r="E28" s="43">
        <f>HOYADA!AH40</f>
        <v>7.27</v>
      </c>
      <c r="F28" s="43">
        <f>FARMASTOP!AH40</f>
        <v>11.48</v>
      </c>
      <c r="G28" s="43">
        <f>BOCAS!AH40</f>
        <v>2</v>
      </c>
      <c r="H28" s="43">
        <f>LAGUNETICA!AH40</f>
        <v>9.16</v>
      </c>
      <c r="I28" s="43">
        <f>SANANTONIO!AH40</f>
        <v>0</v>
      </c>
      <c r="J28" s="43">
        <f t="shared" si="0"/>
        <v>407.7700000000001</v>
      </c>
    </row>
    <row r="29" spans="1:10" x14ac:dyDescent="0.25">
      <c r="A29" s="46" t="s">
        <v>44</v>
      </c>
      <c r="B29" s="43">
        <f>AUTOMERCADO!AH41</f>
        <v>1716.0429000000001</v>
      </c>
      <c r="C29" s="43">
        <f>MODELO!AH41</f>
        <v>67.988700000000009</v>
      </c>
      <c r="D29" s="43">
        <f>EXQUISITECES!AH41</f>
        <v>131.71860000000001</v>
      </c>
      <c r="E29" s="43">
        <f>HOYADA!AH41</f>
        <v>36.858899999999998</v>
      </c>
      <c r="F29" s="43">
        <f>FARMASTOP!AH41</f>
        <v>58.203600000000009</v>
      </c>
      <c r="G29" s="43">
        <f>BOCAS!AH41</f>
        <v>10.14</v>
      </c>
      <c r="H29" s="43">
        <f>LAGUNETICA!AH41</f>
        <v>46.441200000000002</v>
      </c>
      <c r="I29" s="43">
        <f>SANANTONIO!AH41</f>
        <v>0</v>
      </c>
      <c r="J29" s="43">
        <f t="shared" si="0"/>
        <v>2067.3939000000005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338.47</v>
      </c>
      <c r="C34" s="43">
        <f>MODELO!AH46</f>
        <v>13.41</v>
      </c>
      <c r="D34" s="43">
        <f>EXQUISITECES!AH46</f>
        <v>25.98</v>
      </c>
      <c r="E34" s="43">
        <f>HOYADA!AH46</f>
        <v>7.27</v>
      </c>
      <c r="F34" s="43">
        <f>FARMASTOP!AH46</f>
        <v>11.48</v>
      </c>
      <c r="G34" s="43">
        <f>BOCAS!AH46</f>
        <v>2</v>
      </c>
      <c r="H34" s="43">
        <f>LAGUNETICA!AH46</f>
        <v>9.16</v>
      </c>
      <c r="I34" s="43">
        <f>SANANTONIO!AH46</f>
        <v>0</v>
      </c>
      <c r="J34" s="43">
        <f t="shared" si="0"/>
        <v>407.7700000000001</v>
      </c>
    </row>
    <row r="35" spans="1:10" x14ac:dyDescent="0.25">
      <c r="A35" s="48" t="s">
        <v>48</v>
      </c>
      <c r="B35" s="43">
        <f>AUTOMERCADO!AH47</f>
        <v>1716.0429000000001</v>
      </c>
      <c r="C35" s="43">
        <f>MODELO!AH47</f>
        <v>67.988700000000009</v>
      </c>
      <c r="D35" s="43">
        <f>EXQUISITECES!AH47</f>
        <v>131.71860000000001</v>
      </c>
      <c r="E35" s="43">
        <f>HOYADA!AH47</f>
        <v>36.858899999999998</v>
      </c>
      <c r="F35" s="43">
        <f>FARMASTOP!AH47</f>
        <v>58.203600000000009</v>
      </c>
      <c r="G35" s="43">
        <f>BOCAS!AH47</f>
        <v>10.14</v>
      </c>
      <c r="H35" s="43">
        <f>LAGUNETICA!AH47</f>
        <v>46.441200000000002</v>
      </c>
      <c r="I35" s="43">
        <f>SANANTONIO!AH47</f>
        <v>0</v>
      </c>
      <c r="J35" s="43">
        <f t="shared" si="0"/>
        <v>2067.3939000000005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44181.830000000009</v>
      </c>
      <c r="C37" s="43">
        <f>MODELO!AH49</f>
        <v>16587.900000000001</v>
      </c>
      <c r="D37" s="43">
        <f>EXQUISITECES!AH49</f>
        <v>6742.95</v>
      </c>
      <c r="E37" s="43">
        <f>HOYADA!AH49</f>
        <v>8309.84</v>
      </c>
      <c r="F37" s="43">
        <f>FARMASTOP!AH49</f>
        <v>1512.04</v>
      </c>
      <c r="G37" s="43">
        <f>BOCAS!AH49</f>
        <v>3768.54</v>
      </c>
      <c r="H37" s="43">
        <f>LAGUNETICA!AH49</f>
        <v>4014.9300000000003</v>
      </c>
      <c r="I37" s="43">
        <f>SANANTONIO!AH49</f>
        <v>0</v>
      </c>
      <c r="J37" s="43">
        <f t="shared" si="0"/>
        <v>85118.03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53.84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53.84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2124.1999999999998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6702.86</v>
      </c>
      <c r="I40" s="43">
        <f>SANANTONIO!AH52</f>
        <v>0</v>
      </c>
      <c r="J40" s="43">
        <f t="shared" si="0"/>
        <v>8827.06</v>
      </c>
    </row>
    <row r="41" spans="1:10" x14ac:dyDescent="0.25">
      <c r="A41" s="74" t="s">
        <v>18</v>
      </c>
      <c r="B41" s="43">
        <f>AUTOMERCADO!AH53</f>
        <v>180.12</v>
      </c>
      <c r="C41" s="43">
        <f>MODELO!AH53</f>
        <v>99.280000000000015</v>
      </c>
      <c r="D41" s="43">
        <f>EXQUISITECES!AH53</f>
        <v>11.56</v>
      </c>
      <c r="E41" s="43">
        <f>HOYADA!AH53</f>
        <v>1971.16</v>
      </c>
      <c r="F41" s="43">
        <f>FARMASTOP!AH53</f>
        <v>12</v>
      </c>
      <c r="G41" s="43">
        <f>BOCAS!AH53</f>
        <v>7.86</v>
      </c>
      <c r="H41" s="43">
        <f>LAGUNETICA!AH53</f>
        <v>1944.9499999999998</v>
      </c>
      <c r="I41" s="43">
        <f>SANANTONIO!AH53</f>
        <v>0</v>
      </c>
      <c r="J41" s="43">
        <f t="shared" si="0"/>
        <v>4226.93</v>
      </c>
    </row>
    <row r="42" spans="1:10" x14ac:dyDescent="0.25">
      <c r="A42" s="74" t="s">
        <v>114</v>
      </c>
      <c r="B42" s="43">
        <f>AUTOMERCADO!AH54</f>
        <v>481.35999999999996</v>
      </c>
      <c r="C42" s="43">
        <f>MODELO!AH54</f>
        <v>524.54999999999995</v>
      </c>
      <c r="D42" s="43">
        <f>EXQUISITECES!AH54</f>
        <v>233.76999999999998</v>
      </c>
      <c r="E42" s="43">
        <f>HOYADA!AH54</f>
        <v>0</v>
      </c>
      <c r="F42" s="43">
        <f>FARMASTOP!AH54</f>
        <v>19.059999999999999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1258.7399999999998</v>
      </c>
    </row>
    <row r="43" spans="1:10" x14ac:dyDescent="0.25">
      <c r="A43" s="74" t="s">
        <v>52</v>
      </c>
      <c r="B43" s="43">
        <f>AUTOMERCADO!AH55</f>
        <v>2812.9399999999996</v>
      </c>
      <c r="C43" s="43">
        <f>MODELO!AH55</f>
        <v>421.87</v>
      </c>
      <c r="D43" s="43">
        <f>EXQUISITECES!AH55</f>
        <v>106.75</v>
      </c>
      <c r="E43" s="43">
        <f>HOYADA!AH55</f>
        <v>23.59</v>
      </c>
      <c r="F43" s="43">
        <f>FARMASTOP!AH55</f>
        <v>34.200000000000003</v>
      </c>
      <c r="G43" s="43">
        <f>BOCAS!AH55</f>
        <v>156.38</v>
      </c>
      <c r="H43" s="43">
        <f>LAGUNETICA!AH55</f>
        <v>0</v>
      </c>
      <c r="I43" s="43">
        <f>SANANTONIO!AH55</f>
        <v>0</v>
      </c>
      <c r="J43" s="43">
        <f t="shared" si="0"/>
        <v>3555.7299999999996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111.04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111.04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136.80000000000001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136.80000000000001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85660.703100000028</v>
      </c>
      <c r="C52" s="75">
        <f>MODELO!AH64</f>
        <v>32873.558799999999</v>
      </c>
      <c r="D52" s="75">
        <f>EXQUISITECES!AH64</f>
        <v>10679.2827</v>
      </c>
      <c r="E52" s="75">
        <f>HOYADA!AH64</f>
        <v>14905.6489</v>
      </c>
      <c r="F52" s="75">
        <f>FARMASTOP!AH64</f>
        <v>2809.1035999999999</v>
      </c>
      <c r="G52" s="75">
        <f>BOCAS!AH64</f>
        <v>8986.24</v>
      </c>
      <c r="H52" s="75">
        <f>LAGUNETICA!AH64</f>
        <v>20640.911199999999</v>
      </c>
      <c r="I52" s="75">
        <f>SANANTONIO!AH64</f>
        <v>0</v>
      </c>
      <c r="J52" s="75">
        <f t="shared" si="0"/>
        <v>176555.44830000002</v>
      </c>
    </row>
    <row r="53" spans="1:10" x14ac:dyDescent="0.25">
      <c r="A53" s="56" t="s">
        <v>3</v>
      </c>
      <c r="B53" s="43">
        <f>B2</f>
        <v>85410.470000000016</v>
      </c>
      <c r="C53" s="43">
        <f t="shared" ref="C53:I53" si="1">C2</f>
        <v>32852.239999999998</v>
      </c>
      <c r="D53" s="43">
        <f t="shared" si="1"/>
        <v>10653.11</v>
      </c>
      <c r="E53" s="43">
        <f t="shared" si="1"/>
        <v>14944.26</v>
      </c>
      <c r="F53" s="43">
        <f t="shared" si="1"/>
        <v>2738.69</v>
      </c>
      <c r="G53" s="43">
        <f t="shared" si="1"/>
        <v>8941.68</v>
      </c>
      <c r="H53" s="43">
        <f t="shared" si="1"/>
        <v>20620.37</v>
      </c>
      <c r="I53" s="43">
        <f t="shared" si="1"/>
        <v>0</v>
      </c>
      <c r="J53" s="43">
        <f>J2</f>
        <v>176160.82</v>
      </c>
    </row>
    <row r="54" spans="1:10" x14ac:dyDescent="0.25">
      <c r="A54" s="58" t="s">
        <v>95</v>
      </c>
      <c r="B54" s="43">
        <f>+B52-B53</f>
        <v>250.2331000000122</v>
      </c>
      <c r="C54" s="43">
        <f t="shared" ref="C54:I54" si="2">+C52-C53</f>
        <v>21.31880000000092</v>
      </c>
      <c r="D54" s="43">
        <f t="shared" si="2"/>
        <v>26.172699999999168</v>
      </c>
      <c r="E54" s="43">
        <f t="shared" si="2"/>
        <v>-38.611100000000079</v>
      </c>
      <c r="F54" s="43">
        <f t="shared" si="2"/>
        <v>70.41359999999986</v>
      </c>
      <c r="G54" s="43">
        <f t="shared" si="2"/>
        <v>44.559999999999491</v>
      </c>
      <c r="H54" s="43">
        <f t="shared" si="2"/>
        <v>20.541199999999662</v>
      </c>
      <c r="I54" s="43">
        <f t="shared" si="2"/>
        <v>0</v>
      </c>
      <c r="J54" s="43">
        <f>+J52-J53</f>
        <v>394.62830000001122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51" sqref="AH5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44709</v>
      </c>
      <c r="D6" s="12" t="s">
        <v>13</v>
      </c>
      <c r="E6" s="2" t="s">
        <v>123</v>
      </c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>
        <v>5.43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 t="s">
        <v>59</v>
      </c>
      <c r="J11" s="5" t="s">
        <v>61</v>
      </c>
      <c r="K11" s="5" t="s">
        <v>62</v>
      </c>
      <c r="L11" s="5" t="s">
        <v>63</v>
      </c>
      <c r="M11" s="5" t="s">
        <v>64</v>
      </c>
      <c r="N11" s="5" t="s">
        <v>65</v>
      </c>
      <c r="O11" s="5" t="s">
        <v>66</v>
      </c>
      <c r="P11" s="5" t="s">
        <v>67</v>
      </c>
      <c r="Q11" s="5" t="s">
        <v>68</v>
      </c>
      <c r="R11" s="5" t="s">
        <v>69</v>
      </c>
      <c r="S11" s="5" t="s">
        <v>70</v>
      </c>
      <c r="T11" s="5" t="s">
        <v>72</v>
      </c>
      <c r="U11" s="5" t="s">
        <v>75</v>
      </c>
      <c r="V11" s="5" t="s">
        <v>76</v>
      </c>
      <c r="W11" s="5" t="s">
        <v>80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4818.49</v>
      </c>
      <c r="C12" s="26">
        <v>6357.17</v>
      </c>
      <c r="D12" s="26">
        <v>3698.95</v>
      </c>
      <c r="E12" s="26">
        <v>7216.01</v>
      </c>
      <c r="F12" s="26">
        <v>4221.55</v>
      </c>
      <c r="G12" s="26">
        <v>7304.69</v>
      </c>
      <c r="H12" s="26">
        <v>6455.02</v>
      </c>
      <c r="I12" s="26">
        <v>5729.63</v>
      </c>
      <c r="J12" s="26">
        <v>5127.71</v>
      </c>
      <c r="K12" s="26">
        <v>7673.52</v>
      </c>
      <c r="L12" s="26">
        <v>3664.21</v>
      </c>
      <c r="M12" s="26">
        <v>8052.31</v>
      </c>
      <c r="N12" s="26">
        <v>1339.83</v>
      </c>
      <c r="O12" s="26">
        <v>3035.75</v>
      </c>
      <c r="P12" s="26">
        <v>2078.39</v>
      </c>
      <c r="Q12" s="26">
        <v>3271.24</v>
      </c>
      <c r="R12" s="26">
        <v>1688.1</v>
      </c>
      <c r="S12" s="26">
        <v>861.3</v>
      </c>
      <c r="T12" s="26">
        <v>532.17999999999995</v>
      </c>
      <c r="U12" s="26">
        <v>169.38</v>
      </c>
      <c r="V12" s="26">
        <v>533.54</v>
      </c>
      <c r="W12" s="26">
        <v>1581.5</v>
      </c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85410.470000000016</v>
      </c>
      <c r="AI12" s="26">
        <v>84378.06</v>
      </c>
      <c r="AJ12" s="69">
        <f>+AI12-AH12</f>
        <v>-1032.410000000018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78.5</v>
      </c>
      <c r="C15" s="23">
        <v>39</v>
      </c>
      <c r="D15" s="23">
        <v>50.5</v>
      </c>
      <c r="E15" s="23">
        <v>76</v>
      </c>
      <c r="F15" s="23"/>
      <c r="G15" s="23">
        <v>3.94</v>
      </c>
      <c r="H15" s="23"/>
      <c r="I15" s="23">
        <v>53.5</v>
      </c>
      <c r="J15" s="23">
        <v>32</v>
      </c>
      <c r="K15" s="23"/>
      <c r="L15" s="23">
        <v>130</v>
      </c>
      <c r="M15" s="23"/>
      <c r="N15" s="23">
        <v>25.5</v>
      </c>
      <c r="O15" s="23">
        <v>487</v>
      </c>
      <c r="P15" s="23">
        <v>33</v>
      </c>
      <c r="Q15" s="23">
        <v>77</v>
      </c>
      <c r="R15" s="23">
        <v>0.5</v>
      </c>
      <c r="S15" s="23">
        <v>100</v>
      </c>
      <c r="T15" s="23">
        <v>15</v>
      </c>
      <c r="U15" s="23">
        <v>58</v>
      </c>
      <c r="V15" s="23">
        <v>97</v>
      </c>
      <c r="W15" s="23">
        <v>203</v>
      </c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1559.44</v>
      </c>
    </row>
    <row r="16" spans="1:36" s="32" customFormat="1" x14ac:dyDescent="0.25">
      <c r="A16" s="30" t="s">
        <v>20</v>
      </c>
      <c r="B16" s="31">
        <v>323</v>
      </c>
      <c r="C16" s="31">
        <v>590</v>
      </c>
      <c r="D16" s="31">
        <v>261</v>
      </c>
      <c r="E16" s="31">
        <v>723</v>
      </c>
      <c r="F16" s="31">
        <v>441</v>
      </c>
      <c r="G16" s="31">
        <v>793</v>
      </c>
      <c r="H16" s="31">
        <v>743</v>
      </c>
      <c r="I16" s="31">
        <v>698</v>
      </c>
      <c r="J16" s="31">
        <v>364</v>
      </c>
      <c r="K16" s="31">
        <v>599</v>
      </c>
      <c r="L16" s="31">
        <v>173</v>
      </c>
      <c r="M16" s="31">
        <v>695</v>
      </c>
      <c r="N16" s="31"/>
      <c r="O16" s="31"/>
      <c r="P16" s="31"/>
      <c r="Q16" s="31"/>
      <c r="R16" s="31"/>
      <c r="S16" s="31"/>
      <c r="T16" s="31"/>
      <c r="U16" s="31"/>
      <c r="V16" s="31"/>
      <c r="W16" s="31">
        <v>68</v>
      </c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6471</v>
      </c>
      <c r="AJ16" s="70"/>
    </row>
    <row r="17" spans="1:36" s="47" customFormat="1" x14ac:dyDescent="0.25">
      <c r="A17" s="46" t="s">
        <v>27</v>
      </c>
      <c r="B17" s="22">
        <f>B16*$B$8</f>
        <v>1637.6100000000001</v>
      </c>
      <c r="C17" s="22">
        <f>C16*$B$8</f>
        <v>2991.3</v>
      </c>
      <c r="D17" s="22">
        <f t="shared" ref="D17:L17" si="2">D16*$B$8</f>
        <v>1323.27</v>
      </c>
      <c r="E17" s="22">
        <f t="shared" si="2"/>
        <v>3665.61</v>
      </c>
      <c r="F17" s="22">
        <f t="shared" si="2"/>
        <v>2235.8700000000003</v>
      </c>
      <c r="G17" s="22">
        <f t="shared" si="2"/>
        <v>4020.51</v>
      </c>
      <c r="H17" s="22">
        <f t="shared" si="2"/>
        <v>3767.01</v>
      </c>
      <c r="I17" s="22">
        <f t="shared" si="2"/>
        <v>3538.86</v>
      </c>
      <c r="J17" s="22">
        <f t="shared" si="2"/>
        <v>1845.48</v>
      </c>
      <c r="K17" s="22">
        <f t="shared" si="2"/>
        <v>3036.9300000000003</v>
      </c>
      <c r="L17" s="22">
        <f t="shared" si="2"/>
        <v>877.11</v>
      </c>
      <c r="M17" s="22">
        <f t="shared" ref="M17:R17" si="3">M16*$B$8</f>
        <v>3523.65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344.76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32807.97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323</v>
      </c>
      <c r="C22" s="20">
        <f t="shared" ref="C22:L22" si="11">+C16+C18+C20</f>
        <v>590</v>
      </c>
      <c r="D22" s="20">
        <f t="shared" si="11"/>
        <v>261</v>
      </c>
      <c r="E22" s="20">
        <f t="shared" si="11"/>
        <v>723</v>
      </c>
      <c r="F22" s="20">
        <f t="shared" si="11"/>
        <v>441</v>
      </c>
      <c r="G22" s="20">
        <f t="shared" si="11"/>
        <v>793</v>
      </c>
      <c r="H22" s="20">
        <f t="shared" si="11"/>
        <v>743</v>
      </c>
      <c r="I22" s="20">
        <f t="shared" si="11"/>
        <v>698</v>
      </c>
      <c r="J22" s="20">
        <f t="shared" si="11"/>
        <v>364</v>
      </c>
      <c r="K22" s="20">
        <f t="shared" si="11"/>
        <v>599</v>
      </c>
      <c r="L22" s="20">
        <f t="shared" si="11"/>
        <v>173</v>
      </c>
      <c r="M22" s="20">
        <f t="shared" ref="M22:S22" si="12">+M16+M18+M20</f>
        <v>695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68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6471</v>
      </c>
    </row>
    <row r="23" spans="1:36" s="47" customFormat="1" x14ac:dyDescent="0.25">
      <c r="A23" s="48" t="s">
        <v>26</v>
      </c>
      <c r="B23" s="19">
        <f>+B17+B19+B21</f>
        <v>1637.6100000000001</v>
      </c>
      <c r="C23" s="19">
        <f t="shared" ref="C23:L23" si="14">+C17+C19+C21</f>
        <v>2991.3</v>
      </c>
      <c r="D23" s="19">
        <f t="shared" si="14"/>
        <v>1323.27</v>
      </c>
      <c r="E23" s="19">
        <f t="shared" si="14"/>
        <v>3665.61</v>
      </c>
      <c r="F23" s="19">
        <f t="shared" si="14"/>
        <v>2235.8700000000003</v>
      </c>
      <c r="G23" s="19">
        <f t="shared" si="14"/>
        <v>4020.51</v>
      </c>
      <c r="H23" s="19">
        <f t="shared" si="14"/>
        <v>3767.01</v>
      </c>
      <c r="I23" s="19">
        <f t="shared" si="14"/>
        <v>3538.86</v>
      </c>
      <c r="J23" s="19">
        <f t="shared" si="14"/>
        <v>1845.48</v>
      </c>
      <c r="K23" s="19">
        <f t="shared" si="14"/>
        <v>3036.9300000000003</v>
      </c>
      <c r="L23" s="19">
        <f t="shared" si="14"/>
        <v>877.11</v>
      </c>
      <c r="M23" s="19">
        <f t="shared" ref="M23:S23" si="15">+M17+M19+M21</f>
        <v>3523.65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344.76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32807.97</v>
      </c>
    </row>
    <row r="24" spans="1:36" x14ac:dyDescent="0.25">
      <c r="A24" s="13" t="s">
        <v>28</v>
      </c>
      <c r="B24" s="34"/>
      <c r="C24" s="34"/>
      <c r="D24" s="34">
        <v>35</v>
      </c>
      <c r="E24" s="34"/>
      <c r="F24" s="34"/>
      <c r="G24" s="34"/>
      <c r="H24" s="34"/>
      <c r="I24" s="34"/>
      <c r="J24" s="34"/>
      <c r="K24" s="34"/>
      <c r="L24" s="34"/>
      <c r="M24" s="34">
        <v>50</v>
      </c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85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190.04999999999998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271.5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461.54999999999995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35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50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85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190.04999999999998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271.5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461.54999999999995</v>
      </c>
    </row>
    <row r="32" spans="1:36" x14ac:dyDescent="0.25">
      <c r="A32" s="13" t="s">
        <v>34</v>
      </c>
      <c r="B32" s="36">
        <v>16.2</v>
      </c>
      <c r="C32" s="36">
        <v>64.89</v>
      </c>
      <c r="D32" s="36"/>
      <c r="E32" s="36"/>
      <c r="F32" s="36">
        <v>50</v>
      </c>
      <c r="G32" s="36">
        <v>36.72</v>
      </c>
      <c r="H32" s="36">
        <v>75.930000000000007</v>
      </c>
      <c r="I32" s="36"/>
      <c r="J32" s="36"/>
      <c r="K32" s="36">
        <v>44.12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287.86</v>
      </c>
    </row>
    <row r="33" spans="1:34" s="47" customFormat="1" x14ac:dyDescent="0.25">
      <c r="A33" s="46" t="s">
        <v>35</v>
      </c>
      <c r="B33" s="22">
        <f>B32*$B$8</f>
        <v>82.134</v>
      </c>
      <c r="C33" s="22">
        <f t="shared" ref="C33:L33" si="30">C32*$B$8</f>
        <v>328.9923</v>
      </c>
      <c r="D33" s="22">
        <f t="shared" si="30"/>
        <v>0</v>
      </c>
      <c r="E33" s="22">
        <f t="shared" si="30"/>
        <v>0</v>
      </c>
      <c r="F33" s="22">
        <f t="shared" si="30"/>
        <v>253.5</v>
      </c>
      <c r="G33" s="22">
        <f t="shared" si="30"/>
        <v>186.1704</v>
      </c>
      <c r="H33" s="22">
        <f t="shared" si="30"/>
        <v>384.96510000000006</v>
      </c>
      <c r="I33" s="22">
        <f t="shared" si="30"/>
        <v>0</v>
      </c>
      <c r="J33" s="22">
        <f t="shared" si="30"/>
        <v>0</v>
      </c>
      <c r="K33" s="22">
        <f t="shared" si="30"/>
        <v>223.6884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1459.4502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16.2</v>
      </c>
      <c r="C38" s="20">
        <f t="shared" ref="C38:L38" si="39">+C32+C34+C36</f>
        <v>64.89</v>
      </c>
      <c r="D38" s="20">
        <f t="shared" si="39"/>
        <v>0</v>
      </c>
      <c r="E38" s="20">
        <f t="shared" si="39"/>
        <v>0</v>
      </c>
      <c r="F38" s="20">
        <f t="shared" si="39"/>
        <v>50</v>
      </c>
      <c r="G38" s="20">
        <f t="shared" si="39"/>
        <v>36.72</v>
      </c>
      <c r="H38" s="20">
        <f t="shared" si="39"/>
        <v>75.930000000000007</v>
      </c>
      <c r="I38" s="20">
        <f t="shared" si="39"/>
        <v>0</v>
      </c>
      <c r="J38" s="20">
        <f t="shared" si="39"/>
        <v>0</v>
      </c>
      <c r="K38" s="20">
        <f t="shared" si="39"/>
        <v>44.12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287.86</v>
      </c>
    </row>
    <row r="39" spans="1:34" s="47" customFormat="1" x14ac:dyDescent="0.25">
      <c r="A39" s="48" t="s">
        <v>42</v>
      </c>
      <c r="B39" s="19">
        <f>+B33+B35+B37</f>
        <v>82.134</v>
      </c>
      <c r="C39" s="19">
        <f t="shared" ref="C39:L39" si="42">+C33+C35+C37</f>
        <v>328.9923</v>
      </c>
      <c r="D39" s="19">
        <f t="shared" si="42"/>
        <v>0</v>
      </c>
      <c r="E39" s="19">
        <f t="shared" si="42"/>
        <v>0</v>
      </c>
      <c r="F39" s="19">
        <f t="shared" si="42"/>
        <v>253.5</v>
      </c>
      <c r="G39" s="19">
        <f t="shared" si="42"/>
        <v>186.1704</v>
      </c>
      <c r="H39" s="19">
        <f t="shared" si="42"/>
        <v>384.96510000000006</v>
      </c>
      <c r="I39" s="19">
        <f t="shared" si="42"/>
        <v>0</v>
      </c>
      <c r="J39" s="19">
        <f t="shared" si="42"/>
        <v>0</v>
      </c>
      <c r="K39" s="19">
        <f t="shared" si="42"/>
        <v>223.6884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1459.4502</v>
      </c>
    </row>
    <row r="40" spans="1:34" x14ac:dyDescent="0.25">
      <c r="A40" s="13" t="s">
        <v>43</v>
      </c>
      <c r="B40" s="36"/>
      <c r="C40" s="36">
        <v>66.510000000000005</v>
      </c>
      <c r="D40" s="36"/>
      <c r="E40" s="36">
        <v>83.42</v>
      </c>
      <c r="F40" s="36"/>
      <c r="G40" s="36">
        <v>120.54</v>
      </c>
      <c r="H40" s="36"/>
      <c r="I40" s="36"/>
      <c r="J40" s="36"/>
      <c r="K40" s="36">
        <v>49.42</v>
      </c>
      <c r="L40" s="36"/>
      <c r="M40" s="36">
        <v>18.579999999999998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338.47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337.20570000000004</v>
      </c>
      <c r="D41" s="22">
        <f t="shared" si="45"/>
        <v>0</v>
      </c>
      <c r="E41" s="22">
        <f t="shared" si="45"/>
        <v>422.93940000000003</v>
      </c>
      <c r="F41" s="22">
        <f t="shared" si="45"/>
        <v>0</v>
      </c>
      <c r="G41" s="22">
        <f t="shared" si="45"/>
        <v>611.13780000000008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250.55940000000001</v>
      </c>
      <c r="L41" s="22">
        <f t="shared" si="45"/>
        <v>0</v>
      </c>
      <c r="M41" s="22">
        <f t="shared" ref="M41:R41" si="46">M40*$B$8</f>
        <v>94.200599999999994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1716.0429000000001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66.510000000000005</v>
      </c>
      <c r="D46" s="20">
        <f t="shared" si="54"/>
        <v>0</v>
      </c>
      <c r="E46" s="20">
        <f t="shared" si="54"/>
        <v>83.42</v>
      </c>
      <c r="F46" s="20">
        <f t="shared" si="54"/>
        <v>0</v>
      </c>
      <c r="G46" s="20">
        <f t="shared" si="54"/>
        <v>120.54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49.42</v>
      </c>
      <c r="L46" s="20">
        <f t="shared" si="54"/>
        <v>0</v>
      </c>
      <c r="M46" s="20">
        <f t="shared" ref="M46:S46" si="55">+M40+M42+M44</f>
        <v>18.579999999999998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338.47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337.20570000000004</v>
      </c>
      <c r="D47" s="19">
        <f t="shared" si="57"/>
        <v>0</v>
      </c>
      <c r="E47" s="19">
        <f t="shared" si="57"/>
        <v>422.93940000000003</v>
      </c>
      <c r="F47" s="19">
        <f t="shared" si="57"/>
        <v>0</v>
      </c>
      <c r="G47" s="19">
        <f t="shared" si="57"/>
        <v>611.13780000000008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250.55940000000001</v>
      </c>
      <c r="L47" s="19">
        <f t="shared" si="57"/>
        <v>0</v>
      </c>
      <c r="M47" s="19">
        <f t="shared" ref="M47:S47" si="58">+M41+M43+M45</f>
        <v>94.200599999999994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1716.0429000000001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2773.61</v>
      </c>
      <c r="C49" s="44">
        <v>2538.25</v>
      </c>
      <c r="D49" s="44">
        <v>2039.79</v>
      </c>
      <c r="E49" s="44">
        <v>2706.02</v>
      </c>
      <c r="F49" s="44">
        <v>1588.91</v>
      </c>
      <c r="G49" s="44">
        <v>2038.09</v>
      </c>
      <c r="H49" s="44">
        <v>2297.71</v>
      </c>
      <c r="I49" s="44">
        <v>1963.23</v>
      </c>
      <c r="J49" s="44">
        <v>3185.6</v>
      </c>
      <c r="K49" s="44">
        <v>4205.68</v>
      </c>
      <c r="L49" s="44">
        <v>2658.85</v>
      </c>
      <c r="M49" s="45">
        <v>4084.7</v>
      </c>
      <c r="N49" s="45">
        <v>954.99</v>
      </c>
      <c r="O49" s="45">
        <v>2802.21</v>
      </c>
      <c r="P49" s="45">
        <v>2044.64</v>
      </c>
      <c r="Q49" s="45">
        <v>2187.9</v>
      </c>
      <c r="R49" s="45">
        <v>1356.04</v>
      </c>
      <c r="S49" s="45">
        <v>761.3</v>
      </c>
      <c r="T49" s="45">
        <v>517.17999999999995</v>
      </c>
      <c r="U49" s="45">
        <v>111.22</v>
      </c>
      <c r="V49" s="45">
        <v>381.76</v>
      </c>
      <c r="W49" s="45">
        <v>984.15</v>
      </c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44181.830000000009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154.66</v>
      </c>
      <c r="C53" s="44"/>
      <c r="D53" s="44">
        <v>20.39</v>
      </c>
      <c r="E53" s="44"/>
      <c r="F53" s="44"/>
      <c r="G53" s="44"/>
      <c r="H53" s="44"/>
      <c r="I53" s="44">
        <v>5.07</v>
      </c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180.12</v>
      </c>
    </row>
    <row r="54" spans="1:34" x14ac:dyDescent="0.25">
      <c r="A54" s="17" t="s">
        <v>114</v>
      </c>
      <c r="B54" s="44"/>
      <c r="C54" s="44"/>
      <c r="D54" s="44">
        <v>77.17</v>
      </c>
      <c r="E54" s="44">
        <v>45.53</v>
      </c>
      <c r="F54" s="44"/>
      <c r="G54" s="44">
        <v>58.44</v>
      </c>
      <c r="H54" s="44">
        <v>82.21</v>
      </c>
      <c r="I54" s="44">
        <v>55.58</v>
      </c>
      <c r="J54" s="44"/>
      <c r="K54" s="44"/>
      <c r="L54" s="44"/>
      <c r="M54" s="45"/>
      <c r="N54" s="45"/>
      <c r="O54" s="45"/>
      <c r="P54" s="45"/>
      <c r="Q54" s="45">
        <v>162.43</v>
      </c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481.35999999999996</v>
      </c>
    </row>
    <row r="55" spans="1:34" x14ac:dyDescent="0.25">
      <c r="A55" s="17" t="s">
        <v>52</v>
      </c>
      <c r="B55" s="44">
        <v>91.44</v>
      </c>
      <c r="C55" s="44">
        <v>122.67</v>
      </c>
      <c r="D55" s="44"/>
      <c r="E55" s="44">
        <v>302.95</v>
      </c>
      <c r="F55" s="44">
        <v>181.51</v>
      </c>
      <c r="G55" s="44"/>
      <c r="H55" s="44">
        <v>17.809999999999999</v>
      </c>
      <c r="I55" s="44">
        <v>114.59</v>
      </c>
      <c r="J55" s="44">
        <v>69.040000000000006</v>
      </c>
      <c r="K55" s="44"/>
      <c r="L55" s="44"/>
      <c r="M55" s="45">
        <v>142.25</v>
      </c>
      <c r="N55" s="45">
        <v>359.34</v>
      </c>
      <c r="O55" s="45">
        <v>137.25</v>
      </c>
      <c r="P55" s="45"/>
      <c r="Q55" s="45">
        <v>844.31</v>
      </c>
      <c r="R55" s="45">
        <v>331.53</v>
      </c>
      <c r="S55" s="45"/>
      <c r="T55" s="45"/>
      <c r="U55" s="45"/>
      <c r="V55" s="45">
        <v>45.7</v>
      </c>
      <c r="W55" s="45">
        <v>52.55</v>
      </c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2812.9399999999996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4817.9539999999997</v>
      </c>
      <c r="C64" s="53">
        <f t="shared" ref="C64:AG64" si="61">+C15+C23+C31+C39+C47+C48+C49+C50+C51+C52+C53+C54+C55+C56+C57+C58+C59+C60+C61+C62+C63</f>
        <v>6357.4179999999997</v>
      </c>
      <c r="D64" s="53">
        <f t="shared" si="61"/>
        <v>3701.1699999999996</v>
      </c>
      <c r="E64" s="53">
        <f t="shared" si="61"/>
        <v>7219.0493999999999</v>
      </c>
      <c r="F64" s="53">
        <f t="shared" si="61"/>
        <v>4259.7900000000009</v>
      </c>
      <c r="G64" s="53">
        <f t="shared" si="61"/>
        <v>6918.2882000000009</v>
      </c>
      <c r="H64" s="53">
        <f t="shared" si="61"/>
        <v>6549.705100000001</v>
      </c>
      <c r="I64" s="53">
        <f t="shared" si="61"/>
        <v>5730.83</v>
      </c>
      <c r="J64" s="53">
        <f t="shared" si="61"/>
        <v>5132.12</v>
      </c>
      <c r="K64" s="53">
        <f t="shared" si="61"/>
        <v>7716.8578000000007</v>
      </c>
      <c r="L64" s="53">
        <f t="shared" si="61"/>
        <v>3665.96</v>
      </c>
      <c r="M64" s="53">
        <f t="shared" si="61"/>
        <v>8116.3006000000005</v>
      </c>
      <c r="N64" s="53">
        <f t="shared" si="61"/>
        <v>1339.83</v>
      </c>
      <c r="O64" s="53">
        <f t="shared" si="61"/>
        <v>3426.46</v>
      </c>
      <c r="P64" s="53">
        <f t="shared" si="61"/>
        <v>2077.6400000000003</v>
      </c>
      <c r="Q64" s="53">
        <f t="shared" si="61"/>
        <v>3271.64</v>
      </c>
      <c r="R64" s="53">
        <f t="shared" si="61"/>
        <v>1688.07</v>
      </c>
      <c r="S64" s="53">
        <f t="shared" si="61"/>
        <v>861.3</v>
      </c>
      <c r="T64" s="53">
        <f t="shared" si="61"/>
        <v>532.17999999999995</v>
      </c>
      <c r="U64" s="53">
        <f t="shared" si="61"/>
        <v>169.22</v>
      </c>
      <c r="V64" s="53">
        <f t="shared" si="61"/>
        <v>524.46</v>
      </c>
      <c r="W64" s="53">
        <f t="shared" si="61"/>
        <v>1584.4599999999998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85660.703100000028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4 N</v>
      </c>
      <c r="I66" s="55" t="str">
        <f t="shared" si="62"/>
        <v>CAJA 4 D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6 D</v>
      </c>
      <c r="M66" s="55" t="str">
        <f t="shared" si="62"/>
        <v>CAJA 6 N</v>
      </c>
      <c r="N66" s="55" t="str">
        <f t="shared" si="62"/>
        <v>CAJA 7 D</v>
      </c>
      <c r="O66" s="55" t="str">
        <f t="shared" si="62"/>
        <v>CAJA 7 N</v>
      </c>
      <c r="P66" s="55" t="str">
        <f t="shared" si="62"/>
        <v>CAJA 8 D</v>
      </c>
      <c r="Q66" s="55" t="str">
        <f t="shared" si="62"/>
        <v>CAJA 8 N</v>
      </c>
      <c r="R66" s="55" t="str">
        <f t="shared" si="62"/>
        <v>CAJA 9 D</v>
      </c>
      <c r="S66" s="55" t="str">
        <f t="shared" si="62"/>
        <v>CAJA 9 N</v>
      </c>
      <c r="T66" s="55" t="str">
        <f t="shared" si="62"/>
        <v>CAJA 10 N</v>
      </c>
      <c r="U66" s="55" t="str">
        <f t="shared" si="62"/>
        <v>CAJA 12 D</v>
      </c>
      <c r="V66" s="55" t="str">
        <f t="shared" si="62"/>
        <v>CAJA 12 N</v>
      </c>
      <c r="W66" s="55" t="str">
        <f t="shared" si="62"/>
        <v>CAJA 14 N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4818.49</v>
      </c>
      <c r="C67" s="57">
        <f t="shared" ref="C67:L67" si="63">C12</f>
        <v>6357.17</v>
      </c>
      <c r="D67" s="57">
        <f t="shared" si="63"/>
        <v>3698.95</v>
      </c>
      <c r="E67" s="57">
        <f t="shared" si="63"/>
        <v>7216.01</v>
      </c>
      <c r="F67" s="57">
        <f t="shared" si="63"/>
        <v>4221.55</v>
      </c>
      <c r="G67" s="57">
        <f t="shared" si="63"/>
        <v>7304.69</v>
      </c>
      <c r="H67" s="57">
        <f t="shared" si="63"/>
        <v>6455.02</v>
      </c>
      <c r="I67" s="57">
        <f t="shared" si="63"/>
        <v>5729.63</v>
      </c>
      <c r="J67" s="57">
        <f t="shared" si="63"/>
        <v>5127.71</v>
      </c>
      <c r="K67" s="57">
        <f t="shared" si="63"/>
        <v>7673.52</v>
      </c>
      <c r="L67" s="57">
        <f t="shared" si="63"/>
        <v>3664.21</v>
      </c>
      <c r="M67" s="57">
        <f t="shared" ref="M67:AG67" si="64">M12</f>
        <v>8052.31</v>
      </c>
      <c r="N67" s="57">
        <f t="shared" si="64"/>
        <v>1339.83</v>
      </c>
      <c r="O67" s="57">
        <f t="shared" si="64"/>
        <v>3035.75</v>
      </c>
      <c r="P67" s="57">
        <f t="shared" si="64"/>
        <v>2078.39</v>
      </c>
      <c r="Q67" s="57">
        <f t="shared" si="64"/>
        <v>3271.24</v>
      </c>
      <c r="R67" s="57">
        <f t="shared" si="64"/>
        <v>1688.1</v>
      </c>
      <c r="S67" s="57">
        <f t="shared" si="64"/>
        <v>861.3</v>
      </c>
      <c r="T67" s="57">
        <f t="shared" si="64"/>
        <v>532.17999999999995</v>
      </c>
      <c r="U67" s="57">
        <f t="shared" si="64"/>
        <v>169.38</v>
      </c>
      <c r="V67" s="57">
        <f t="shared" si="64"/>
        <v>533.54</v>
      </c>
      <c r="W67" s="57">
        <f t="shared" si="64"/>
        <v>1581.5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85410.470000000016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4818.49</v>
      </c>
      <c r="C69" s="59">
        <f t="shared" ref="C69:L69" si="67">+C67+C68</f>
        <v>6357.17</v>
      </c>
      <c r="D69" s="59">
        <f t="shared" si="67"/>
        <v>3698.95</v>
      </c>
      <c r="E69" s="59">
        <f t="shared" si="67"/>
        <v>7216.01</v>
      </c>
      <c r="F69" s="59">
        <f t="shared" si="67"/>
        <v>4221.55</v>
      </c>
      <c r="G69" s="59">
        <f t="shared" si="67"/>
        <v>7304.69</v>
      </c>
      <c r="H69" s="59">
        <f t="shared" si="67"/>
        <v>6455.02</v>
      </c>
      <c r="I69" s="59">
        <f t="shared" si="67"/>
        <v>5729.63</v>
      </c>
      <c r="J69" s="59">
        <f t="shared" si="67"/>
        <v>5127.71</v>
      </c>
      <c r="K69" s="59">
        <f t="shared" si="67"/>
        <v>7673.52</v>
      </c>
      <c r="L69" s="59">
        <f t="shared" si="67"/>
        <v>3664.21</v>
      </c>
      <c r="M69" s="59">
        <f t="shared" ref="M69:AG69" si="68">+M67+M68</f>
        <v>8052.31</v>
      </c>
      <c r="N69" s="59">
        <f t="shared" si="68"/>
        <v>1339.83</v>
      </c>
      <c r="O69" s="59">
        <f t="shared" si="68"/>
        <v>3035.75</v>
      </c>
      <c r="P69" s="59">
        <f t="shared" si="68"/>
        <v>2078.39</v>
      </c>
      <c r="Q69" s="59">
        <f t="shared" si="68"/>
        <v>3271.24</v>
      </c>
      <c r="R69" s="59">
        <f t="shared" si="68"/>
        <v>1688.1</v>
      </c>
      <c r="S69" s="59">
        <f t="shared" si="68"/>
        <v>861.3</v>
      </c>
      <c r="T69" s="59">
        <f t="shared" si="68"/>
        <v>532.17999999999995</v>
      </c>
      <c r="U69" s="59">
        <f t="shared" si="68"/>
        <v>169.38</v>
      </c>
      <c r="V69" s="59">
        <f t="shared" si="68"/>
        <v>533.54</v>
      </c>
      <c r="W69" s="59">
        <f t="shared" si="68"/>
        <v>1581.5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85410.470000000016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-0.53600000000005821</v>
      </c>
      <c r="C70" s="57">
        <f t="shared" si="69"/>
        <v>0.24799999999959255</v>
      </c>
      <c r="D70" s="57">
        <f t="shared" si="69"/>
        <v>2.2199999999997999</v>
      </c>
      <c r="E70" s="57">
        <f t="shared" si="69"/>
        <v>3.0393999999996595</v>
      </c>
      <c r="F70" s="57">
        <f t="shared" si="69"/>
        <v>38.240000000000691</v>
      </c>
      <c r="G70" s="57">
        <f t="shared" si="69"/>
        <v>-386.40179999999873</v>
      </c>
      <c r="H70" s="57">
        <f t="shared" si="69"/>
        <v>94.685100000000602</v>
      </c>
      <c r="I70" s="57">
        <f t="shared" si="69"/>
        <v>1.1999999999998181</v>
      </c>
      <c r="J70" s="57">
        <f t="shared" si="69"/>
        <v>4.4099999999998545</v>
      </c>
      <c r="K70" s="57">
        <f t="shared" si="69"/>
        <v>43.337800000000243</v>
      </c>
      <c r="L70" s="57">
        <f t="shared" si="69"/>
        <v>1.75</v>
      </c>
      <c r="M70" s="57">
        <f t="shared" ref="M70:AG70" si="70">+M64-M69</f>
        <v>63.990600000000086</v>
      </c>
      <c r="N70" s="57">
        <f t="shared" si="70"/>
        <v>0</v>
      </c>
      <c r="O70" s="57">
        <f t="shared" si="70"/>
        <v>390.71000000000004</v>
      </c>
      <c r="P70" s="57">
        <f t="shared" si="70"/>
        <v>-0.74999999999954525</v>
      </c>
      <c r="Q70" s="57">
        <f t="shared" si="70"/>
        <v>0.40000000000009095</v>
      </c>
      <c r="R70" s="57">
        <f t="shared" si="70"/>
        <v>-2.9999999999972715E-2</v>
      </c>
      <c r="S70" s="57">
        <f t="shared" si="70"/>
        <v>0</v>
      </c>
      <c r="T70" s="57">
        <f t="shared" si="70"/>
        <v>0</v>
      </c>
      <c r="U70" s="57">
        <f t="shared" si="70"/>
        <v>-0.15999999999999659</v>
      </c>
      <c r="V70" s="57">
        <f t="shared" si="70"/>
        <v>-9.0799999999999272</v>
      </c>
      <c r="W70" s="57">
        <f t="shared" si="70"/>
        <v>2.959999999999809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250.23310000000208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 t="s">
        <v>130</v>
      </c>
      <c r="G71" s="14" t="s">
        <v>131</v>
      </c>
      <c r="H71" s="14" t="s">
        <v>132</v>
      </c>
      <c r="I71" s="14"/>
      <c r="J71" s="14"/>
      <c r="K71" s="14" t="s">
        <v>133</v>
      </c>
      <c r="L71" s="14"/>
      <c r="M71" s="29" t="s">
        <v>134</v>
      </c>
      <c r="N71" s="29"/>
      <c r="O71" s="29" t="s">
        <v>135</v>
      </c>
      <c r="P71" s="29"/>
      <c r="Q71" s="29"/>
      <c r="R71" s="29"/>
      <c r="S71" s="29"/>
      <c r="T71" s="29"/>
      <c r="U71" s="29"/>
      <c r="V71" s="29" t="s">
        <v>136</v>
      </c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5" activePane="bottomRight" state="frozen"/>
      <selection pane="topRight" activeCell="B1" sqref="B1"/>
      <selection pane="bottomLeft" activeCell="A5" sqref="A5"/>
      <selection pane="bottomRight" activeCell="A13" sqref="A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44709</v>
      </c>
      <c r="D6" s="12" t="s">
        <v>13</v>
      </c>
      <c r="E6" s="2" t="s">
        <v>123</v>
      </c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>
        <v>5.07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56</v>
      </c>
      <c r="G11" s="5" t="s">
        <v>57</v>
      </c>
      <c r="H11" s="5" t="s">
        <v>60</v>
      </c>
      <c r="I11" s="5" t="s">
        <v>62</v>
      </c>
      <c r="J11" s="5" t="s">
        <v>67</v>
      </c>
      <c r="K11" s="5" t="s">
        <v>68</v>
      </c>
      <c r="L11" s="5" t="s">
        <v>69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2790.18</v>
      </c>
      <c r="C12" s="26">
        <v>3664.39</v>
      </c>
      <c r="D12" s="26">
        <v>2887.65</v>
      </c>
      <c r="E12" s="26">
        <v>2720.23</v>
      </c>
      <c r="F12" s="26">
        <v>2387.9899999999998</v>
      </c>
      <c r="G12" s="26">
        <v>3457.88</v>
      </c>
      <c r="H12" s="26">
        <v>2972.08</v>
      </c>
      <c r="I12" s="26">
        <v>3480.92</v>
      </c>
      <c r="J12" s="26">
        <v>1531.08</v>
      </c>
      <c r="K12" s="26">
        <v>2915.18</v>
      </c>
      <c r="L12" s="26">
        <v>1310.3900000000001</v>
      </c>
      <c r="M12" s="26">
        <v>2734.27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32852.239999999998</v>
      </c>
      <c r="AI12" s="26">
        <v>32536.21</v>
      </c>
      <c r="AJ12" s="69">
        <f>+AI12-AH12</f>
        <v>-316.02999999999884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 t="s">
        <v>129</v>
      </c>
      <c r="AJ13" s="69" t="e">
        <f>+AI13-AH13</f>
        <v>#VALUE!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52</v>
      </c>
      <c r="C15" s="23">
        <v>242.5</v>
      </c>
      <c r="D15" s="23">
        <v>199</v>
      </c>
      <c r="E15" s="23">
        <v>58.7</v>
      </c>
      <c r="F15" s="23">
        <v>14.5</v>
      </c>
      <c r="G15" s="23">
        <v>120.2</v>
      </c>
      <c r="H15" s="23">
        <v>38.5</v>
      </c>
      <c r="I15" s="23">
        <v>219</v>
      </c>
      <c r="J15" s="23">
        <v>168.5</v>
      </c>
      <c r="K15" s="23">
        <v>45</v>
      </c>
      <c r="L15" s="23">
        <v>60</v>
      </c>
      <c r="M15" s="23">
        <v>88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1305.9000000000001</v>
      </c>
    </row>
    <row r="16" spans="1:36" s="32" customFormat="1" x14ac:dyDescent="0.25">
      <c r="A16" s="30" t="s">
        <v>20</v>
      </c>
      <c r="B16" s="31">
        <v>112</v>
      </c>
      <c r="C16" s="31">
        <v>323</v>
      </c>
      <c r="D16" s="31">
        <v>155</v>
      </c>
      <c r="E16" s="31">
        <v>239</v>
      </c>
      <c r="F16" s="31">
        <v>80</v>
      </c>
      <c r="G16" s="31">
        <v>241</v>
      </c>
      <c r="H16" s="31">
        <v>333</v>
      </c>
      <c r="I16" s="31"/>
      <c r="J16" s="31">
        <v>75</v>
      </c>
      <c r="K16" s="31">
        <v>330</v>
      </c>
      <c r="L16" s="31">
        <v>73</v>
      </c>
      <c r="M16" s="31">
        <v>310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2271</v>
      </c>
      <c r="AJ16" s="70"/>
    </row>
    <row r="17" spans="1:36" s="47" customFormat="1" x14ac:dyDescent="0.25">
      <c r="A17" s="46" t="s">
        <v>27</v>
      </c>
      <c r="B17" s="22">
        <f>B16*$B$8</f>
        <v>567.84</v>
      </c>
      <c r="C17" s="22">
        <f>C16*$B$8</f>
        <v>1637.6100000000001</v>
      </c>
      <c r="D17" s="22">
        <f t="shared" ref="D17:AG17" si="2">D16*$B$8</f>
        <v>785.85</v>
      </c>
      <c r="E17" s="22">
        <f t="shared" si="2"/>
        <v>1211.73</v>
      </c>
      <c r="F17" s="22">
        <f t="shared" si="2"/>
        <v>405.6</v>
      </c>
      <c r="G17" s="22">
        <f t="shared" si="2"/>
        <v>1221.8700000000001</v>
      </c>
      <c r="H17" s="22">
        <f t="shared" si="2"/>
        <v>1688.3100000000002</v>
      </c>
      <c r="I17" s="22">
        <f t="shared" si="2"/>
        <v>0</v>
      </c>
      <c r="J17" s="22">
        <f t="shared" si="2"/>
        <v>380.25</v>
      </c>
      <c r="K17" s="22">
        <f t="shared" si="2"/>
        <v>1673.1000000000001</v>
      </c>
      <c r="L17" s="22">
        <f t="shared" si="2"/>
        <v>370.11</v>
      </c>
      <c r="M17" s="22">
        <f t="shared" si="2"/>
        <v>1571.7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11513.970000000003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112</v>
      </c>
      <c r="C22" s="20">
        <f t="shared" ref="C22:AG23" si="5">+C16+C18+C20</f>
        <v>323</v>
      </c>
      <c r="D22" s="20">
        <f t="shared" si="5"/>
        <v>155</v>
      </c>
      <c r="E22" s="20">
        <f t="shared" si="5"/>
        <v>239</v>
      </c>
      <c r="F22" s="20">
        <f t="shared" si="5"/>
        <v>80</v>
      </c>
      <c r="G22" s="20">
        <f t="shared" si="5"/>
        <v>241</v>
      </c>
      <c r="H22" s="20">
        <f t="shared" si="5"/>
        <v>333</v>
      </c>
      <c r="I22" s="20">
        <f t="shared" si="5"/>
        <v>0</v>
      </c>
      <c r="J22" s="20">
        <f t="shared" si="5"/>
        <v>75</v>
      </c>
      <c r="K22" s="20">
        <f t="shared" si="5"/>
        <v>330</v>
      </c>
      <c r="L22" s="20">
        <f t="shared" si="5"/>
        <v>73</v>
      </c>
      <c r="M22" s="20">
        <f t="shared" si="5"/>
        <v>310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2271</v>
      </c>
    </row>
    <row r="23" spans="1:36" s="47" customFormat="1" x14ac:dyDescent="0.25">
      <c r="A23" s="48" t="s">
        <v>26</v>
      </c>
      <c r="B23" s="19">
        <f>+B17+B19+B21</f>
        <v>567.84</v>
      </c>
      <c r="C23" s="19">
        <f t="shared" si="5"/>
        <v>1637.6100000000001</v>
      </c>
      <c r="D23" s="19">
        <f t="shared" si="5"/>
        <v>785.85</v>
      </c>
      <c r="E23" s="19">
        <f t="shared" si="5"/>
        <v>1211.73</v>
      </c>
      <c r="F23" s="19">
        <f t="shared" si="5"/>
        <v>405.6</v>
      </c>
      <c r="G23" s="19">
        <f t="shared" si="5"/>
        <v>1221.8700000000001</v>
      </c>
      <c r="H23" s="19">
        <f t="shared" si="5"/>
        <v>1688.3100000000002</v>
      </c>
      <c r="I23" s="19">
        <f t="shared" si="5"/>
        <v>0</v>
      </c>
      <c r="J23" s="19">
        <f t="shared" si="5"/>
        <v>380.25</v>
      </c>
      <c r="K23" s="19">
        <f t="shared" si="5"/>
        <v>1673.1000000000001</v>
      </c>
      <c r="L23" s="19">
        <f t="shared" si="5"/>
        <v>370.11</v>
      </c>
      <c r="M23" s="19">
        <f t="shared" si="5"/>
        <v>1571.7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11513.970000000003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>
        <v>12.43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12.43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63.020099999999999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63.020099999999999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12.43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12.43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63.020099999999999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63.020099999999999</v>
      </c>
    </row>
    <row r="40" spans="1:34" x14ac:dyDescent="0.25">
      <c r="A40" s="13" t="s">
        <v>43</v>
      </c>
      <c r="B40" s="36"/>
      <c r="C40" s="36"/>
      <c r="D40" s="36"/>
      <c r="E40" s="36">
        <v>13.41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13.41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67.988700000000009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67.988700000000009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13.41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13.41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67.988700000000009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67.988700000000009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2108.4</v>
      </c>
      <c r="C49" s="44">
        <v>747.63</v>
      </c>
      <c r="D49" s="44">
        <v>1819.05</v>
      </c>
      <c r="E49" s="44">
        <v>1316.79</v>
      </c>
      <c r="F49" s="44">
        <v>1824.4</v>
      </c>
      <c r="G49" s="44">
        <v>1924.03</v>
      </c>
      <c r="H49" s="44">
        <v>0</v>
      </c>
      <c r="I49" s="44">
        <v>3090.45</v>
      </c>
      <c r="J49" s="44">
        <v>885.95</v>
      </c>
      <c r="K49" s="44">
        <v>1045.53</v>
      </c>
      <c r="L49" s="44">
        <v>841.32</v>
      </c>
      <c r="M49" s="45">
        <v>984.35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16587.900000000001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>
        <v>53.84</v>
      </c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53.84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972.84</v>
      </c>
      <c r="D52" s="44"/>
      <c r="E52" s="44">
        <v>7.11</v>
      </c>
      <c r="F52" s="44"/>
      <c r="G52" s="44"/>
      <c r="H52" s="44">
        <v>1144.25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2124.1999999999998</v>
      </c>
    </row>
    <row r="53" spans="1:34" x14ac:dyDescent="0.25">
      <c r="A53" s="17" t="s">
        <v>18</v>
      </c>
      <c r="B53" s="44">
        <v>18.510000000000002</v>
      </c>
      <c r="C53" s="44">
        <v>0</v>
      </c>
      <c r="D53" s="44">
        <v>67.69</v>
      </c>
      <c r="E53" s="44"/>
      <c r="F53" s="44">
        <v>7.54</v>
      </c>
      <c r="G53" s="44"/>
      <c r="H53" s="44">
        <v>0</v>
      </c>
      <c r="I53" s="44"/>
      <c r="J53" s="44"/>
      <c r="K53" s="44"/>
      <c r="L53" s="44">
        <v>5.54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99.280000000000015</v>
      </c>
    </row>
    <row r="54" spans="1:34" x14ac:dyDescent="0.25">
      <c r="A54" s="17" t="s">
        <v>114</v>
      </c>
      <c r="B54" s="44">
        <v>44.72</v>
      </c>
      <c r="C54" s="44">
        <v>53.33</v>
      </c>
      <c r="D54" s="44">
        <v>3.3</v>
      </c>
      <c r="E54" s="44">
        <v>33.74</v>
      </c>
      <c r="F54" s="44"/>
      <c r="G54" s="44">
        <v>136.31</v>
      </c>
      <c r="H54" s="44"/>
      <c r="I54" s="44">
        <v>153.66</v>
      </c>
      <c r="J54" s="44">
        <v>43.89</v>
      </c>
      <c r="K54" s="44">
        <v>10.119999999999999</v>
      </c>
      <c r="L54" s="44">
        <v>15.27</v>
      </c>
      <c r="M54" s="45">
        <v>30.21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524.54999999999995</v>
      </c>
    </row>
    <row r="55" spans="1:34" x14ac:dyDescent="0.25">
      <c r="A55" s="17" t="s">
        <v>52</v>
      </c>
      <c r="B55" s="44">
        <v>0</v>
      </c>
      <c r="C55" s="44"/>
      <c r="D55" s="44">
        <v>16.63</v>
      </c>
      <c r="E55" s="44">
        <v>30.38</v>
      </c>
      <c r="F55" s="44">
        <v>135.38</v>
      </c>
      <c r="G55" s="44">
        <v>58.32</v>
      </c>
      <c r="H55" s="44"/>
      <c r="I55" s="44">
        <v>18.66</v>
      </c>
      <c r="J55" s="44"/>
      <c r="K55" s="44">
        <v>143.30000000000001</v>
      </c>
      <c r="L55" s="44">
        <v>19.2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421.87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>
        <v>10</v>
      </c>
      <c r="D58" s="44"/>
      <c r="E58" s="44"/>
      <c r="F58" s="44"/>
      <c r="G58" s="44"/>
      <c r="H58" s="44">
        <v>101.04</v>
      </c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111.04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2791.4700000000003</v>
      </c>
      <c r="C64" s="53">
        <f t="shared" ref="C64:AG64" si="21">+C15+C23+C31+C39+C47+C48+C49+C50+C51+C52+C53+C54+C55+C56+C57+C58+C59+C60+C61+C62+C63</f>
        <v>3663.9100000000003</v>
      </c>
      <c r="D64" s="53">
        <f t="shared" si="21"/>
        <v>2891.5200000000004</v>
      </c>
      <c r="E64" s="53">
        <f t="shared" si="21"/>
        <v>2726.4387000000002</v>
      </c>
      <c r="F64" s="53">
        <f t="shared" si="21"/>
        <v>2387.42</v>
      </c>
      <c r="G64" s="53">
        <f t="shared" si="21"/>
        <v>3460.7300000000005</v>
      </c>
      <c r="H64" s="53">
        <f t="shared" si="21"/>
        <v>2972.1000000000004</v>
      </c>
      <c r="I64" s="53">
        <f t="shared" si="21"/>
        <v>3481.7699999999995</v>
      </c>
      <c r="J64" s="53">
        <f t="shared" si="21"/>
        <v>1532.43</v>
      </c>
      <c r="K64" s="53">
        <f t="shared" si="21"/>
        <v>2917.05</v>
      </c>
      <c r="L64" s="53">
        <f t="shared" si="21"/>
        <v>1311.44</v>
      </c>
      <c r="M64" s="53">
        <f t="shared" si="21"/>
        <v>2737.2800999999999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32873.558799999999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2 N</v>
      </c>
      <c r="G66" s="55" t="str">
        <f t="shared" si="22"/>
        <v>CAJA 3 D</v>
      </c>
      <c r="H66" s="55" t="str">
        <f t="shared" si="22"/>
        <v>CAJA 4 N</v>
      </c>
      <c r="I66" s="55" t="str">
        <f t="shared" si="22"/>
        <v>CAJA 5 N</v>
      </c>
      <c r="J66" s="55" t="str">
        <f t="shared" si="22"/>
        <v>CAJA 8 D</v>
      </c>
      <c r="K66" s="55" t="str">
        <f t="shared" si="22"/>
        <v>CAJA 8 N</v>
      </c>
      <c r="L66" s="55" t="str">
        <f t="shared" si="22"/>
        <v>CAJA 9 D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2790.18</v>
      </c>
      <c r="C67" s="57">
        <f t="shared" ref="C67:L67" si="23">C12</f>
        <v>3664.39</v>
      </c>
      <c r="D67" s="57">
        <f t="shared" si="23"/>
        <v>2887.65</v>
      </c>
      <c r="E67" s="57">
        <f t="shared" si="23"/>
        <v>2720.23</v>
      </c>
      <c r="F67" s="57">
        <f t="shared" si="23"/>
        <v>2387.9899999999998</v>
      </c>
      <c r="G67" s="57">
        <f t="shared" si="23"/>
        <v>3457.88</v>
      </c>
      <c r="H67" s="57">
        <f t="shared" si="23"/>
        <v>2972.08</v>
      </c>
      <c r="I67" s="57">
        <f t="shared" si="23"/>
        <v>3480.92</v>
      </c>
      <c r="J67" s="57">
        <f t="shared" si="23"/>
        <v>1531.08</v>
      </c>
      <c r="K67" s="57">
        <f t="shared" si="23"/>
        <v>2915.18</v>
      </c>
      <c r="L67" s="57">
        <f t="shared" si="23"/>
        <v>1310.3900000000001</v>
      </c>
      <c r="M67" s="57">
        <f t="shared" si="22"/>
        <v>2734.27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32852.239999999998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2790.18</v>
      </c>
      <c r="C69" s="59">
        <f t="shared" ref="C69:AG69" si="25">+C67+C68</f>
        <v>3664.39</v>
      </c>
      <c r="D69" s="59">
        <f t="shared" si="25"/>
        <v>2887.65</v>
      </c>
      <c r="E69" s="59">
        <f t="shared" si="25"/>
        <v>2720.23</v>
      </c>
      <c r="F69" s="59">
        <f t="shared" si="25"/>
        <v>2387.9899999999998</v>
      </c>
      <c r="G69" s="59">
        <f t="shared" si="25"/>
        <v>3457.88</v>
      </c>
      <c r="H69" s="59">
        <f t="shared" si="25"/>
        <v>2972.08</v>
      </c>
      <c r="I69" s="59">
        <f t="shared" si="25"/>
        <v>3480.92</v>
      </c>
      <c r="J69" s="59">
        <f t="shared" si="25"/>
        <v>1531.08</v>
      </c>
      <c r="K69" s="59">
        <f t="shared" si="25"/>
        <v>2915.18</v>
      </c>
      <c r="L69" s="59">
        <f t="shared" si="25"/>
        <v>1310.3900000000001</v>
      </c>
      <c r="M69" s="59">
        <f t="shared" si="25"/>
        <v>2734.27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32852.239999999998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1.2900000000004184</v>
      </c>
      <c r="C70" s="57">
        <f t="shared" si="26"/>
        <v>-0.47999999999956344</v>
      </c>
      <c r="D70" s="57">
        <f t="shared" si="26"/>
        <v>3.8700000000003456</v>
      </c>
      <c r="E70" s="57">
        <f t="shared" si="26"/>
        <v>6.2087000000001353</v>
      </c>
      <c r="F70" s="57">
        <f t="shared" si="26"/>
        <v>-0.56999999999970896</v>
      </c>
      <c r="G70" s="57">
        <f t="shared" si="26"/>
        <v>2.8500000000003638</v>
      </c>
      <c r="H70" s="57">
        <f t="shared" si="26"/>
        <v>2.0000000000436557E-2</v>
      </c>
      <c r="I70" s="57">
        <f t="shared" si="26"/>
        <v>0.8499999999994543</v>
      </c>
      <c r="J70" s="57">
        <f t="shared" si="26"/>
        <v>1.3500000000001364</v>
      </c>
      <c r="K70" s="57">
        <f t="shared" si="26"/>
        <v>1.8700000000003456</v>
      </c>
      <c r="L70" s="57">
        <f t="shared" si="26"/>
        <v>1.0499999999999545</v>
      </c>
      <c r="M70" s="57">
        <f t="shared" si="26"/>
        <v>3.0100999999999658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21.318800000002284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K70" sqref="AK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44709</v>
      </c>
      <c r="D6" s="12" t="s">
        <v>13</v>
      </c>
      <c r="E6" s="2" t="s">
        <v>123</v>
      </c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2497.91</v>
      </c>
      <c r="C12" s="26">
        <v>3180.02</v>
      </c>
      <c r="D12" s="26">
        <v>3007.5</v>
      </c>
      <c r="E12" s="26">
        <v>379.82</v>
      </c>
      <c r="F12" s="26">
        <v>632.66</v>
      </c>
      <c r="G12" s="26">
        <v>955.2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10653.11</v>
      </c>
      <c r="AI12" s="26">
        <v>10561.08</v>
      </c>
      <c r="AJ12" s="69">
        <f>+AI12-AH12</f>
        <v>-92.030000000000655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34.5</v>
      </c>
      <c r="C15" s="23">
        <v>1</v>
      </c>
      <c r="D15" s="23"/>
      <c r="E15" s="23">
        <v>32.5</v>
      </c>
      <c r="F15" s="23">
        <v>34.5</v>
      </c>
      <c r="G15" s="23">
        <v>56.5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159</v>
      </c>
    </row>
    <row r="16" spans="1:36" s="32" customFormat="1" x14ac:dyDescent="0.25">
      <c r="A16" s="30" t="s">
        <v>20</v>
      </c>
      <c r="B16" s="31">
        <v>103</v>
      </c>
      <c r="C16" s="31">
        <v>261</v>
      </c>
      <c r="D16" s="31">
        <v>225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589</v>
      </c>
      <c r="AJ16" s="70"/>
    </row>
    <row r="17" spans="1:36" s="47" customFormat="1" x14ac:dyDescent="0.25">
      <c r="A17" s="46" t="s">
        <v>27</v>
      </c>
      <c r="B17" s="22">
        <f>B16*$B$8</f>
        <v>522.21</v>
      </c>
      <c r="C17" s="22">
        <f>C16*$B$8</f>
        <v>1323.27</v>
      </c>
      <c r="D17" s="22">
        <f t="shared" ref="D17:AG17" si="2">D16*$B$8</f>
        <v>1140.75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2986.23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103</v>
      </c>
      <c r="C22" s="20">
        <f t="shared" ref="C22:AG23" si="5">+C16+C18+C20</f>
        <v>261</v>
      </c>
      <c r="D22" s="20">
        <f t="shared" si="5"/>
        <v>225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589</v>
      </c>
    </row>
    <row r="23" spans="1:36" s="47" customFormat="1" x14ac:dyDescent="0.25">
      <c r="A23" s="48" t="s">
        <v>26</v>
      </c>
      <c r="B23" s="19">
        <f>+B17+B19+B21</f>
        <v>522.21</v>
      </c>
      <c r="C23" s="19">
        <f t="shared" si="5"/>
        <v>1323.27</v>
      </c>
      <c r="D23" s="19">
        <f t="shared" si="5"/>
        <v>1140.75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2986.23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33.630000000000003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33.630000000000003</v>
      </c>
    </row>
    <row r="33" spans="1:34" s="47" customFormat="1" x14ac:dyDescent="0.25">
      <c r="A33" s="46" t="s">
        <v>35</v>
      </c>
      <c r="B33" s="22">
        <f>B32*$B$8</f>
        <v>170.50410000000002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170.50410000000002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33.630000000000003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33.630000000000003</v>
      </c>
    </row>
    <row r="39" spans="1:34" s="47" customFormat="1" x14ac:dyDescent="0.25">
      <c r="A39" s="48" t="s">
        <v>42</v>
      </c>
      <c r="B39" s="19">
        <f>+B33+B35+B37</f>
        <v>170.50410000000002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170.50410000000002</v>
      </c>
    </row>
    <row r="40" spans="1:34" x14ac:dyDescent="0.25">
      <c r="A40" s="13" t="s">
        <v>43</v>
      </c>
      <c r="B40" s="36"/>
      <c r="C40" s="36">
        <v>25.98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25.98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131.71860000000001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131.71860000000001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25.98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25.98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131.71860000000001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131.71860000000001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1474.36</v>
      </c>
      <c r="C49" s="44">
        <v>1727.43</v>
      </c>
      <c r="D49" s="44">
        <v>1839.53</v>
      </c>
      <c r="E49" s="44">
        <v>265.01</v>
      </c>
      <c r="F49" s="44">
        <v>572.75</v>
      </c>
      <c r="G49" s="44">
        <v>863.87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6742.95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11.56</v>
      </c>
      <c r="C53" s="44"/>
      <c r="D53" s="44"/>
      <c r="E53" s="44">
        <v>0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11.56</v>
      </c>
    </row>
    <row r="54" spans="1:34" x14ac:dyDescent="0.25">
      <c r="A54" s="17" t="s">
        <v>114</v>
      </c>
      <c r="B54" s="44">
        <v>150.5</v>
      </c>
      <c r="C54" s="44"/>
      <c r="D54" s="44"/>
      <c r="E54" s="44">
        <v>83.27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233.76999999999998</v>
      </c>
    </row>
    <row r="55" spans="1:34" x14ac:dyDescent="0.25">
      <c r="A55" s="17" t="s">
        <v>52</v>
      </c>
      <c r="B55" s="44"/>
      <c r="C55" s="44"/>
      <c r="D55" s="44">
        <v>45.77</v>
      </c>
      <c r="E55" s="44"/>
      <c r="F55" s="44">
        <v>26.34</v>
      </c>
      <c r="G55" s="44">
        <v>34.64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106.75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>
        <v>136.80000000000001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136.80000000000001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2500.4340999999999</v>
      </c>
      <c r="C64" s="53">
        <f t="shared" ref="C64:AG64" si="21">+C15+C23+C31+C39+C47+C48+C49+C50+C51+C52+C53+C54+C55+C56+C57+C58+C59+C60+C61+C62+C63</f>
        <v>3183.4186</v>
      </c>
      <c r="D64" s="53">
        <f t="shared" si="21"/>
        <v>3026.0499999999997</v>
      </c>
      <c r="E64" s="53">
        <f t="shared" si="21"/>
        <v>380.78</v>
      </c>
      <c r="F64" s="53">
        <f t="shared" si="21"/>
        <v>633.59</v>
      </c>
      <c r="G64" s="53">
        <f t="shared" si="21"/>
        <v>955.01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10679.2827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2497.91</v>
      </c>
      <c r="C67" s="57">
        <f t="shared" ref="C67:L67" si="23">C12</f>
        <v>3180.02</v>
      </c>
      <c r="D67" s="57">
        <f t="shared" si="23"/>
        <v>3007.5</v>
      </c>
      <c r="E67" s="57">
        <f t="shared" si="23"/>
        <v>379.82</v>
      </c>
      <c r="F67" s="57">
        <f t="shared" si="23"/>
        <v>632.66</v>
      </c>
      <c r="G67" s="57">
        <f t="shared" si="23"/>
        <v>955.2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10653.11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2497.91</v>
      </c>
      <c r="C69" s="59">
        <f t="shared" ref="C69:AG69" si="25">+C67+C68</f>
        <v>3180.02</v>
      </c>
      <c r="D69" s="59">
        <f t="shared" si="25"/>
        <v>3007.5</v>
      </c>
      <c r="E69" s="59">
        <f t="shared" si="25"/>
        <v>379.82</v>
      </c>
      <c r="F69" s="59">
        <f t="shared" si="25"/>
        <v>632.66</v>
      </c>
      <c r="G69" s="59">
        <f t="shared" si="25"/>
        <v>955.2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10653.11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2.5241000000000895</v>
      </c>
      <c r="C70" s="57">
        <f t="shared" si="26"/>
        <v>3.3985999999999876</v>
      </c>
      <c r="D70" s="57">
        <f t="shared" si="26"/>
        <v>18.549999999999727</v>
      </c>
      <c r="E70" s="57">
        <f t="shared" si="26"/>
        <v>0.95999999999997954</v>
      </c>
      <c r="F70" s="57">
        <f t="shared" si="26"/>
        <v>0.93000000000006366</v>
      </c>
      <c r="G70" s="57">
        <f t="shared" si="26"/>
        <v>-0.19000000000005457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26.172699999999793</v>
      </c>
    </row>
    <row r="71" spans="1:34" ht="95.25" customHeight="1" x14ac:dyDescent="0.25">
      <c r="A71" s="77" t="s">
        <v>96</v>
      </c>
      <c r="B71" s="14"/>
      <c r="C71" s="14"/>
      <c r="D71" s="14" t="s">
        <v>124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" activePane="bottomRight" state="frozen"/>
      <selection pane="topRight" activeCell="B1" sqref="B1"/>
      <selection pane="bottomLeft" activeCell="A5" sqref="A5"/>
      <selection pane="bottomRight" activeCell="B22" sqref="B2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44709</v>
      </c>
      <c r="D6" s="12" t="s">
        <v>13</v>
      </c>
      <c r="E6" s="2" t="s">
        <v>123</v>
      </c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4401.3500000000004</v>
      </c>
      <c r="C12" s="26">
        <v>4631.4799999999996</v>
      </c>
      <c r="D12" s="26">
        <v>2809.11</v>
      </c>
      <c r="E12" s="26">
        <v>3102.32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14944.26</v>
      </c>
      <c r="AI12" s="26">
        <v>14861.49</v>
      </c>
      <c r="AJ12" s="69">
        <f>+AI12-AH12</f>
        <v>-82.770000000000437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 t="s">
        <v>126</v>
      </c>
      <c r="AJ13" s="69" t="e">
        <f>+AI13-AH13</f>
        <v>#VALUE!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243</v>
      </c>
      <c r="C15" s="23">
        <v>198</v>
      </c>
      <c r="D15" s="23">
        <v>424</v>
      </c>
      <c r="E15" s="23">
        <v>353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1218</v>
      </c>
    </row>
    <row r="16" spans="1:36" s="32" customFormat="1" x14ac:dyDescent="0.25">
      <c r="A16" s="30" t="s">
        <v>20</v>
      </c>
      <c r="B16" s="31">
        <v>322</v>
      </c>
      <c r="C16" s="31">
        <v>338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660</v>
      </c>
      <c r="AJ16" s="70"/>
    </row>
    <row r="17" spans="1:36" s="47" customFormat="1" x14ac:dyDescent="0.25">
      <c r="A17" s="46" t="s">
        <v>27</v>
      </c>
      <c r="B17" s="22">
        <f>B16*$B$8</f>
        <v>1632.5400000000002</v>
      </c>
      <c r="C17" s="22">
        <f>C16*$B$8</f>
        <v>1713.66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3346.2000000000003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322</v>
      </c>
      <c r="C22" s="20">
        <f t="shared" ref="C22:AG23" si="5">+C16+C18+C20</f>
        <v>338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660</v>
      </c>
    </row>
    <row r="23" spans="1:36" s="47" customFormat="1" x14ac:dyDescent="0.25">
      <c r="A23" s="48" t="s">
        <v>26</v>
      </c>
      <c r="B23" s="19">
        <f>+B17+B19+B21</f>
        <v>1632.5400000000002</v>
      </c>
      <c r="C23" s="19">
        <f t="shared" si="5"/>
        <v>1713.66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3346.2000000000003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7.27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7.27</v>
      </c>
    </row>
    <row r="41" spans="1:34" s="47" customFormat="1" x14ac:dyDescent="0.25">
      <c r="A41" s="46" t="s">
        <v>44</v>
      </c>
      <c r="B41" s="22">
        <f>B40*$B$8</f>
        <v>36.858899999999998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36.858899999999998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7.27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7.27</v>
      </c>
    </row>
    <row r="47" spans="1:34" s="47" customFormat="1" x14ac:dyDescent="0.25">
      <c r="A47" s="48" t="s">
        <v>48</v>
      </c>
      <c r="B47" s="19">
        <f>+B41+B43+B45</f>
        <v>36.858899999999998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36.858899999999998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2204.69</v>
      </c>
      <c r="C49" s="44">
        <v>1877.48</v>
      </c>
      <c r="D49" s="44">
        <v>1745.02</v>
      </c>
      <c r="E49" s="44">
        <v>2482.65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8309.84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262.87</v>
      </c>
      <c r="C53" s="44">
        <v>798.68</v>
      </c>
      <c r="D53" s="44">
        <v>641.62</v>
      </c>
      <c r="E53" s="44">
        <v>267.99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1971.16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23.59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23.59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4403.5489000000007</v>
      </c>
      <c r="C64" s="53">
        <f t="shared" ref="C64:AG64" si="21">+C15+C23+C31+C39+C47+C48+C49+C50+C51+C52+C53+C54+C55+C56+C57+C58+C59+C60+C61+C62+C63</f>
        <v>4587.8200000000006</v>
      </c>
      <c r="D64" s="53">
        <f t="shared" si="21"/>
        <v>2810.64</v>
      </c>
      <c r="E64" s="53">
        <f t="shared" si="21"/>
        <v>3103.6400000000003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14905.6489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4401.3500000000004</v>
      </c>
      <c r="C67" s="57">
        <f t="shared" ref="C67:L67" si="23">C12</f>
        <v>4631.4799999999996</v>
      </c>
      <c r="D67" s="57">
        <f t="shared" si="23"/>
        <v>2809.11</v>
      </c>
      <c r="E67" s="57">
        <f t="shared" si="23"/>
        <v>3102.32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14944.26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4401.3500000000004</v>
      </c>
      <c r="C69" s="59">
        <f t="shared" ref="C69:AG69" si="25">+C67+C68</f>
        <v>4631.4799999999996</v>
      </c>
      <c r="D69" s="59">
        <f t="shared" si="25"/>
        <v>2809.11</v>
      </c>
      <c r="E69" s="59">
        <f t="shared" si="25"/>
        <v>3102.32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14944.26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2.1989000000003216</v>
      </c>
      <c r="C70" s="57">
        <f t="shared" si="26"/>
        <v>-43.659999999998945</v>
      </c>
      <c r="D70" s="57">
        <f t="shared" si="26"/>
        <v>1.5299999999997453</v>
      </c>
      <c r="E70" s="57">
        <f t="shared" si="26"/>
        <v>1.3200000000001637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-38.611099999998714</v>
      </c>
    </row>
    <row r="71" spans="1:34" ht="107.25" customHeight="1" x14ac:dyDescent="0.25">
      <c r="A71" s="77" t="s">
        <v>96</v>
      </c>
      <c r="B71" s="14"/>
      <c r="C71" s="14" t="s">
        <v>125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8" sqref="B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1362.43</v>
      </c>
      <c r="C12" s="26">
        <v>1376.26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2738.69</v>
      </c>
      <c r="AI12" s="26">
        <v>2703.99</v>
      </c>
      <c r="AJ12" s="69">
        <f>+AI12-AH12</f>
        <v>-34.700000000000273</v>
      </c>
    </row>
    <row r="13" spans="1:36" ht="19.5" customHeight="1" x14ac:dyDescent="0.25">
      <c r="A13" s="25" t="s">
        <v>117</v>
      </c>
      <c r="B13" s="26">
        <v>18</v>
      </c>
      <c r="C13" s="26">
        <v>30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48</v>
      </c>
      <c r="AI13" s="26"/>
      <c r="AJ13" s="69">
        <f>+AI13-AH13</f>
        <v>-48</v>
      </c>
    </row>
    <row r="14" spans="1:36" ht="19.5" customHeight="1" x14ac:dyDescent="0.25">
      <c r="A14" s="25" t="s">
        <v>118</v>
      </c>
      <c r="B14" s="26">
        <v>12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7.5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7.5</v>
      </c>
    </row>
    <row r="16" spans="1:36" s="32" customFormat="1" x14ac:dyDescent="0.25">
      <c r="A16" s="30" t="s">
        <v>20</v>
      </c>
      <c r="B16" s="31">
        <v>150</v>
      </c>
      <c r="C16" s="31">
        <v>80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230</v>
      </c>
      <c r="AJ16" s="70"/>
    </row>
    <row r="17" spans="1:36" s="47" customFormat="1" x14ac:dyDescent="0.25">
      <c r="A17" s="46" t="s">
        <v>27</v>
      </c>
      <c r="B17" s="22">
        <f>B16*$B$8</f>
        <v>760.5</v>
      </c>
      <c r="C17" s="22">
        <f>C16*$B$8</f>
        <v>405.6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1166.0999999999999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150</v>
      </c>
      <c r="C22" s="20">
        <f t="shared" ref="C22:AG23" si="5">+C16+C18+C20</f>
        <v>80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230</v>
      </c>
    </row>
    <row r="23" spans="1:36" s="47" customFormat="1" x14ac:dyDescent="0.25">
      <c r="A23" s="48" t="s">
        <v>26</v>
      </c>
      <c r="B23" s="19">
        <f>+B17+B19+B21</f>
        <v>760.5</v>
      </c>
      <c r="C23" s="19">
        <f t="shared" si="5"/>
        <v>405.6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1166.0999999999999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11.48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11.48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58.203600000000009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58.203600000000009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11.48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11.48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58.203600000000009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58.203600000000009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613.27</v>
      </c>
      <c r="C49" s="44">
        <v>898.77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1512.04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</v>
      </c>
    </row>
    <row r="54" spans="1:34" x14ac:dyDescent="0.25">
      <c r="A54" s="17" t="s">
        <v>114</v>
      </c>
      <c r="B54" s="44"/>
      <c r="C54" s="44">
        <v>19.059999999999999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19.059999999999999</v>
      </c>
    </row>
    <row r="55" spans="1:34" x14ac:dyDescent="0.25">
      <c r="A55" s="17" t="s">
        <v>52</v>
      </c>
      <c r="B55" s="44"/>
      <c r="C55" s="44">
        <v>34.200000000000003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34.200000000000003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1393.27</v>
      </c>
      <c r="C64" s="53">
        <f t="shared" ref="C64:AG64" si="21">+C15+C23+C31+C39+C47+C48+C49+C50+C51+C52+C53+C54+C55+C56+C57+C58+C59+C60+C61+C62+C63</f>
        <v>1415.8335999999999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2809.1035999999999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1362.43</v>
      </c>
      <c r="C67" s="57">
        <f t="shared" ref="C67:L67" si="23">C12</f>
        <v>1376.26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2738.69</v>
      </c>
    </row>
    <row r="68" spans="1:34" s="47" customFormat="1" x14ac:dyDescent="0.25">
      <c r="A68" s="58" t="s">
        <v>93</v>
      </c>
      <c r="B68" s="59">
        <f t="shared" ref="B68:AG68" si="24">+B13+B14</f>
        <v>30</v>
      </c>
      <c r="C68" s="59">
        <f t="shared" si="24"/>
        <v>30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60</v>
      </c>
    </row>
    <row r="69" spans="1:34" s="47" customFormat="1" x14ac:dyDescent="0.25">
      <c r="A69" s="58" t="s">
        <v>94</v>
      </c>
      <c r="B69" s="59">
        <f>+B67+B68</f>
        <v>1392.43</v>
      </c>
      <c r="C69" s="59">
        <f t="shared" ref="C69:AG69" si="25">+C67+C68</f>
        <v>1406.26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2798.69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0.83999999999991815</v>
      </c>
      <c r="C70" s="57">
        <f t="shared" si="26"/>
        <v>9.5735999999999422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10.41359999999986</v>
      </c>
    </row>
    <row r="71" spans="1:34" ht="102.75" customHeight="1" x14ac:dyDescent="0.25">
      <c r="A71" s="77" t="s">
        <v>96</v>
      </c>
      <c r="B71" s="14"/>
      <c r="C71" s="14" t="s">
        <v>127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476.71</v>
      </c>
      <c r="C12" s="26">
        <v>6402.69</v>
      </c>
      <c r="D12" s="26">
        <v>147.34</v>
      </c>
      <c r="E12" s="26">
        <v>1914.94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8941.68</v>
      </c>
      <c r="AI12" s="26">
        <v>8941.68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24.7</v>
      </c>
      <c r="C15" s="23">
        <v>121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145.69999999999999</v>
      </c>
    </row>
    <row r="16" spans="1:36" s="32" customFormat="1" x14ac:dyDescent="0.25">
      <c r="A16" s="30" t="s">
        <v>20</v>
      </c>
      <c r="B16" s="31">
        <v>24</v>
      </c>
      <c r="C16" s="31">
        <v>695</v>
      </c>
      <c r="D16" s="31"/>
      <c r="E16" s="31">
        <v>217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936</v>
      </c>
      <c r="AJ16" s="70"/>
    </row>
    <row r="17" spans="1:36" s="47" customFormat="1" x14ac:dyDescent="0.25">
      <c r="A17" s="46" t="s">
        <v>27</v>
      </c>
      <c r="B17" s="22">
        <f>B16*$B$8</f>
        <v>121.68</v>
      </c>
      <c r="C17" s="22">
        <f>C16*$B$8</f>
        <v>3523.65</v>
      </c>
      <c r="D17" s="22">
        <f t="shared" ref="D17:AG17" si="2">D16*$B$8</f>
        <v>0</v>
      </c>
      <c r="E17" s="22">
        <f t="shared" si="2"/>
        <v>1100.19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4745.5200000000004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</v>
      </c>
      <c r="C22" s="20">
        <f t="shared" ref="C22:AG23" si="5">+C16+C18+C20</f>
        <v>695</v>
      </c>
      <c r="D22" s="20">
        <f t="shared" si="5"/>
        <v>0</v>
      </c>
      <c r="E22" s="20">
        <f t="shared" si="5"/>
        <v>217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936</v>
      </c>
    </row>
    <row r="23" spans="1:36" s="47" customFormat="1" x14ac:dyDescent="0.25">
      <c r="A23" s="48" t="s">
        <v>26</v>
      </c>
      <c r="B23" s="19">
        <f>+B17+B19+B21</f>
        <v>121.68</v>
      </c>
      <c r="C23" s="19">
        <f t="shared" si="5"/>
        <v>3523.65</v>
      </c>
      <c r="D23" s="19">
        <f t="shared" si="5"/>
        <v>0</v>
      </c>
      <c r="E23" s="19">
        <f t="shared" si="5"/>
        <v>1100.19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4745.5200000000004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30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152.10000000000002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152.10000000000002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30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152.10000000000002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152.10000000000002</v>
      </c>
    </row>
    <row r="40" spans="1:34" x14ac:dyDescent="0.25">
      <c r="A40" s="13" t="s">
        <v>43</v>
      </c>
      <c r="B40" s="36"/>
      <c r="C40" s="36"/>
      <c r="D40" s="36"/>
      <c r="E40" s="36">
        <v>2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10.14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10.14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2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10.14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10.14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322.52</v>
      </c>
      <c r="C49" s="44">
        <v>2599.91</v>
      </c>
      <c r="D49" s="44">
        <v>147.34</v>
      </c>
      <c r="E49" s="44">
        <v>698.77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3768.54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7.86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7.86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156.38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156.38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476.76</v>
      </c>
      <c r="C64" s="53">
        <f t="shared" ref="C64:AG64" si="21">+C15+C23+C31+C39+C47+C48+C49+C50+C51+C52+C53+C54+C55+C56+C57+C58+C59+C60+C61+C62+C63</f>
        <v>6400.94</v>
      </c>
      <c r="D64" s="53">
        <f t="shared" si="21"/>
        <v>147.34</v>
      </c>
      <c r="E64" s="53">
        <f t="shared" si="21"/>
        <v>1961.2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8986.24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476.71</v>
      </c>
      <c r="C67" s="57">
        <f t="shared" ref="C67:L67" si="23">C12</f>
        <v>6402.69</v>
      </c>
      <c r="D67" s="57">
        <f t="shared" si="23"/>
        <v>147.34</v>
      </c>
      <c r="E67" s="57">
        <f t="shared" si="23"/>
        <v>1914.94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8941.68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476.71</v>
      </c>
      <c r="C69" s="59">
        <f t="shared" ref="C69:AG69" si="25">+C67+C68</f>
        <v>6402.69</v>
      </c>
      <c r="D69" s="59">
        <f t="shared" si="25"/>
        <v>147.34</v>
      </c>
      <c r="E69" s="59">
        <f t="shared" si="25"/>
        <v>1914.94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8941.68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5.0000000000011369E-2</v>
      </c>
      <c r="C70" s="57">
        <f t="shared" si="26"/>
        <v>-1.75</v>
      </c>
      <c r="D70" s="57">
        <f t="shared" si="26"/>
        <v>0</v>
      </c>
      <c r="E70" s="57">
        <f t="shared" si="26"/>
        <v>46.259999999999991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44.56</v>
      </c>
    </row>
    <row r="71" spans="1:34" ht="96" customHeight="1" x14ac:dyDescent="0.25">
      <c r="A71" s="77" t="s">
        <v>96</v>
      </c>
      <c r="B71" s="14"/>
      <c r="C71" s="14"/>
      <c r="D71" s="14"/>
      <c r="E71" s="14" t="s">
        <v>128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5" activePane="bottomRight" state="frozen"/>
      <selection pane="topRight" activeCell="B1" sqref="B1"/>
      <selection pane="bottomLeft" activeCell="A5" sqref="A5"/>
      <selection pane="bottomRight" activeCell="AI12" sqref="AI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58</v>
      </c>
      <c r="H11" s="5" t="s">
        <v>56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1718.97</v>
      </c>
      <c r="C12" s="26">
        <v>2565.23</v>
      </c>
      <c r="D12" s="26">
        <v>3134.59</v>
      </c>
      <c r="E12" s="26">
        <v>1225.1400000000001</v>
      </c>
      <c r="F12" s="26">
        <v>3940.81</v>
      </c>
      <c r="G12" s="26">
        <v>4635.13</v>
      </c>
      <c r="H12" s="26">
        <v>3400.5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20620.37</v>
      </c>
      <c r="AI12" s="26"/>
      <c r="AJ12" s="69">
        <f>+AI12-AH12</f>
        <v>-20620.37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70.5</v>
      </c>
      <c r="C15" s="23">
        <v>300.5</v>
      </c>
      <c r="D15" s="23">
        <v>74.5</v>
      </c>
      <c r="E15" s="23">
        <v>131.5</v>
      </c>
      <c r="F15" s="23">
        <v>280.89999999999998</v>
      </c>
      <c r="G15" s="23">
        <v>242.5</v>
      </c>
      <c r="H15" s="23">
        <v>144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1244.4000000000001</v>
      </c>
    </row>
    <row r="16" spans="1:36" s="32" customFormat="1" x14ac:dyDescent="0.25">
      <c r="A16" s="30" t="s">
        <v>20</v>
      </c>
      <c r="B16" s="31">
        <v>72</v>
      </c>
      <c r="C16" s="31">
        <v>122</v>
      </c>
      <c r="D16" s="31">
        <v>231</v>
      </c>
      <c r="E16" s="31"/>
      <c r="F16" s="31">
        <v>312</v>
      </c>
      <c r="G16" s="31">
        <v>349</v>
      </c>
      <c r="H16" s="31">
        <v>233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1319</v>
      </c>
      <c r="AJ16" s="70"/>
    </row>
    <row r="17" spans="1:36" s="47" customFormat="1" x14ac:dyDescent="0.25">
      <c r="A17" s="46" t="s">
        <v>27</v>
      </c>
      <c r="B17" s="22">
        <f>B16*$B$8</f>
        <v>365.04</v>
      </c>
      <c r="C17" s="22">
        <f>C16*$B$8</f>
        <v>618.54000000000008</v>
      </c>
      <c r="D17" s="22">
        <f t="shared" ref="D17:AG17" si="2">D16*$B$8</f>
        <v>1171.17</v>
      </c>
      <c r="E17" s="22">
        <f t="shared" si="2"/>
        <v>0</v>
      </c>
      <c r="F17" s="22">
        <f t="shared" si="2"/>
        <v>1581.8400000000001</v>
      </c>
      <c r="G17" s="22">
        <f t="shared" si="2"/>
        <v>1769.43</v>
      </c>
      <c r="H17" s="22">
        <f t="shared" si="2"/>
        <v>1181.3100000000002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6687.3300000000008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72</v>
      </c>
      <c r="C22" s="20">
        <f t="shared" ref="C22:AG23" si="5">+C16+C18+C20</f>
        <v>122</v>
      </c>
      <c r="D22" s="20">
        <f t="shared" si="5"/>
        <v>231</v>
      </c>
      <c r="E22" s="20">
        <f t="shared" si="5"/>
        <v>0</v>
      </c>
      <c r="F22" s="20">
        <f t="shared" si="5"/>
        <v>312</v>
      </c>
      <c r="G22" s="20">
        <f t="shared" si="5"/>
        <v>349</v>
      </c>
      <c r="H22" s="20">
        <f t="shared" si="5"/>
        <v>233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1319</v>
      </c>
    </row>
    <row r="23" spans="1:36" s="47" customFormat="1" x14ac:dyDescent="0.25">
      <c r="A23" s="48" t="s">
        <v>26</v>
      </c>
      <c r="B23" s="19">
        <f>+B17+B19+B21</f>
        <v>365.04</v>
      </c>
      <c r="C23" s="19">
        <f t="shared" si="5"/>
        <v>618.54000000000008</v>
      </c>
      <c r="D23" s="19">
        <f t="shared" si="5"/>
        <v>1171.17</v>
      </c>
      <c r="E23" s="19">
        <f t="shared" si="5"/>
        <v>0</v>
      </c>
      <c r="F23" s="19">
        <f t="shared" si="5"/>
        <v>1581.8400000000001</v>
      </c>
      <c r="G23" s="19">
        <f t="shared" si="5"/>
        <v>1769.43</v>
      </c>
      <c r="H23" s="19">
        <f t="shared" si="5"/>
        <v>1181.3100000000002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6687.3300000000008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9.16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9.16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46.441200000000002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46.441200000000002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9.16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9.16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46.441200000000002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46.441200000000002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1049.4000000000001</v>
      </c>
      <c r="C49" s="44"/>
      <c r="D49" s="44"/>
      <c r="E49" s="44">
        <v>1093.54</v>
      </c>
      <c r="F49" s="44">
        <v>1871.99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4014.9300000000003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1182.58</v>
      </c>
      <c r="D52" s="44">
        <v>1688.99</v>
      </c>
      <c r="E52" s="44"/>
      <c r="F52" s="44"/>
      <c r="G52" s="44">
        <v>2300.8200000000002</v>
      </c>
      <c r="H52" s="44">
        <v>1530.47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6702.86</v>
      </c>
    </row>
    <row r="53" spans="1:34" x14ac:dyDescent="0.25">
      <c r="A53" s="17" t="s">
        <v>18</v>
      </c>
      <c r="B53" s="44">
        <v>235.18</v>
      </c>
      <c r="C53" s="44">
        <v>465.64</v>
      </c>
      <c r="D53" s="44">
        <v>204.98</v>
      </c>
      <c r="E53" s="44"/>
      <c r="F53" s="44">
        <v>214.11</v>
      </c>
      <c r="G53" s="44">
        <v>323.44</v>
      </c>
      <c r="H53" s="44">
        <v>501.6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1944.9499999999998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1720.1200000000001</v>
      </c>
      <c r="C64" s="53">
        <f t="shared" ref="C64:AG64" si="21">+C15+C23+C31+C39+C47+C48+C49+C50+C51+C52+C53+C54+C55+C56+C57+C58+C59+C60+C61+C62+C63</f>
        <v>2567.2599999999998</v>
      </c>
      <c r="D64" s="53">
        <f t="shared" si="21"/>
        <v>3139.64</v>
      </c>
      <c r="E64" s="53">
        <f t="shared" si="21"/>
        <v>1225.04</v>
      </c>
      <c r="F64" s="53">
        <f t="shared" si="21"/>
        <v>3948.8400000000006</v>
      </c>
      <c r="G64" s="53">
        <f t="shared" si="21"/>
        <v>4636.1899999999996</v>
      </c>
      <c r="H64" s="53">
        <f t="shared" si="21"/>
        <v>3403.8211999999999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20640.911199999999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1 N</v>
      </c>
      <c r="G66" s="55" t="str">
        <f t="shared" si="22"/>
        <v>CAJA 3 N</v>
      </c>
      <c r="H66" s="55" t="str">
        <f t="shared" si="22"/>
        <v>CAJA 2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1718.97</v>
      </c>
      <c r="C67" s="57">
        <f t="shared" ref="C67:L67" si="23">C12</f>
        <v>2565.23</v>
      </c>
      <c r="D67" s="57">
        <f t="shared" si="23"/>
        <v>3134.59</v>
      </c>
      <c r="E67" s="57">
        <f t="shared" si="23"/>
        <v>1225.1400000000001</v>
      </c>
      <c r="F67" s="57">
        <f t="shared" si="23"/>
        <v>3940.81</v>
      </c>
      <c r="G67" s="57">
        <f t="shared" si="23"/>
        <v>4635.13</v>
      </c>
      <c r="H67" s="57">
        <f t="shared" si="23"/>
        <v>3400.5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20620.37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1718.97</v>
      </c>
      <c r="C69" s="59">
        <f t="shared" ref="C69:AG69" si="25">+C67+C68</f>
        <v>2565.23</v>
      </c>
      <c r="D69" s="59">
        <f t="shared" si="25"/>
        <v>3134.59</v>
      </c>
      <c r="E69" s="59">
        <f t="shared" si="25"/>
        <v>1225.1400000000001</v>
      </c>
      <c r="F69" s="59">
        <f t="shared" si="25"/>
        <v>3940.81</v>
      </c>
      <c r="G69" s="59">
        <f t="shared" si="25"/>
        <v>4635.13</v>
      </c>
      <c r="H69" s="59">
        <f t="shared" si="25"/>
        <v>3400.5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20620.37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1.1500000000000909</v>
      </c>
      <c r="C70" s="57">
        <f t="shared" si="26"/>
        <v>2.0299999999997453</v>
      </c>
      <c r="D70" s="57">
        <f t="shared" si="26"/>
        <v>5.0499999999997272</v>
      </c>
      <c r="E70" s="57">
        <f t="shared" si="26"/>
        <v>-0.10000000000013642</v>
      </c>
      <c r="F70" s="57">
        <f t="shared" si="26"/>
        <v>8.0300000000006548</v>
      </c>
      <c r="G70" s="57">
        <f t="shared" si="26"/>
        <v>1.0599999999994907</v>
      </c>
      <c r="H70" s="57">
        <f t="shared" si="26"/>
        <v>3.3211999999998625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20.541199999999435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2022-05-30T18:44:10Z</dcterms:modified>
</cp:coreProperties>
</file>