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DRE GENERAL MAYO 2022\"/>
    </mc:Choice>
  </mc:AlternateContent>
  <bookViews>
    <workbookView xWindow="0" yWindow="0" windowWidth="19200" windowHeight="108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" i="40" l="1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AG23" i="40"/>
  <c r="Y23" i="40"/>
  <c r="U23" i="40"/>
  <c r="T47" i="40"/>
  <c r="AE39" i="40"/>
  <c r="AA39" i="40"/>
  <c r="W39" i="40"/>
  <c r="AE47" i="40"/>
  <c r="W47" i="40"/>
  <c r="AA47" i="40"/>
  <c r="AD39" i="40"/>
  <c r="X39" i="40"/>
  <c r="U69" i="40"/>
  <c r="Q69" i="40"/>
  <c r="M69" i="40"/>
  <c r="AD23" i="40"/>
  <c r="AD64" i="40" s="1"/>
  <c r="AD70" i="40" s="1"/>
  <c r="Z23" i="40"/>
  <c r="V23" i="40"/>
  <c r="V64" i="40" s="1"/>
  <c r="V70" i="40" s="1"/>
  <c r="AD47" i="40"/>
  <c r="Z47" i="40"/>
  <c r="Z64" i="40" s="1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AB64" i="40" s="1"/>
  <c r="AB70" i="40" s="1"/>
  <c r="Z31" i="40"/>
  <c r="X31" i="40"/>
  <c r="X64" i="40" s="1"/>
  <c r="X70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Y64" i="40" l="1"/>
  <c r="Y70" i="40" s="1"/>
  <c r="L69" i="40"/>
  <c r="Z70" i="40"/>
  <c r="Q39" i="40"/>
  <c r="AA64" i="40"/>
  <c r="AA70" i="40" s="1"/>
  <c r="M39" i="40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M64" i="40" s="1"/>
  <c r="M70" i="40" s="1"/>
  <c r="R64" i="40" l="1"/>
  <c r="R70" i="40" s="1"/>
  <c r="AH69" i="40"/>
  <c r="P64" i="40"/>
  <c r="P70" i="40" s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I31" i="40"/>
  <c r="C38" i="40"/>
  <c r="D38" i="40"/>
  <c r="E38" i="40"/>
  <c r="F38" i="40"/>
  <c r="G38" i="40"/>
  <c r="H38" i="40"/>
  <c r="I38" i="40"/>
  <c r="J38" i="40"/>
  <c r="K38" i="40"/>
  <c r="L38" i="40"/>
  <c r="F39" i="40"/>
  <c r="I39" i="40"/>
  <c r="L39" i="40"/>
  <c r="C46" i="40"/>
  <c r="D46" i="40"/>
  <c r="E46" i="40"/>
  <c r="F46" i="40"/>
  <c r="G46" i="40"/>
  <c r="H46" i="40"/>
  <c r="I46" i="40"/>
  <c r="J46" i="40"/>
  <c r="K46" i="40"/>
  <c r="L46" i="40"/>
  <c r="E47" i="40"/>
  <c r="I47" i="40"/>
  <c r="B38" i="40"/>
  <c r="C23" i="40" l="1"/>
  <c r="G23" i="40"/>
  <c r="E31" i="40"/>
  <c r="J39" i="40"/>
  <c r="H39" i="40"/>
  <c r="D39" i="40"/>
  <c r="K47" i="40"/>
  <c r="G47" i="40"/>
  <c r="C47" i="40"/>
  <c r="K31" i="40"/>
  <c r="G31" i="40"/>
  <c r="C31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<sst xmlns="http://schemas.openxmlformats.org/spreadsheetml/2006/main" count="766" uniqueCount="140">
  <si>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</si>
  <si>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</si>
  <si>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</si>
  <si>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</si>
  <si>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</si>
  <si>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</si>
  <si>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</si>
  <si>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</si>
  <si>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</si>
  <si>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</si>
  <si>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</si>
  <si>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</si>
  <si>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</si>
  <si>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</si>
  <si>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</si>
  <si>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</si>
  <si>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</si>
  <si>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</si>
  <si>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</si>
  <si>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</si>
  <si>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</si>
  <si>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</si>
  <si>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</si>
  <si>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</si>
  <si>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</si>
  <si>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</si>
  <si>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</si>
  <si>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</si>
  <si>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</si>
  <si>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</si>
  <si>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</si>
  <si>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</si>
  <si>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</si>
  <si>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</si>
  <si>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</si>
  <si>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</si>
  <si>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</si>
  <si>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</si>
  <si>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</si>
  <si>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</si>
  <si>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</si>
  <si>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</si>
  <si>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</si>
  <si>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</si>
  <si>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</si>
  <si>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</si>
  <si>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</si>
  <si>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</si>
  <si>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</si>
  <si>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</si>
  <si>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</si>
  <si>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</si>
  <si>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</si>
  <si>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</si>
  <si>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</si>
  <si>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</si>
  <si>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</si>
  <si>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</si>
  <si>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</si>
  <si>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</si>
  <si>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</si>
  <si>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</si>
  <si>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</si>
  <si>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</si>
  <si>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</si>
  <si>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</si>
  <si>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</si>
  <si>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</si>
  <si>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</si>
  <si>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</si>
  <si>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</si>
  <si>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</si>
  <si>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</si>
  <si>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</si>
  <si>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</si>
  <si>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</si>
  <si>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</si>
  <si>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</si>
  <si>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</si>
  <si>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</si>
  <si>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</si>
  <si>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</si>
  <si>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</si>
  <si>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</si>
  <si>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</si>
  <si>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</si>
  <si>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</si>
  <si>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</si>
  <si>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</si>
  <si>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</si>
  <si>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</si>
  <si>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</si>
  <si>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</si>
  <si>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</si>
  <si>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</si>
  <si>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</si>
  <si>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</si>
  <si>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</si>
  <si>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</si>
  <si>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</si>
  <si>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</si>
  <si>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</si>
  <si>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</si>
  <si>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</si>
  <si>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</si>
  <si>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</si>
  <si>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</si>
  <si>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</si>
  <si>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</si>
  <si>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</si>
  <si>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</si>
  <si>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</si>
  <si>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</si>
  <si>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</si>
  <si>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</si>
  <si>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</si>
  <si>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</si>
  <si>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</si>
  <si>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</si>
  <si>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</si>
  <si>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</si>
  <si>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</si>
  <si>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</si>
  <si>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28.50F/C NOTA A </t>
  </si>
  <si>
    <t>CREDITO 10$</t>
  </si>
  <si>
    <t>41.50F/C</t>
  </si>
  <si>
    <t>9.00F/C</t>
  </si>
  <si>
    <t>84.50F/C</t>
  </si>
  <si>
    <t>59.50F/C</t>
  </si>
  <si>
    <t>SOBRANTE EN BIOP</t>
  </si>
  <si>
    <t>AGO 6.52BS</t>
  </si>
  <si>
    <t>18.50F/C</t>
  </si>
  <si>
    <t xml:space="preserve">120.50F/C </t>
  </si>
  <si>
    <t>17.50F/C</t>
  </si>
  <si>
    <t>FALTANTE DE 559.57</t>
  </si>
  <si>
    <t xml:space="preserve">POR DEBITO PUNTO </t>
  </si>
  <si>
    <t>DAÑADO</t>
  </si>
  <si>
    <t>28.00F/C</t>
  </si>
  <si>
    <t>8.50F/C</t>
  </si>
  <si>
    <t>FALTANTE DE 5$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</si>
</sst>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80240.98</v>
      </c>
      <c r="C2" s="43">
        <f>MODELO!AH12</f>
        <v>30975.129999999997</v>
      </c>
      <c r="D2" s="43">
        <f>EXQUISITECES!AH12</f>
        <v>13199.060000000001</v>
      </c>
      <c r="E2" s="43">
        <f>HOYADA!AH12</f>
        <v>10875.57</v>
      </c>
      <c r="F2" s="43">
        <f>FARMASTOP!AH12</f>
        <v>1749.47</v>
      </c>
      <c r="G2" s="43">
        <f>BOCAS!AH12</f>
        <v>5524.99</v>
      </c>
      <c r="H2" s="43">
        <f>LAGUNETICA!AH12</f>
        <v>22180.1</v>
      </c>
      <c r="I2" s="43">
        <f>SANANTONIO!AH12</f>
        <v>0</v>
      </c>
      <c r="J2" s="43">
        <f>SUM(B2:I2)</f>
        <v>164745.29999999999</v>
      </c>
    </row>
    <row r="3" spans="1:10" x14ac:dyDescent="0.25">
      <c r="A3" s="46" t="s">
        <v>0</v>
      </c>
      <c r="B3" s="43">
        <f>AUTOMERCADO!AH15</f>
        <v>1387.5</v>
      </c>
      <c r="C3" s="43">
        <f>MODELO!AH15</f>
        <v>1332</v>
      </c>
      <c r="D3" s="43">
        <f>EXQUISITECES!AH15</f>
        <v>519.20000000000005</v>
      </c>
      <c r="E3" s="43">
        <f>HOYADA!AH15</f>
        <v>1749.5</v>
      </c>
      <c r="F3" s="43">
        <f>FARMASTOP!AH15</f>
        <v>47</v>
      </c>
      <c r="G3" s="43">
        <f>BOCAS!AH15</f>
        <v>5.5</v>
      </c>
      <c r="H3" s="43">
        <f>LAGUNETICA!AH15</f>
        <v>2157.1999999999998</v>
      </c>
      <c r="I3" s="43">
        <f>SANANTONIO!AH15</f>
        <v>0</v>
      </c>
      <c r="J3" s="43">
        <f t="shared" ref="J3:J52" si="0">SUM(B3:I3)</f>
        <v>7197.9</v>
      </c>
    </row>
    <row r="4" spans="1:10" x14ac:dyDescent="0.25">
      <c r="A4" s="73" t="s">
        <v>20</v>
      </c>
      <c r="B4" s="43">
        <f>AUTOMERCADO!AH16</f>
        <v>6924</v>
      </c>
      <c r="C4" s="43">
        <f>MODELO!AH16</f>
        <v>2333</v>
      </c>
      <c r="D4" s="43">
        <f>EXQUISITECES!AH16</f>
        <v>1262</v>
      </c>
      <c r="E4" s="43">
        <f>HOYADA!AH16</f>
        <v>651</v>
      </c>
      <c r="F4" s="43">
        <f>FARMASTOP!AH16</f>
        <v>51</v>
      </c>
      <c r="G4" s="43">
        <f>BOCAS!AH16</f>
        <v>603</v>
      </c>
      <c r="H4" s="43">
        <f>LAGUNETICA!AH16</f>
        <v>1562</v>
      </c>
      <c r="I4" s="43">
        <f>SANANTONIO!AH16</f>
        <v>0</v>
      </c>
      <c r="J4" s="43">
        <f t="shared" si="0"/>
        <v>13386</v>
      </c>
    </row>
    <row r="5" spans="1:10" x14ac:dyDescent="0.25">
      <c r="A5" s="46" t="s">
        <v>27</v>
      </c>
      <c r="B5" s="43">
        <f>AUTOMERCADO!AH17</f>
        <v>35104.680000000008</v>
      </c>
      <c r="C5" s="43">
        <f>MODELO!AH17</f>
        <v>11828.31</v>
      </c>
      <c r="D5" s="43">
        <f>EXQUISITECES!AH17</f>
        <v>6398.34</v>
      </c>
      <c r="E5" s="43">
        <f>HOYADA!AH17</f>
        <v>3300.57</v>
      </c>
      <c r="F5" s="43">
        <f>FARMASTOP!AH17</f>
        <v>258.57</v>
      </c>
      <c r="G5" s="43">
        <f>BOCAS!AH17</f>
        <v>3057.21</v>
      </c>
      <c r="H5" s="43">
        <f>LAGUNETICA!AH17</f>
        <v>7919.3400000000011</v>
      </c>
      <c r="I5" s="43">
        <f>SANANTONIO!AH17</f>
        <v>0</v>
      </c>
      <c r="J5" s="43">
        <f t="shared" si="0"/>
        <v>67867.02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6924</v>
      </c>
      <c r="C10" s="43">
        <f>MODELO!AH22</f>
        <v>2333</v>
      </c>
      <c r="D10" s="43">
        <f>EXQUISITECES!AH22</f>
        <v>1262</v>
      </c>
      <c r="E10" s="43">
        <f>HOYADA!AH22</f>
        <v>651</v>
      </c>
      <c r="F10" s="43">
        <f>FARMASTOP!AH22</f>
        <v>51</v>
      </c>
      <c r="G10" s="43">
        <f>BOCAS!AH22</f>
        <v>603</v>
      </c>
      <c r="H10" s="43">
        <f>LAGUNETICA!AH22</f>
        <v>1562</v>
      </c>
      <c r="I10" s="43">
        <f>SANANTONIO!AH22</f>
        <v>0</v>
      </c>
      <c r="J10" s="43">
        <f t="shared" si="0"/>
        <v>13386</v>
      </c>
    </row>
    <row r="11" spans="1:10" x14ac:dyDescent="0.25">
      <c r="A11" s="48" t="s">
        <v>26</v>
      </c>
      <c r="B11" s="43">
        <f>AUTOMERCADO!AH23</f>
        <v>35104.680000000008</v>
      </c>
      <c r="C11" s="43">
        <f>MODELO!AH23</f>
        <v>11828.31</v>
      </c>
      <c r="D11" s="43">
        <f>EXQUISITECES!AH23</f>
        <v>6398.34</v>
      </c>
      <c r="E11" s="43">
        <f>HOYADA!AH23</f>
        <v>3300.57</v>
      </c>
      <c r="F11" s="43">
        <f>FARMASTOP!AH23</f>
        <v>258.57</v>
      </c>
      <c r="G11" s="43">
        <f>BOCAS!AH23</f>
        <v>3057.21</v>
      </c>
      <c r="H11" s="43">
        <f>LAGUNETICA!AH23</f>
        <v>7919.3400000000011</v>
      </c>
      <c r="I11" s="43">
        <f>SANANTONIO!AH23</f>
        <v>0</v>
      </c>
      <c r="J11" s="43">
        <f t="shared" si="0"/>
        <v>67867.02</v>
      </c>
    </row>
    <row r="12" spans="1:10" x14ac:dyDescent="0.25">
      <c r="A12" s="46" t="s">
        <v>28</v>
      </c>
      <c r="B12" s="43">
        <f>AUTOMERCADO!AH24</f>
        <v>50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271.5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271.5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271.5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271.5</v>
      </c>
    </row>
    <row r="20" spans="1:10" x14ac:dyDescent="0.25">
      <c r="A20" s="46" t="s">
        <v>34</v>
      </c>
      <c r="B20" s="43">
        <f>AUTOMERCADO!AH32</f>
        <v>460.09000000000003</v>
      </c>
      <c r="C20" s="43">
        <f>MODELO!AH32</f>
        <v>69.33</v>
      </c>
      <c r="D20" s="43">
        <f>EXQUISITECES!AH32</f>
        <v>57.870000000000005</v>
      </c>
      <c r="E20" s="43">
        <f>HOYADA!AH32</f>
        <v>14.87</v>
      </c>
      <c r="F20" s="43">
        <f>FARMASTOP!AH32</f>
        <v>0</v>
      </c>
      <c r="G20" s="43">
        <f>BOCAS!AH32</f>
        <v>41.89</v>
      </c>
      <c r="H20" s="43">
        <f>LAGUNETICA!AH32</f>
        <v>0</v>
      </c>
      <c r="I20" s="43">
        <f>SANANTONIO!AH32</f>
        <v>0</v>
      </c>
      <c r="J20" s="43">
        <f t="shared" si="0"/>
        <v>644.05000000000007</v>
      </c>
    </row>
    <row r="21" spans="1:10" x14ac:dyDescent="0.25">
      <c r="A21" s="46" t="s">
        <v>35</v>
      </c>
      <c r="B21" s="43">
        <f>AUTOMERCADO!AH33</f>
        <v>2332.6563000000006</v>
      </c>
      <c r="C21" s="43">
        <f>MODELO!AH33</f>
        <v>351.50310000000002</v>
      </c>
      <c r="D21" s="43">
        <f>EXQUISITECES!AH33</f>
        <v>293.40090000000004</v>
      </c>
      <c r="E21" s="43">
        <f>HOYADA!AH33</f>
        <v>75.390900000000002</v>
      </c>
      <c r="F21" s="43">
        <f>FARMASTOP!AH33</f>
        <v>0</v>
      </c>
      <c r="G21" s="43">
        <f>BOCAS!AH33</f>
        <v>212.38230000000001</v>
      </c>
      <c r="H21" s="43">
        <f>LAGUNETICA!AH33</f>
        <v>0</v>
      </c>
      <c r="I21" s="43">
        <f>SANANTONIO!AH33</f>
        <v>0</v>
      </c>
      <c r="J21" s="43">
        <f t="shared" si="0"/>
        <v>3265.3335000000006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460.09000000000003</v>
      </c>
      <c r="C26" s="43">
        <f>MODELO!AH38</f>
        <v>69.33</v>
      </c>
      <c r="D26" s="43">
        <f>EXQUISITECES!AH38</f>
        <v>57.870000000000005</v>
      </c>
      <c r="E26" s="43">
        <f>HOYADA!AH38</f>
        <v>14.87</v>
      </c>
      <c r="F26" s="43">
        <f>FARMASTOP!AH38</f>
        <v>0</v>
      </c>
      <c r="G26" s="43">
        <f>BOCAS!AH38</f>
        <v>41.89</v>
      </c>
      <c r="H26" s="43">
        <f>LAGUNETICA!AH38</f>
        <v>0</v>
      </c>
      <c r="I26" s="43">
        <f>SANANTONIO!AH38</f>
        <v>0</v>
      </c>
      <c r="J26" s="43">
        <f t="shared" si="0"/>
        <v>644.05000000000007</v>
      </c>
    </row>
    <row r="27" spans="1:10" x14ac:dyDescent="0.25">
      <c r="A27" s="48" t="s">
        <v>42</v>
      </c>
      <c r="B27" s="43">
        <f>AUTOMERCADO!AH39</f>
        <v>2332.6563000000006</v>
      </c>
      <c r="C27" s="43">
        <f>MODELO!AH39</f>
        <v>351.50310000000002</v>
      </c>
      <c r="D27" s="43">
        <f>EXQUISITECES!AH39</f>
        <v>293.40090000000004</v>
      </c>
      <c r="E27" s="43">
        <f>HOYADA!AH39</f>
        <v>75.390900000000002</v>
      </c>
      <c r="F27" s="43">
        <f>FARMASTOP!AH39</f>
        <v>0</v>
      </c>
      <c r="G27" s="43">
        <f>BOCAS!AH39</f>
        <v>212.38230000000001</v>
      </c>
      <c r="H27" s="43">
        <f>LAGUNETICA!AH39</f>
        <v>0</v>
      </c>
      <c r="I27" s="43">
        <f>SANANTONIO!AH39</f>
        <v>0</v>
      </c>
      <c r="J27" s="43">
        <f t="shared" si="0"/>
        <v>3265.3335000000006</v>
      </c>
    </row>
    <row r="28" spans="1:10" x14ac:dyDescent="0.25">
      <c r="A28" s="46" t="s">
        <v>43</v>
      </c>
      <c r="B28" s="43">
        <f>AUTOMERCADO!AH40</f>
        <v>335.65999999999997</v>
      </c>
      <c r="C28" s="43">
        <f>MODELO!AH40</f>
        <v>41.31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6.57</v>
      </c>
      <c r="H28" s="43">
        <f>LAGUNETICA!AH40</f>
        <v>0</v>
      </c>
      <c r="I28" s="43">
        <f>SANANTONIO!AH40</f>
        <v>0</v>
      </c>
      <c r="J28" s="43">
        <f t="shared" si="0"/>
        <v>383.53999999999996</v>
      </c>
    </row>
    <row r="29" spans="1:10" x14ac:dyDescent="0.25">
      <c r="A29" s="46" t="s">
        <v>44</v>
      </c>
      <c r="B29" s="43">
        <f>AUTOMERCADO!AH41</f>
        <v>1701.7962</v>
      </c>
      <c r="C29" s="43">
        <f>MODELO!AH41</f>
        <v>209.44170000000003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33.309900000000006</v>
      </c>
      <c r="H29" s="43">
        <f>LAGUNETICA!AH41</f>
        <v>0</v>
      </c>
      <c r="I29" s="43">
        <f>SANANTONIO!AH41</f>
        <v>0</v>
      </c>
      <c r="J29" s="43">
        <f t="shared" si="0"/>
        <v>1944.5478000000001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335.65999999999997</v>
      </c>
      <c r="C34" s="43">
        <f>MODELO!AH46</f>
        <v>41.31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6.57</v>
      </c>
      <c r="H34" s="43">
        <f>LAGUNETICA!AH46</f>
        <v>0</v>
      </c>
      <c r="I34" s="43">
        <f>SANANTONIO!AH46</f>
        <v>0</v>
      </c>
      <c r="J34" s="43">
        <f t="shared" si="0"/>
        <v>383.53999999999996</v>
      </c>
    </row>
    <row r="35" spans="1:10" x14ac:dyDescent="0.25">
      <c r="A35" s="48" t="s">
        <v>48</v>
      </c>
      <c r="B35" s="43">
        <f>AUTOMERCADO!AH47</f>
        <v>1701.7962</v>
      </c>
      <c r="C35" s="43">
        <f>MODELO!AH47</f>
        <v>209.44170000000003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33.309900000000006</v>
      </c>
      <c r="H35" s="43">
        <f>LAGUNETICA!AH47</f>
        <v>0</v>
      </c>
      <c r="I35" s="43">
        <f>SANANTONIO!AH47</f>
        <v>0</v>
      </c>
      <c r="J35" s="43">
        <f t="shared" si="0"/>
        <v>1944.5478000000001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35915.969999999994</v>
      </c>
      <c r="C37" s="43">
        <f>MODELO!AH49</f>
        <v>13673.530000000002</v>
      </c>
      <c r="D37" s="43">
        <f>EXQUISITECES!AH49</f>
        <v>5375.6799999999994</v>
      </c>
      <c r="E37" s="43">
        <f>HOYADA!AH49</f>
        <v>4523.2299999999996</v>
      </c>
      <c r="F37" s="43">
        <f>FARMASTOP!AH49</f>
        <v>1454.23</v>
      </c>
      <c r="G37" s="43">
        <f>BOCAS!AH49</f>
        <v>2153.33</v>
      </c>
      <c r="H37" s="43">
        <f>LAGUNETICA!AH49</f>
        <v>6513.75</v>
      </c>
      <c r="I37" s="43">
        <f>SANANTONIO!AH49</f>
        <v>0</v>
      </c>
      <c r="J37" s="43">
        <f t="shared" si="0"/>
        <v>69609.72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1558.08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4024.99</v>
      </c>
      <c r="I40" s="43">
        <f>SANANTONIO!AH52</f>
        <v>0</v>
      </c>
      <c r="J40" s="43">
        <f t="shared" si="0"/>
        <v>5583.07</v>
      </c>
    </row>
    <row r="41" spans="1:10" x14ac:dyDescent="0.25">
      <c r="A41" s="74" t="s">
        <v>18</v>
      </c>
      <c r="B41" s="43">
        <f>AUTOMERCADO!AH53</f>
        <v>506.11</v>
      </c>
      <c r="C41" s="43">
        <f>MODELO!AH53</f>
        <v>726.52</v>
      </c>
      <c r="D41" s="43">
        <f>EXQUISITECES!AH53</f>
        <v>114.66</v>
      </c>
      <c r="E41" s="43">
        <f>HOYADA!AH53</f>
        <v>1133.78</v>
      </c>
      <c r="F41" s="43">
        <f>FARMASTOP!AH53</f>
        <v>18.53</v>
      </c>
      <c r="G41" s="43">
        <f>BOCAS!AH53</f>
        <v>45.47</v>
      </c>
      <c r="H41" s="43">
        <f>LAGUNETICA!AH53</f>
        <v>1329.0300000000002</v>
      </c>
      <c r="I41" s="43">
        <f>SANANTONIO!AH53</f>
        <v>0</v>
      </c>
      <c r="J41" s="43">
        <f t="shared" si="0"/>
        <v>3874.1000000000004</v>
      </c>
    </row>
    <row r="42" spans="1:10" x14ac:dyDescent="0.25">
      <c r="A42" s="74" t="s">
        <v>114</v>
      </c>
      <c r="B42" s="43">
        <f>AUTOMERCADO!AH54</f>
        <v>485.46</v>
      </c>
      <c r="C42" s="43">
        <f>MODELO!AH54</f>
        <v>697.59</v>
      </c>
      <c r="D42" s="43">
        <f>EXQUISITECES!AH54</f>
        <v>66.95</v>
      </c>
      <c r="E42" s="43">
        <f>HOYADA!AH54</f>
        <v>16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1266</v>
      </c>
    </row>
    <row r="43" spans="1:10" x14ac:dyDescent="0.25">
      <c r="A43" s="74" t="s">
        <v>52</v>
      </c>
      <c r="B43" s="43">
        <f>AUTOMERCADO!AH55</f>
        <v>2843.31</v>
      </c>
      <c r="C43" s="43">
        <f>MODELO!AH55</f>
        <v>668.39</v>
      </c>
      <c r="D43" s="43">
        <f>EXQUISITECES!AH55</f>
        <v>436.20000000000005</v>
      </c>
      <c r="E43" s="43">
        <f>HOYADA!AH55</f>
        <v>92.74</v>
      </c>
      <c r="F43" s="43">
        <f>FARMASTOP!AH55</f>
        <v>12.01</v>
      </c>
      <c r="G43" s="43">
        <f>BOCAS!AH55</f>
        <v>63.38</v>
      </c>
      <c r="H43" s="43">
        <f>LAGUNETICA!AH55</f>
        <v>265.2</v>
      </c>
      <c r="I43" s="43">
        <f>SANANTONIO!AH55</f>
        <v>0</v>
      </c>
      <c r="J43" s="43">
        <f t="shared" si="0"/>
        <v>4381.2299999999996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23.79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23.79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80548.982500000013</v>
      </c>
      <c r="C52" s="75">
        <f>MODELO!AH64</f>
        <v>31069.154799999997</v>
      </c>
      <c r="D52" s="75">
        <f>EXQUISITECES!AH64</f>
        <v>13204.430899999999</v>
      </c>
      <c r="E52" s="75">
        <f>HOYADA!AH64</f>
        <v>10891.2109</v>
      </c>
      <c r="F52" s="75">
        <f>FARMASTOP!AH64</f>
        <v>1790.3400000000001</v>
      </c>
      <c r="G52" s="75">
        <f>BOCAS!AH64</f>
        <v>5570.5821999999998</v>
      </c>
      <c r="H52" s="75">
        <f>LAGUNETICA!AH64</f>
        <v>22209.510000000002</v>
      </c>
      <c r="I52" s="75">
        <f>SANANTONIO!AH64</f>
        <v>0</v>
      </c>
      <c r="J52" s="75">
        <f t="shared" si="0"/>
        <v>165284.21130000002</v>
      </c>
    </row>
    <row r="53" spans="1:10" x14ac:dyDescent="0.25">
      <c r="A53" s="56" t="s">
        <v>3</v>
      </c>
      <c r="B53" s="43">
        <f>B2</f>
        <v>80240.98</v>
      </c>
      <c r="C53" s="43">
        <f t="shared" ref="C53:I53" si="1">C2</f>
        <v>30975.129999999997</v>
      </c>
      <c r="D53" s="43">
        <f t="shared" si="1"/>
        <v>13199.060000000001</v>
      </c>
      <c r="E53" s="43">
        <f t="shared" si="1"/>
        <v>10875.57</v>
      </c>
      <c r="F53" s="43">
        <f t="shared" si="1"/>
        <v>1749.47</v>
      </c>
      <c r="G53" s="43">
        <f t="shared" si="1"/>
        <v>5524.99</v>
      </c>
      <c r="H53" s="43">
        <f t="shared" si="1"/>
        <v>22180.1</v>
      </c>
      <c r="I53" s="43">
        <f t="shared" si="1"/>
        <v>0</v>
      </c>
      <c r="J53" s="43">
        <f>J2</f>
        <v>164745.29999999999</v>
      </c>
    </row>
    <row r="54" spans="1:10" x14ac:dyDescent="0.25">
      <c r="A54" s="58" t="s">
        <v>95</v>
      </c>
      <c r="B54" s="43">
        <f>+B52-B53</f>
        <v>308.00250000001688</v>
      </c>
      <c r="C54" s="43">
        <f t="shared" ref="C54:I54" si="2">+C52-C53</f>
        <v>94.024799999999232</v>
      </c>
      <c r="D54" s="43">
        <f t="shared" si="2"/>
        <v>5.3708999999980733</v>
      </c>
      <c r="E54" s="43">
        <f t="shared" si="2"/>
        <v>15.640900000000329</v>
      </c>
      <c r="F54" s="43">
        <f t="shared" si="2"/>
        <v>40.870000000000118</v>
      </c>
      <c r="G54" s="43">
        <f t="shared" si="2"/>
        <v>45.592200000000048</v>
      </c>
      <c r="H54" s="43">
        <f t="shared" si="2"/>
        <v>29.410000000003492</v>
      </c>
      <c r="I54" s="43">
        <f t="shared" si="2"/>
        <v>0</v>
      </c>
      <c r="J54" s="43">
        <f>+J52-J53</f>
        <v>538.91130000003614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H62" activePane="bottomRight" state="frozen"/>
      <selection pane="topRight" activeCell="B1" sqref="B1"/>
      <selection pane="bottomLeft" activeCell="A5" sqref="A5"/>
      <selection pane="bottomRight" activeCell="N16" sqref="N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>
        <v>5.43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81</v>
      </c>
      <c r="L11" s="5" t="s">
        <v>54</v>
      </c>
      <c r="M11" s="5" t="s">
        <v>56</v>
      </c>
      <c r="N11" s="5" t="s">
        <v>58</v>
      </c>
      <c r="O11" s="5" t="s">
        <v>60</v>
      </c>
      <c r="P11" s="5" t="s">
        <v>61</v>
      </c>
      <c r="Q11" s="5" t="s">
        <v>64</v>
      </c>
      <c r="R11" s="5" t="s">
        <v>66</v>
      </c>
      <c r="S11" s="5" t="s">
        <v>68</v>
      </c>
      <c r="T11" s="5" t="s">
        <v>70</v>
      </c>
      <c r="U11" s="5" t="s">
        <v>72</v>
      </c>
      <c r="V11" s="5" t="s">
        <v>76</v>
      </c>
      <c r="W11" s="5" t="s">
        <v>80</v>
      </c>
      <c r="X11" s="5" t="s">
        <v>82</v>
      </c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4951.9799999999996</v>
      </c>
      <c r="C12" s="26">
        <v>4877.54</v>
      </c>
      <c r="D12" s="26">
        <v>4816.68</v>
      </c>
      <c r="E12" s="26">
        <v>6035.08</v>
      </c>
      <c r="F12" s="26">
        <v>4976.62</v>
      </c>
      <c r="G12" s="26">
        <v>5544.83</v>
      </c>
      <c r="H12" s="26">
        <v>393.62</v>
      </c>
      <c r="I12" s="26">
        <v>2437.3200000000002</v>
      </c>
      <c r="J12" s="26">
        <v>2146.6799999999998</v>
      </c>
      <c r="K12" s="26">
        <v>1466.86</v>
      </c>
      <c r="L12" s="26">
        <v>5353.08</v>
      </c>
      <c r="M12" s="26">
        <v>5339.27</v>
      </c>
      <c r="N12" s="26">
        <v>4806.25</v>
      </c>
      <c r="O12" s="26">
        <v>5763.79</v>
      </c>
      <c r="P12" s="26">
        <v>2432.37</v>
      </c>
      <c r="Q12" s="26">
        <v>6392.27</v>
      </c>
      <c r="R12" s="26">
        <v>2544.88</v>
      </c>
      <c r="S12" s="26">
        <v>4291.2299999999996</v>
      </c>
      <c r="T12" s="26">
        <v>1958.26</v>
      </c>
      <c r="U12" s="26">
        <v>148.29</v>
      </c>
      <c r="V12" s="26">
        <v>457.57</v>
      </c>
      <c r="W12" s="26">
        <v>1480.36</v>
      </c>
      <c r="X12" s="26">
        <v>1626.15</v>
      </c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80240.98</v>
      </c>
      <c r="AI12" s="26">
        <v>80240.98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</v>
      </c>
      <c r="D15" s="23">
        <v>121.5</v>
      </c>
      <c r="E15" s="23">
        <v>72</v>
      </c>
      <c r="F15" s="23"/>
      <c r="G15" s="23"/>
      <c r="H15" s="23"/>
      <c r="I15" s="23">
        <v>99</v>
      </c>
      <c r="J15" s="23">
        <v>3</v>
      </c>
      <c r="K15" s="23">
        <v>98.5</v>
      </c>
      <c r="L15" s="23">
        <v>12</v>
      </c>
      <c r="M15" s="23">
        <v>8</v>
      </c>
      <c r="N15" s="23"/>
      <c r="O15" s="23">
        <v>3</v>
      </c>
      <c r="P15" s="23"/>
      <c r="Q15" s="23">
        <v>107.5</v>
      </c>
      <c r="R15" s="23">
        <v>123</v>
      </c>
      <c r="S15" s="23">
        <v>393</v>
      </c>
      <c r="T15" s="23">
        <v>93.5</v>
      </c>
      <c r="U15" s="23"/>
      <c r="V15" s="23">
        <v>80.5</v>
      </c>
      <c r="W15" s="23">
        <v>87</v>
      </c>
      <c r="X15" s="23">
        <v>82</v>
      </c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1387.5</v>
      </c>
    </row>
    <row r="16" spans="1:36" s="32" customFormat="1" x14ac:dyDescent="0.25">
      <c r="A16" s="30" t="s">
        <v>20</v>
      </c>
      <c r="B16" s="31">
        <v>607</v>
      </c>
      <c r="C16" s="31">
        <v>660</v>
      </c>
      <c r="D16" s="31">
        <v>647</v>
      </c>
      <c r="E16" s="31">
        <v>550</v>
      </c>
      <c r="F16" s="31">
        <v>509</v>
      </c>
      <c r="G16" s="31">
        <v>449</v>
      </c>
      <c r="H16" s="31"/>
      <c r="I16" s="31"/>
      <c r="J16" s="31"/>
      <c r="K16" s="31"/>
      <c r="L16" s="31">
        <v>638</v>
      </c>
      <c r="M16" s="31">
        <v>670</v>
      </c>
      <c r="N16" s="31">
        <v>531</v>
      </c>
      <c r="O16" s="31">
        <v>769</v>
      </c>
      <c r="P16" s="31">
        <v>224</v>
      </c>
      <c r="Q16" s="31">
        <v>565</v>
      </c>
      <c r="R16" s="31"/>
      <c r="S16" s="31"/>
      <c r="T16" s="31"/>
      <c r="U16" s="31"/>
      <c r="V16" s="31"/>
      <c r="W16" s="31">
        <v>105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6924</v>
      </c>
      <c r="AJ16" s="70"/>
    </row>
    <row r="17" spans="1:36" s="47" customFormat="1" x14ac:dyDescent="0.25">
      <c r="A17" s="46" t="s">
        <v>27</v>
      </c>
      <c r="B17" s="22">
        <f>B16*$B$8</f>
        <v>3077.4900000000002</v>
      </c>
      <c r="C17" s="22">
        <f>C16*$B$8</f>
        <v>3346.2000000000003</v>
      </c>
      <c r="D17" s="22">
        <f t="shared" ref="D17:L17" si="2">D16*$B$8</f>
        <v>3280.29</v>
      </c>
      <c r="E17" s="22">
        <f t="shared" si="2"/>
        <v>2788.5</v>
      </c>
      <c r="F17" s="22">
        <f t="shared" si="2"/>
        <v>2580.63</v>
      </c>
      <c r="G17" s="22">
        <f t="shared" si="2"/>
        <v>2276.4300000000003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3234.6600000000003</v>
      </c>
      <c r="M17" s="22">
        <f t="shared" ref="M17:R17" si="3">M16*$B$8</f>
        <v>3396.9</v>
      </c>
      <c r="N17" s="22">
        <f t="shared" si="3"/>
        <v>2692.17</v>
      </c>
      <c r="O17" s="22">
        <f t="shared" si="3"/>
        <v>3898.8300000000004</v>
      </c>
      <c r="P17" s="22">
        <f t="shared" si="3"/>
        <v>1135.68</v>
      </c>
      <c r="Q17" s="22">
        <f t="shared" si="3"/>
        <v>2864.55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532.35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35104.680000000008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607</v>
      </c>
      <c r="C22" s="20">
        <f t="shared" ref="C22:L22" si="11">+C16+C18+C20</f>
        <v>660</v>
      </c>
      <c r="D22" s="20">
        <f t="shared" si="11"/>
        <v>647</v>
      </c>
      <c r="E22" s="20">
        <f t="shared" si="11"/>
        <v>550</v>
      </c>
      <c r="F22" s="20">
        <f t="shared" si="11"/>
        <v>509</v>
      </c>
      <c r="G22" s="20">
        <f t="shared" si="11"/>
        <v>449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638</v>
      </c>
      <c r="M22" s="20">
        <f t="shared" ref="M22:S22" si="12">+M16+M18+M20</f>
        <v>670</v>
      </c>
      <c r="N22" s="20">
        <f t="shared" si="12"/>
        <v>531</v>
      </c>
      <c r="O22" s="20">
        <f t="shared" si="12"/>
        <v>769</v>
      </c>
      <c r="P22" s="20">
        <f t="shared" si="12"/>
        <v>224</v>
      </c>
      <c r="Q22" s="20">
        <f t="shared" si="12"/>
        <v>565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105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6924</v>
      </c>
    </row>
    <row r="23" spans="1:36" s="47" customFormat="1" x14ac:dyDescent="0.25">
      <c r="A23" s="48" t="s">
        <v>26</v>
      </c>
      <c r="B23" s="19">
        <f>+B17+B19+B21</f>
        <v>3077.4900000000002</v>
      </c>
      <c r="C23" s="19">
        <f t="shared" ref="C23:L23" si="14">+C17+C19+C21</f>
        <v>3346.2000000000003</v>
      </c>
      <c r="D23" s="19">
        <f t="shared" si="14"/>
        <v>3280.29</v>
      </c>
      <c r="E23" s="19">
        <f t="shared" si="14"/>
        <v>2788.5</v>
      </c>
      <c r="F23" s="19">
        <f t="shared" si="14"/>
        <v>2580.63</v>
      </c>
      <c r="G23" s="19">
        <f t="shared" si="14"/>
        <v>2276.4300000000003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3234.6600000000003</v>
      </c>
      <c r="M23" s="19">
        <f t="shared" ref="M23:S23" si="15">+M17+M19+M21</f>
        <v>3396.9</v>
      </c>
      <c r="N23" s="19">
        <f t="shared" si="15"/>
        <v>2692.17</v>
      </c>
      <c r="O23" s="19">
        <f t="shared" si="15"/>
        <v>3898.8300000000004</v>
      </c>
      <c r="P23" s="19">
        <f t="shared" si="15"/>
        <v>1135.68</v>
      </c>
      <c r="Q23" s="19">
        <f t="shared" si="15"/>
        <v>2864.55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532.35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35104.680000000008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>
        <v>50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271.5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271.5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50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271.5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271.5</v>
      </c>
    </row>
    <row r="32" spans="1:36" x14ac:dyDescent="0.25">
      <c r="A32" s="13" t="s">
        <v>34</v>
      </c>
      <c r="B32" s="36"/>
      <c r="C32" s="36">
        <v>35.43</v>
      </c>
      <c r="D32" s="36"/>
      <c r="E32" s="36"/>
      <c r="F32" s="36">
        <v>92.06</v>
      </c>
      <c r="G32" s="36">
        <v>112.76</v>
      </c>
      <c r="H32" s="36"/>
      <c r="I32" s="36"/>
      <c r="J32" s="36"/>
      <c r="K32" s="36"/>
      <c r="L32" s="36"/>
      <c r="M32" s="37">
        <v>45.32</v>
      </c>
      <c r="N32" s="37"/>
      <c r="O32" s="37"/>
      <c r="P32" s="37"/>
      <c r="Q32" s="37">
        <v>174.52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460.09000000000003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179.6301</v>
      </c>
      <c r="D33" s="22">
        <f t="shared" si="30"/>
        <v>0</v>
      </c>
      <c r="E33" s="22">
        <f t="shared" si="30"/>
        <v>0</v>
      </c>
      <c r="F33" s="22">
        <f t="shared" si="30"/>
        <v>466.74420000000003</v>
      </c>
      <c r="G33" s="22">
        <f t="shared" si="30"/>
        <v>571.69320000000005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229.7724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884.81640000000016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2332.6563000000006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35.43</v>
      </c>
      <c r="D38" s="20">
        <f t="shared" si="39"/>
        <v>0</v>
      </c>
      <c r="E38" s="20">
        <f t="shared" si="39"/>
        <v>0</v>
      </c>
      <c r="F38" s="20">
        <f t="shared" si="39"/>
        <v>92.06</v>
      </c>
      <c r="G38" s="20">
        <f t="shared" si="39"/>
        <v>112.76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45.32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174.52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460.09000000000003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179.6301</v>
      </c>
      <c r="D39" s="19">
        <f t="shared" si="42"/>
        <v>0</v>
      </c>
      <c r="E39" s="19">
        <f t="shared" si="42"/>
        <v>0</v>
      </c>
      <c r="F39" s="19">
        <f t="shared" si="42"/>
        <v>466.74420000000003</v>
      </c>
      <c r="G39" s="19">
        <f t="shared" si="42"/>
        <v>571.69320000000005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229.7724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884.81640000000016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2332.6563000000006</v>
      </c>
    </row>
    <row r="40" spans="1:34" x14ac:dyDescent="0.25">
      <c r="A40" s="13" t="s">
        <v>43</v>
      </c>
      <c r="B40" s="36">
        <v>17.309999999999999</v>
      </c>
      <c r="C40" s="36">
        <v>56.17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>
        <v>56.62</v>
      </c>
      <c r="O40" s="36"/>
      <c r="P40" s="36">
        <v>129.53</v>
      </c>
      <c r="Q40" s="36">
        <v>76.03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335.65999999999997</v>
      </c>
    </row>
    <row r="41" spans="1:34" s="47" customFormat="1" x14ac:dyDescent="0.25">
      <c r="A41" s="46" t="s">
        <v>44</v>
      </c>
      <c r="B41" s="22">
        <f>B40*$B$8</f>
        <v>87.761700000000005</v>
      </c>
      <c r="C41" s="22">
        <f t="shared" ref="C41:L41" si="45">C40*$B$8</f>
        <v>284.78190000000001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287.0634</v>
      </c>
      <c r="O41" s="22">
        <f t="shared" si="46"/>
        <v>0</v>
      </c>
      <c r="P41" s="22">
        <f t="shared" si="46"/>
        <v>656.71710000000007</v>
      </c>
      <c r="Q41" s="22">
        <f t="shared" si="46"/>
        <v>385.47210000000001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1701.7962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17.309999999999999</v>
      </c>
      <c r="C46" s="20">
        <f t="shared" ref="C46:L46" si="54">+C40+C42+C44</f>
        <v>56.17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56.62</v>
      </c>
      <c r="O46" s="20">
        <f t="shared" si="55"/>
        <v>0</v>
      </c>
      <c r="P46" s="20">
        <f t="shared" si="55"/>
        <v>129.53</v>
      </c>
      <c r="Q46" s="20">
        <f t="shared" si="55"/>
        <v>76.03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335.65999999999997</v>
      </c>
    </row>
    <row r="47" spans="1:34" s="47" customFormat="1" x14ac:dyDescent="0.25">
      <c r="A47" s="48" t="s">
        <v>48</v>
      </c>
      <c r="B47" s="19">
        <f>+B41+B43+B45</f>
        <v>87.761700000000005</v>
      </c>
      <c r="C47" s="19">
        <f t="shared" ref="C47:L47" si="57">+C41+C43+C45</f>
        <v>284.78190000000001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287.0634</v>
      </c>
      <c r="O47" s="19">
        <f t="shared" si="58"/>
        <v>0</v>
      </c>
      <c r="P47" s="19">
        <f t="shared" si="58"/>
        <v>656.71710000000007</v>
      </c>
      <c r="Q47" s="19">
        <f t="shared" si="58"/>
        <v>385.47210000000001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1701.7962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1604.4</v>
      </c>
      <c r="C49" s="44">
        <v>1058.1300000000001</v>
      </c>
      <c r="D49" s="44">
        <v>1361.05</v>
      </c>
      <c r="E49" s="44">
        <v>3187.12</v>
      </c>
      <c r="F49" s="44">
        <v>1011.91</v>
      </c>
      <c r="G49" s="44">
        <v>2426.15</v>
      </c>
      <c r="H49" s="44">
        <v>345.91</v>
      </c>
      <c r="I49" s="44">
        <v>2158.89</v>
      </c>
      <c r="J49" s="44">
        <v>2144.0700000000002</v>
      </c>
      <c r="K49" s="44">
        <v>940.01</v>
      </c>
      <c r="L49" s="44">
        <v>1797.98</v>
      </c>
      <c r="M49" s="45">
        <v>1639.35</v>
      </c>
      <c r="N49" s="45">
        <v>1597.33</v>
      </c>
      <c r="O49" s="45">
        <v>1384.56</v>
      </c>
      <c r="P49" s="45">
        <f>574.17+84.88</f>
        <v>659.05</v>
      </c>
      <c r="Q49" s="45">
        <v>2064.8000000000002</v>
      </c>
      <c r="R49" s="45">
        <v>2379.29</v>
      </c>
      <c r="S49" s="45">
        <v>3495.46</v>
      </c>
      <c r="T49" s="45">
        <v>1864.97</v>
      </c>
      <c r="U49" s="45">
        <v>148.29</v>
      </c>
      <c r="V49" s="45">
        <v>377.42</v>
      </c>
      <c r="W49" s="45">
        <v>835.8</v>
      </c>
      <c r="X49" s="45">
        <v>1434.03</v>
      </c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35915.969999999994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>
        <v>286.36</v>
      </c>
      <c r="M53" s="45">
        <v>47.13</v>
      </c>
      <c r="N53" s="45">
        <v>50.92</v>
      </c>
      <c r="O53" s="45">
        <v>80.12</v>
      </c>
      <c r="P53" s="45"/>
      <c r="Q53" s="45"/>
      <c r="R53" s="45"/>
      <c r="S53" s="45"/>
      <c r="T53" s="45"/>
      <c r="U53" s="45"/>
      <c r="V53" s="45"/>
      <c r="W53" s="45">
        <v>41.58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506.11</v>
      </c>
    </row>
    <row r="54" spans="1:34" x14ac:dyDescent="0.25">
      <c r="A54" s="17" t="s">
        <v>114</v>
      </c>
      <c r="B54" s="44"/>
      <c r="C54" s="44">
        <v>5.48</v>
      </c>
      <c r="D54" s="44">
        <v>53.17</v>
      </c>
      <c r="E54" s="44"/>
      <c r="F54" s="44">
        <v>2.27</v>
      </c>
      <c r="G54" s="44"/>
      <c r="H54" s="44"/>
      <c r="I54" s="44"/>
      <c r="J54" s="44"/>
      <c r="K54" s="44">
        <v>134.97999999999999</v>
      </c>
      <c r="L54" s="44"/>
      <c r="M54" s="45"/>
      <c r="N54" s="45">
        <v>12.17</v>
      </c>
      <c r="O54" s="45">
        <v>75.459999999999994</v>
      </c>
      <c r="P54" s="45"/>
      <c r="Q54" s="45">
        <v>71.11</v>
      </c>
      <c r="R54" s="45"/>
      <c r="S54" s="45">
        <v>20.36</v>
      </c>
      <c r="T54" s="45"/>
      <c r="U54" s="45"/>
      <c r="V54" s="45"/>
      <c r="W54" s="45"/>
      <c r="X54" s="45">
        <v>110.46</v>
      </c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485.46</v>
      </c>
    </row>
    <row r="55" spans="1:34" x14ac:dyDescent="0.25">
      <c r="A55" s="17" t="s">
        <v>52</v>
      </c>
      <c r="B55" s="44">
        <v>197.68</v>
      </c>
      <c r="C55" s="44"/>
      <c r="D55" s="44"/>
      <c r="E55" s="44"/>
      <c r="F55" s="44">
        <v>1001.19</v>
      </c>
      <c r="G55" s="44">
        <v>329.3</v>
      </c>
      <c r="H55" s="44">
        <v>47.71</v>
      </c>
      <c r="I55" s="44">
        <v>179.61</v>
      </c>
      <c r="J55" s="44"/>
      <c r="K55" s="44">
        <v>293.17</v>
      </c>
      <c r="L55" s="44"/>
      <c r="M55" s="45">
        <v>21.66</v>
      </c>
      <c r="N55" s="45"/>
      <c r="O55" s="45">
        <v>325.22000000000003</v>
      </c>
      <c r="P55" s="45"/>
      <c r="Q55" s="45">
        <v>16.02</v>
      </c>
      <c r="R55" s="45">
        <v>43.18</v>
      </c>
      <c r="S55" s="45">
        <v>388.57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2843.31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4967.3317000000006</v>
      </c>
      <c r="C64" s="53">
        <f t="shared" ref="C64:AG64" si="61">+C15+C23+C31+C39+C47+C48+C49+C50+C51+C52+C53+C54+C55+C56+C57+C58+C59+C60+C61+C62+C63</f>
        <v>4878.2219999999998</v>
      </c>
      <c r="D64" s="53">
        <f t="shared" si="61"/>
        <v>4816.01</v>
      </c>
      <c r="E64" s="53">
        <f t="shared" si="61"/>
        <v>6047.62</v>
      </c>
      <c r="F64" s="53">
        <f t="shared" si="61"/>
        <v>5062.7442000000001</v>
      </c>
      <c r="G64" s="53">
        <f t="shared" si="61"/>
        <v>5603.5732000000007</v>
      </c>
      <c r="H64" s="53">
        <f t="shared" si="61"/>
        <v>393.62</v>
      </c>
      <c r="I64" s="53">
        <f t="shared" si="61"/>
        <v>2437.5</v>
      </c>
      <c r="J64" s="53">
        <f t="shared" si="61"/>
        <v>2147.0700000000002</v>
      </c>
      <c r="K64" s="53">
        <f t="shared" si="61"/>
        <v>1466.66</v>
      </c>
      <c r="L64" s="53">
        <f t="shared" si="61"/>
        <v>5331</v>
      </c>
      <c r="M64" s="53">
        <f t="shared" si="61"/>
        <v>5342.8123999999998</v>
      </c>
      <c r="N64" s="53">
        <f t="shared" si="61"/>
        <v>4911.1534000000001</v>
      </c>
      <c r="O64" s="53">
        <f t="shared" si="61"/>
        <v>5767.1900000000005</v>
      </c>
      <c r="P64" s="53">
        <f t="shared" si="61"/>
        <v>2451.4471000000003</v>
      </c>
      <c r="Q64" s="53">
        <f t="shared" si="61"/>
        <v>6394.268500000001</v>
      </c>
      <c r="R64" s="53">
        <f t="shared" si="61"/>
        <v>2545.4699999999998</v>
      </c>
      <c r="S64" s="53">
        <f t="shared" si="61"/>
        <v>4297.3900000000003</v>
      </c>
      <c r="T64" s="53">
        <f t="shared" si="61"/>
        <v>1958.47</v>
      </c>
      <c r="U64" s="53">
        <f t="shared" si="61"/>
        <v>148.29</v>
      </c>
      <c r="V64" s="53">
        <f t="shared" si="61"/>
        <v>457.92</v>
      </c>
      <c r="W64" s="53">
        <f t="shared" si="61"/>
        <v>1496.73</v>
      </c>
      <c r="X64" s="53">
        <f t="shared" si="61"/>
        <v>1626.49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80548.982500000013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15 D</v>
      </c>
      <c r="L66" s="55" t="str">
        <f t="shared" si="62"/>
        <v>CAJA 1 N</v>
      </c>
      <c r="M66" s="55" t="str">
        <f t="shared" si="62"/>
        <v>CAJA 2 N</v>
      </c>
      <c r="N66" s="55" t="str">
        <f t="shared" si="62"/>
        <v>CAJA 3 N</v>
      </c>
      <c r="O66" s="55" t="str">
        <f t="shared" si="62"/>
        <v>CAJA 4 N</v>
      </c>
      <c r="P66" s="55" t="str">
        <f t="shared" si="62"/>
        <v>CAJA 5 D</v>
      </c>
      <c r="Q66" s="55" t="str">
        <f t="shared" si="62"/>
        <v>CAJA 6 N</v>
      </c>
      <c r="R66" s="55" t="str">
        <f t="shared" si="62"/>
        <v>CAJA 7 N</v>
      </c>
      <c r="S66" s="55" t="str">
        <f t="shared" si="62"/>
        <v>CAJA 8 N</v>
      </c>
      <c r="T66" s="55" t="str">
        <f t="shared" si="62"/>
        <v>CAJA 9 N</v>
      </c>
      <c r="U66" s="55" t="str">
        <f t="shared" si="62"/>
        <v>CAJA 10 N</v>
      </c>
      <c r="V66" s="55" t="str">
        <f t="shared" si="62"/>
        <v>CAJA 12 N</v>
      </c>
      <c r="W66" s="55" t="str">
        <f t="shared" si="62"/>
        <v>CAJA 14 N</v>
      </c>
      <c r="X66" s="55" t="str">
        <f t="shared" si="62"/>
        <v>CAJA 15 N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4951.9799999999996</v>
      </c>
      <c r="C67" s="57">
        <f t="shared" ref="C67:L67" si="63">C12</f>
        <v>4877.54</v>
      </c>
      <c r="D67" s="57">
        <f t="shared" si="63"/>
        <v>4816.68</v>
      </c>
      <c r="E67" s="57">
        <f t="shared" si="63"/>
        <v>6035.08</v>
      </c>
      <c r="F67" s="57">
        <f t="shared" si="63"/>
        <v>4976.62</v>
      </c>
      <c r="G67" s="57">
        <f t="shared" si="63"/>
        <v>5544.83</v>
      </c>
      <c r="H67" s="57">
        <f t="shared" si="63"/>
        <v>393.62</v>
      </c>
      <c r="I67" s="57">
        <f t="shared" si="63"/>
        <v>2437.3200000000002</v>
      </c>
      <c r="J67" s="57">
        <f t="shared" si="63"/>
        <v>2146.6799999999998</v>
      </c>
      <c r="K67" s="57">
        <f t="shared" si="63"/>
        <v>1466.86</v>
      </c>
      <c r="L67" s="57">
        <f t="shared" si="63"/>
        <v>5353.08</v>
      </c>
      <c r="M67" s="57">
        <f t="shared" ref="M67:AG67" si="64">M12</f>
        <v>5339.27</v>
      </c>
      <c r="N67" s="57">
        <f t="shared" si="64"/>
        <v>4806.25</v>
      </c>
      <c r="O67" s="57">
        <f t="shared" si="64"/>
        <v>5763.79</v>
      </c>
      <c r="P67" s="57">
        <f t="shared" si="64"/>
        <v>2432.37</v>
      </c>
      <c r="Q67" s="57">
        <f t="shared" si="64"/>
        <v>6392.27</v>
      </c>
      <c r="R67" s="57">
        <f t="shared" si="64"/>
        <v>2544.88</v>
      </c>
      <c r="S67" s="57">
        <f t="shared" si="64"/>
        <v>4291.2299999999996</v>
      </c>
      <c r="T67" s="57">
        <f t="shared" si="64"/>
        <v>1958.26</v>
      </c>
      <c r="U67" s="57">
        <f t="shared" si="64"/>
        <v>148.29</v>
      </c>
      <c r="V67" s="57">
        <f t="shared" si="64"/>
        <v>457.57</v>
      </c>
      <c r="W67" s="57">
        <f t="shared" si="64"/>
        <v>1480.36</v>
      </c>
      <c r="X67" s="57">
        <f t="shared" si="64"/>
        <v>1626.15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80240.98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4951.9799999999996</v>
      </c>
      <c r="C69" s="59">
        <f t="shared" ref="C69:L69" si="67">+C67+C68</f>
        <v>4877.54</v>
      </c>
      <c r="D69" s="59">
        <f t="shared" si="67"/>
        <v>4816.68</v>
      </c>
      <c r="E69" s="59">
        <f t="shared" si="67"/>
        <v>6035.08</v>
      </c>
      <c r="F69" s="59">
        <f t="shared" si="67"/>
        <v>4976.62</v>
      </c>
      <c r="G69" s="59">
        <f t="shared" si="67"/>
        <v>5544.83</v>
      </c>
      <c r="H69" s="59">
        <f t="shared" si="67"/>
        <v>393.62</v>
      </c>
      <c r="I69" s="59">
        <f t="shared" si="67"/>
        <v>2437.3200000000002</v>
      </c>
      <c r="J69" s="59">
        <f t="shared" si="67"/>
        <v>2146.6799999999998</v>
      </c>
      <c r="K69" s="59">
        <f t="shared" si="67"/>
        <v>1466.86</v>
      </c>
      <c r="L69" s="59">
        <f t="shared" si="67"/>
        <v>5353.08</v>
      </c>
      <c r="M69" s="59">
        <f t="shared" ref="M69:AG69" si="68">+M67+M68</f>
        <v>5339.27</v>
      </c>
      <c r="N69" s="59">
        <f t="shared" si="68"/>
        <v>4806.25</v>
      </c>
      <c r="O69" s="59">
        <f t="shared" si="68"/>
        <v>5763.79</v>
      </c>
      <c r="P69" s="59">
        <f t="shared" si="68"/>
        <v>2432.37</v>
      </c>
      <c r="Q69" s="59">
        <f t="shared" si="68"/>
        <v>6392.27</v>
      </c>
      <c r="R69" s="59">
        <f t="shared" si="68"/>
        <v>2544.88</v>
      </c>
      <c r="S69" s="59">
        <f t="shared" si="68"/>
        <v>4291.2299999999996</v>
      </c>
      <c r="T69" s="59">
        <f t="shared" si="68"/>
        <v>1958.26</v>
      </c>
      <c r="U69" s="59">
        <f t="shared" si="68"/>
        <v>148.29</v>
      </c>
      <c r="V69" s="59">
        <f t="shared" si="68"/>
        <v>457.57</v>
      </c>
      <c r="W69" s="59">
        <f t="shared" si="68"/>
        <v>1480.36</v>
      </c>
      <c r="X69" s="59">
        <f t="shared" si="68"/>
        <v>1626.15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80240.98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15.351700000001074</v>
      </c>
      <c r="C70" s="57">
        <f t="shared" si="69"/>
        <v>0.681999999999789</v>
      </c>
      <c r="D70" s="57">
        <f t="shared" si="69"/>
        <v>-0.67000000000007276</v>
      </c>
      <c r="E70" s="57">
        <f t="shared" si="69"/>
        <v>12.539999999999964</v>
      </c>
      <c r="F70" s="57">
        <f t="shared" si="69"/>
        <v>86.124200000000201</v>
      </c>
      <c r="G70" s="57">
        <f t="shared" si="69"/>
        <v>58.743200000000797</v>
      </c>
      <c r="H70" s="57">
        <f t="shared" si="69"/>
        <v>0</v>
      </c>
      <c r="I70" s="57">
        <f t="shared" si="69"/>
        <v>0.17999999999983629</v>
      </c>
      <c r="J70" s="57">
        <f t="shared" si="69"/>
        <v>0.39000000000032742</v>
      </c>
      <c r="K70" s="57">
        <f t="shared" si="69"/>
        <v>-0.1999999999998181</v>
      </c>
      <c r="L70" s="57">
        <f t="shared" si="69"/>
        <v>-22.079999999999927</v>
      </c>
      <c r="M70" s="57">
        <f t="shared" ref="M70:AG70" si="70">+M64-M69</f>
        <v>3.5423999999993612</v>
      </c>
      <c r="N70" s="57">
        <f t="shared" si="70"/>
        <v>104.90340000000015</v>
      </c>
      <c r="O70" s="57">
        <f t="shared" si="70"/>
        <v>3.4000000000005457</v>
      </c>
      <c r="P70" s="57">
        <f t="shared" si="70"/>
        <v>19.077100000000428</v>
      </c>
      <c r="Q70" s="57">
        <f t="shared" si="70"/>
        <v>1.9985000000006039</v>
      </c>
      <c r="R70" s="57">
        <f t="shared" si="70"/>
        <v>0.58999999999969077</v>
      </c>
      <c r="S70" s="57">
        <f t="shared" si="70"/>
        <v>6.160000000000764</v>
      </c>
      <c r="T70" s="57">
        <f t="shared" si="70"/>
        <v>0.21000000000003638</v>
      </c>
      <c r="U70" s="57">
        <f t="shared" si="70"/>
        <v>0</v>
      </c>
      <c r="V70" s="57">
        <f t="shared" si="70"/>
        <v>0.35000000000002274</v>
      </c>
      <c r="W70" s="57">
        <f t="shared" si="70"/>
        <v>16.370000000000118</v>
      </c>
      <c r="X70" s="57">
        <f t="shared" si="70"/>
        <v>0.33999999999991815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308.00250000000381</v>
      </c>
    </row>
    <row r="71" spans="1:34" ht="101.25" customHeight="1" x14ac:dyDescent="0.25">
      <c r="A71" s="77" t="s">
        <v>96</v>
      </c>
      <c r="B71" s="14" t="s">
        <v>126</v>
      </c>
      <c r="C71" s="14"/>
      <c r="D71" s="14"/>
      <c r="E71" s="14"/>
      <c r="F71" s="14" t="s">
        <v>127</v>
      </c>
      <c r="G71" s="14" t="s">
        <v>128</v>
      </c>
      <c r="H71" s="14"/>
      <c r="I71" s="14"/>
      <c r="J71" s="14"/>
      <c r="K71" s="14"/>
      <c r="L71" s="14" t="s">
        <v>139</v>
      </c>
      <c r="M71" s="29"/>
      <c r="N71" s="29" t="s">
        <v>132</v>
      </c>
      <c r="O71" s="29"/>
      <c r="P71" s="29" t="s">
        <v>133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N72" s="12" t="s">
        <v>139</v>
      </c>
      <c r="P72" s="12" t="s">
        <v>134</v>
      </c>
      <c r="AH72" s="47"/>
    </row>
    <row r="73" spans="1:34" x14ac:dyDescent="0.25">
      <c r="P73" s="12" t="s">
        <v>135</v>
      </c>
      <c r="AH73" s="47"/>
    </row>
    <row r="74" spans="1:34" x14ac:dyDescent="0.25">
      <c r="P74" s="12" t="s">
        <v>136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63" sqref="AH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3225.5</v>
      </c>
      <c r="C12" s="26">
        <v>2895.54</v>
      </c>
      <c r="D12" s="26">
        <v>2222.71</v>
      </c>
      <c r="E12" s="26">
        <v>1421.88</v>
      </c>
      <c r="F12" s="26">
        <v>1275.1400000000001</v>
      </c>
      <c r="G12" s="26">
        <v>3754.9</v>
      </c>
      <c r="H12" s="26">
        <v>2856.18</v>
      </c>
      <c r="I12" s="26">
        <v>3704.14</v>
      </c>
      <c r="J12" s="26">
        <v>2939.94</v>
      </c>
      <c r="K12" s="26">
        <v>1810.11</v>
      </c>
      <c r="L12" s="26">
        <v>2483.17</v>
      </c>
      <c r="M12" s="26">
        <v>2385.92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30975.129999999997</v>
      </c>
      <c r="AI12" s="26">
        <v>30636.81</v>
      </c>
      <c r="AJ12" s="69">
        <f>+AI12-AH12</f>
        <v>-338.31999999999607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170.5</v>
      </c>
      <c r="D15" s="23">
        <v>165</v>
      </c>
      <c r="E15" s="23">
        <v>64</v>
      </c>
      <c r="F15" s="23">
        <v>86</v>
      </c>
      <c r="G15" s="23">
        <v>172.5</v>
      </c>
      <c r="H15" s="23">
        <v>262.5</v>
      </c>
      <c r="I15" s="23">
        <v>7</v>
      </c>
      <c r="J15" s="23">
        <v>189</v>
      </c>
      <c r="K15" s="23">
        <v>193.5</v>
      </c>
      <c r="L15" s="23">
        <v>22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1332</v>
      </c>
    </row>
    <row r="16" spans="1:36" s="32" customFormat="1" x14ac:dyDescent="0.25">
      <c r="A16" s="30" t="s">
        <v>20</v>
      </c>
      <c r="B16" s="31">
        <v>281</v>
      </c>
      <c r="C16" s="31">
        <v>236</v>
      </c>
      <c r="D16" s="31">
        <v>143</v>
      </c>
      <c r="E16" s="31">
        <v>77</v>
      </c>
      <c r="F16" s="31">
        <v>81</v>
      </c>
      <c r="G16" s="31">
        <v>280</v>
      </c>
      <c r="H16" s="31">
        <v>260</v>
      </c>
      <c r="I16" s="31">
        <v>344</v>
      </c>
      <c r="J16" s="31">
        <v>294</v>
      </c>
      <c r="K16" s="31"/>
      <c r="L16" s="31">
        <v>161</v>
      </c>
      <c r="M16" s="31">
        <v>176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2333</v>
      </c>
      <c r="AJ16" s="70"/>
    </row>
    <row r="17" spans="1:36" s="47" customFormat="1" x14ac:dyDescent="0.25">
      <c r="A17" s="46" t="s">
        <v>27</v>
      </c>
      <c r="B17" s="22">
        <f>B16*$B$8</f>
        <v>1424.67</v>
      </c>
      <c r="C17" s="22">
        <f>C16*$B$8</f>
        <v>1196.52</v>
      </c>
      <c r="D17" s="22">
        <f t="shared" ref="D17:AG17" si="2">D16*$B$8</f>
        <v>725.01</v>
      </c>
      <c r="E17" s="22">
        <f t="shared" si="2"/>
        <v>390.39000000000004</v>
      </c>
      <c r="F17" s="22">
        <f t="shared" si="2"/>
        <v>410.67</v>
      </c>
      <c r="G17" s="22">
        <f t="shared" si="2"/>
        <v>1419.6000000000001</v>
      </c>
      <c r="H17" s="22">
        <f t="shared" si="2"/>
        <v>1318.2</v>
      </c>
      <c r="I17" s="22">
        <f t="shared" si="2"/>
        <v>1744.0800000000002</v>
      </c>
      <c r="J17" s="22">
        <f t="shared" si="2"/>
        <v>1490.5800000000002</v>
      </c>
      <c r="K17" s="22">
        <f t="shared" si="2"/>
        <v>0</v>
      </c>
      <c r="L17" s="22">
        <f t="shared" si="2"/>
        <v>816.2700000000001</v>
      </c>
      <c r="M17" s="22">
        <f t="shared" si="2"/>
        <v>892.32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11828.31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281</v>
      </c>
      <c r="C22" s="20">
        <f t="shared" ref="C22:AG23" si="5">+C16+C18+C20</f>
        <v>236</v>
      </c>
      <c r="D22" s="20">
        <f t="shared" si="5"/>
        <v>143</v>
      </c>
      <c r="E22" s="20">
        <f t="shared" si="5"/>
        <v>77</v>
      </c>
      <c r="F22" s="20">
        <f t="shared" si="5"/>
        <v>81</v>
      </c>
      <c r="G22" s="20">
        <f t="shared" si="5"/>
        <v>280</v>
      </c>
      <c r="H22" s="20">
        <f t="shared" si="5"/>
        <v>260</v>
      </c>
      <c r="I22" s="20">
        <f t="shared" si="5"/>
        <v>344</v>
      </c>
      <c r="J22" s="20">
        <f t="shared" si="5"/>
        <v>294</v>
      </c>
      <c r="K22" s="20">
        <f t="shared" si="5"/>
        <v>0</v>
      </c>
      <c r="L22" s="20">
        <f t="shared" si="5"/>
        <v>161</v>
      </c>
      <c r="M22" s="20">
        <f t="shared" si="5"/>
        <v>176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2333</v>
      </c>
    </row>
    <row r="23" spans="1:36" s="47" customFormat="1" x14ac:dyDescent="0.25">
      <c r="A23" s="48" t="s">
        <v>26</v>
      </c>
      <c r="B23" s="19">
        <f>+B17+B19+B21</f>
        <v>1424.67</v>
      </c>
      <c r="C23" s="19">
        <f t="shared" si="5"/>
        <v>1196.52</v>
      </c>
      <c r="D23" s="19">
        <f t="shared" si="5"/>
        <v>725.01</v>
      </c>
      <c r="E23" s="19">
        <f t="shared" si="5"/>
        <v>390.39000000000004</v>
      </c>
      <c r="F23" s="19">
        <f t="shared" si="5"/>
        <v>410.67</v>
      </c>
      <c r="G23" s="19">
        <f t="shared" si="5"/>
        <v>1419.6000000000001</v>
      </c>
      <c r="H23" s="19">
        <f t="shared" si="5"/>
        <v>1318.2</v>
      </c>
      <c r="I23" s="19">
        <f t="shared" si="5"/>
        <v>1744.0800000000002</v>
      </c>
      <c r="J23" s="19">
        <f t="shared" si="5"/>
        <v>1490.5800000000002</v>
      </c>
      <c r="K23" s="19">
        <f t="shared" si="5"/>
        <v>0</v>
      </c>
      <c r="L23" s="19">
        <f t="shared" si="5"/>
        <v>816.2700000000001</v>
      </c>
      <c r="M23" s="19">
        <f t="shared" si="5"/>
        <v>892.32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11828.31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11.45</v>
      </c>
      <c r="G32" s="36">
        <v>57.88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69.33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58.051499999999997</v>
      </c>
      <c r="G33" s="22">
        <f t="shared" si="12"/>
        <v>293.45160000000004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351.50310000000002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11.45</v>
      </c>
      <c r="G38" s="20">
        <f t="shared" si="15"/>
        <v>57.88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69.33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58.051499999999997</v>
      </c>
      <c r="G39" s="19">
        <f t="shared" si="15"/>
        <v>293.45160000000004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351.50310000000002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27.4</v>
      </c>
      <c r="I40" s="36"/>
      <c r="J40" s="36"/>
      <c r="K40" s="36"/>
      <c r="L40" s="36">
        <v>13.91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41.31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138.91800000000001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70.523700000000005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209.44170000000003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27.4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13.91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41.31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138.91800000000001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70.523700000000005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209.44170000000003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1781.52</v>
      </c>
      <c r="C49" s="44">
        <v>1379.19</v>
      </c>
      <c r="D49" s="44">
        <v>1260.67</v>
      </c>
      <c r="E49" s="44">
        <v>968.93</v>
      </c>
      <c r="F49" s="44">
        <v>506.31</v>
      </c>
      <c r="G49" s="44">
        <v>1585.72</v>
      </c>
      <c r="H49" s="44">
        <v>350.08</v>
      </c>
      <c r="I49" s="44">
        <v>1775.13</v>
      </c>
      <c r="J49" s="44"/>
      <c r="K49" s="44">
        <v>1580.95</v>
      </c>
      <c r="L49" s="44">
        <v>1393.74</v>
      </c>
      <c r="M49" s="45">
        <v>1091.29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13673.530000000002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>
        <v>571.30999999999995</v>
      </c>
      <c r="I52" s="44"/>
      <c r="J52" s="44">
        <v>986.77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1558.08</v>
      </c>
    </row>
    <row r="53" spans="1:34" x14ac:dyDescent="0.25">
      <c r="A53" s="17" t="s">
        <v>18</v>
      </c>
      <c r="B53" s="44"/>
      <c r="C53" s="44">
        <v>0</v>
      </c>
      <c r="D53" s="44">
        <v>0</v>
      </c>
      <c r="E53" s="44"/>
      <c r="F53" s="44">
        <v>0</v>
      </c>
      <c r="G53" s="44">
        <v>84.3</v>
      </c>
      <c r="H53" s="44">
        <v>203.8</v>
      </c>
      <c r="I53" s="44">
        <v>111.55</v>
      </c>
      <c r="J53" s="44">
        <v>116.55</v>
      </c>
      <c r="K53" s="44"/>
      <c r="L53" s="44"/>
      <c r="M53" s="45">
        <v>210.32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726.52</v>
      </c>
    </row>
    <row r="54" spans="1:34" x14ac:dyDescent="0.25">
      <c r="A54" s="17" t="s">
        <v>114</v>
      </c>
      <c r="B54" s="44">
        <v>15.24</v>
      </c>
      <c r="C54" s="44">
        <v>23.18</v>
      </c>
      <c r="D54" s="44"/>
      <c r="E54" s="44"/>
      <c r="F54" s="44">
        <v>213.7</v>
      </c>
      <c r="G54" s="44">
        <v>57.29</v>
      </c>
      <c r="H54" s="44"/>
      <c r="I54" s="44">
        <v>15.95</v>
      </c>
      <c r="J54" s="44">
        <v>136.16999999999999</v>
      </c>
      <c r="K54" s="44">
        <v>35.42</v>
      </c>
      <c r="L54" s="44">
        <v>66.680000000000007</v>
      </c>
      <c r="M54" s="45">
        <v>133.96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697.59</v>
      </c>
    </row>
    <row r="55" spans="1:34" x14ac:dyDescent="0.25">
      <c r="A55" s="17" t="s">
        <v>52</v>
      </c>
      <c r="B55" s="44">
        <v>38.47</v>
      </c>
      <c r="C55" s="44">
        <v>130.22999999999999</v>
      </c>
      <c r="D55" s="44">
        <v>74.27</v>
      </c>
      <c r="E55" s="44">
        <v>0</v>
      </c>
      <c r="F55" s="44"/>
      <c r="G55" s="44">
        <v>145.53</v>
      </c>
      <c r="H55" s="44">
        <v>15.75</v>
      </c>
      <c r="I55" s="44">
        <v>57.39</v>
      </c>
      <c r="J55" s="44"/>
      <c r="K55" s="44"/>
      <c r="L55" s="44">
        <v>109.23</v>
      </c>
      <c r="M55" s="45">
        <v>97.52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668.39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>
        <v>23.79</v>
      </c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23.79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3259.8999999999996</v>
      </c>
      <c r="C64" s="53">
        <f t="shared" ref="C64:AG64" si="21">+C15+C23+C31+C39+C47+C48+C49+C50+C51+C52+C53+C54+C55+C56+C57+C58+C59+C60+C61+C62+C63</f>
        <v>2899.62</v>
      </c>
      <c r="D64" s="53">
        <f t="shared" si="21"/>
        <v>2224.9500000000003</v>
      </c>
      <c r="E64" s="53">
        <f t="shared" si="21"/>
        <v>1423.32</v>
      </c>
      <c r="F64" s="53">
        <f t="shared" si="21"/>
        <v>1274.7315000000001</v>
      </c>
      <c r="G64" s="53">
        <f t="shared" si="21"/>
        <v>3758.3916000000004</v>
      </c>
      <c r="H64" s="53">
        <f t="shared" si="21"/>
        <v>2860.558</v>
      </c>
      <c r="I64" s="53">
        <f t="shared" si="21"/>
        <v>3711.1</v>
      </c>
      <c r="J64" s="53">
        <f t="shared" si="21"/>
        <v>2942.8600000000006</v>
      </c>
      <c r="K64" s="53">
        <f t="shared" si="21"/>
        <v>1809.8700000000001</v>
      </c>
      <c r="L64" s="53">
        <f t="shared" si="21"/>
        <v>2478.4436999999998</v>
      </c>
      <c r="M64" s="53">
        <f t="shared" si="21"/>
        <v>2425.4100000000003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31069.154799999997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3225.5</v>
      </c>
      <c r="C67" s="57">
        <f t="shared" ref="C67:L67" si="23">C12</f>
        <v>2895.54</v>
      </c>
      <c r="D67" s="57">
        <f t="shared" si="23"/>
        <v>2222.71</v>
      </c>
      <c r="E67" s="57">
        <f t="shared" si="23"/>
        <v>1421.88</v>
      </c>
      <c r="F67" s="57">
        <f t="shared" si="23"/>
        <v>1275.1400000000001</v>
      </c>
      <c r="G67" s="57">
        <f t="shared" si="23"/>
        <v>3754.9</v>
      </c>
      <c r="H67" s="57">
        <f t="shared" si="23"/>
        <v>2856.18</v>
      </c>
      <c r="I67" s="57">
        <f t="shared" si="23"/>
        <v>3704.14</v>
      </c>
      <c r="J67" s="57">
        <f t="shared" si="23"/>
        <v>2939.94</v>
      </c>
      <c r="K67" s="57">
        <f t="shared" si="23"/>
        <v>1810.11</v>
      </c>
      <c r="L67" s="57">
        <f t="shared" si="23"/>
        <v>2483.17</v>
      </c>
      <c r="M67" s="57">
        <f t="shared" si="22"/>
        <v>2385.92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30975.129999999997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3225.5</v>
      </c>
      <c r="C69" s="59">
        <f t="shared" ref="C69:AG69" si="25">+C67+C68</f>
        <v>2895.54</v>
      </c>
      <c r="D69" s="59">
        <f t="shared" si="25"/>
        <v>2222.71</v>
      </c>
      <c r="E69" s="59">
        <f t="shared" si="25"/>
        <v>1421.88</v>
      </c>
      <c r="F69" s="59">
        <f t="shared" si="25"/>
        <v>1275.1400000000001</v>
      </c>
      <c r="G69" s="59">
        <f t="shared" si="25"/>
        <v>3754.9</v>
      </c>
      <c r="H69" s="59">
        <f t="shared" si="25"/>
        <v>2856.18</v>
      </c>
      <c r="I69" s="59">
        <f t="shared" si="25"/>
        <v>3704.14</v>
      </c>
      <c r="J69" s="59">
        <f t="shared" si="25"/>
        <v>2939.94</v>
      </c>
      <c r="K69" s="59">
        <f t="shared" si="25"/>
        <v>1810.11</v>
      </c>
      <c r="L69" s="59">
        <f t="shared" si="25"/>
        <v>2483.17</v>
      </c>
      <c r="M69" s="59">
        <f t="shared" si="25"/>
        <v>2385.92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30975.129999999997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34.399999999999636</v>
      </c>
      <c r="C70" s="57">
        <f t="shared" si="26"/>
        <v>4.0799999999999272</v>
      </c>
      <c r="D70" s="57">
        <f t="shared" si="26"/>
        <v>2.2400000000002365</v>
      </c>
      <c r="E70" s="57">
        <f t="shared" si="26"/>
        <v>1.4399999999998272</v>
      </c>
      <c r="F70" s="57">
        <f t="shared" si="26"/>
        <v>-0.40850000000000364</v>
      </c>
      <c r="G70" s="57">
        <f t="shared" si="26"/>
        <v>3.4916000000002896</v>
      </c>
      <c r="H70" s="57">
        <f t="shared" si="26"/>
        <v>4.3780000000001564</v>
      </c>
      <c r="I70" s="57">
        <f t="shared" si="26"/>
        <v>6.9600000000000364</v>
      </c>
      <c r="J70" s="57">
        <f t="shared" si="26"/>
        <v>2.9200000000005275</v>
      </c>
      <c r="K70" s="57">
        <f t="shared" si="26"/>
        <v>-0.23999999999978172</v>
      </c>
      <c r="L70" s="57">
        <f t="shared" si="26"/>
        <v>-4.7263000000002648</v>
      </c>
      <c r="M70" s="57">
        <f t="shared" si="26"/>
        <v>39.490000000000236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94.024800000000823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 t="s">
        <v>125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124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I63" sqref="AI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2986.62</v>
      </c>
      <c r="C12" s="26">
        <v>3868.21</v>
      </c>
      <c r="D12" s="26">
        <v>4507.93</v>
      </c>
      <c r="E12" s="26">
        <v>693.12</v>
      </c>
      <c r="F12" s="26">
        <v>1143.18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13199.060000000001</v>
      </c>
      <c r="AI12" s="26">
        <v>13008.54</v>
      </c>
      <c r="AJ12" s="69">
        <f>+AI12-AH12</f>
        <v>-190.52000000000044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196.5</v>
      </c>
      <c r="C15" s="23">
        <v>74</v>
      </c>
      <c r="D15" s="23">
        <v>138.69999999999999</v>
      </c>
      <c r="E15" s="23">
        <v>33.5</v>
      </c>
      <c r="F15" s="23">
        <v>76.5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519.20000000000005</v>
      </c>
    </row>
    <row r="16" spans="1:36" s="32" customFormat="1" x14ac:dyDescent="0.25">
      <c r="A16" s="30" t="s">
        <v>20</v>
      </c>
      <c r="B16" s="31">
        <v>366</v>
      </c>
      <c r="C16" s="31">
        <v>346</v>
      </c>
      <c r="D16" s="31">
        <v>550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1262</v>
      </c>
      <c r="AJ16" s="70"/>
    </row>
    <row r="17" spans="1:36" s="47" customFormat="1" x14ac:dyDescent="0.25">
      <c r="A17" s="46" t="s">
        <v>27</v>
      </c>
      <c r="B17" s="22">
        <f>B16*$B$8</f>
        <v>1855.6200000000001</v>
      </c>
      <c r="C17" s="22">
        <f>C16*$B$8</f>
        <v>1754.22</v>
      </c>
      <c r="D17" s="22">
        <f t="shared" ref="D17:AG17" si="2">D16*$B$8</f>
        <v>2788.5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6398.34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366</v>
      </c>
      <c r="C22" s="20">
        <f t="shared" ref="C22:AG23" si="5">+C16+C18+C20</f>
        <v>346</v>
      </c>
      <c r="D22" s="20">
        <f t="shared" si="5"/>
        <v>550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1262</v>
      </c>
    </row>
    <row r="23" spans="1:36" s="47" customFormat="1" x14ac:dyDescent="0.25">
      <c r="A23" s="48" t="s">
        <v>26</v>
      </c>
      <c r="B23" s="19">
        <f>+B17+B19+B21</f>
        <v>1855.6200000000001</v>
      </c>
      <c r="C23" s="19">
        <f t="shared" si="5"/>
        <v>1754.22</v>
      </c>
      <c r="D23" s="19">
        <f t="shared" si="5"/>
        <v>2788.5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6398.34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30</v>
      </c>
      <c r="D32" s="36">
        <v>27.87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57.870000000000005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152.10000000000002</v>
      </c>
      <c r="D33" s="22">
        <f t="shared" si="12"/>
        <v>141.30090000000001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293.40090000000004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30</v>
      </c>
      <c r="D38" s="20">
        <f t="shared" si="15"/>
        <v>27.87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57.870000000000005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152.10000000000002</v>
      </c>
      <c r="D39" s="19">
        <f t="shared" si="15"/>
        <v>141.30090000000001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293.40090000000004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938.64</v>
      </c>
      <c r="C49" s="44">
        <v>1425.08</v>
      </c>
      <c r="D49" s="44">
        <v>1378.05</v>
      </c>
      <c r="E49" s="44">
        <v>593.03</v>
      </c>
      <c r="F49" s="44">
        <v>1040.8800000000001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5375.6799999999994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53.42</v>
      </c>
      <c r="D53" s="44">
        <v>61.24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114.66</v>
      </c>
    </row>
    <row r="54" spans="1:34" x14ac:dyDescent="0.25">
      <c r="A54" s="17" t="s">
        <v>114</v>
      </c>
      <c r="B54" s="44"/>
      <c r="C54" s="44"/>
      <c r="D54" s="44"/>
      <c r="E54" s="44">
        <v>66.95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66.95</v>
      </c>
    </row>
    <row r="55" spans="1:34" x14ac:dyDescent="0.25">
      <c r="A55" s="17" t="s">
        <v>52</v>
      </c>
      <c r="B55" s="44"/>
      <c r="C55" s="44">
        <v>409.91</v>
      </c>
      <c r="D55" s="44"/>
      <c r="E55" s="44"/>
      <c r="F55" s="44">
        <v>26.29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436.20000000000005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2990.7599999999998</v>
      </c>
      <c r="C64" s="53">
        <f t="shared" ref="C64:AG64" si="21">+C15+C23+C31+C39+C47+C48+C49+C50+C51+C52+C53+C54+C55+C56+C57+C58+C59+C60+C61+C62+C63</f>
        <v>3868.73</v>
      </c>
      <c r="D64" s="53">
        <f t="shared" si="21"/>
        <v>4507.7909</v>
      </c>
      <c r="E64" s="53">
        <f t="shared" si="21"/>
        <v>693.48</v>
      </c>
      <c r="F64" s="53">
        <f t="shared" si="21"/>
        <v>1143.67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13204.430899999999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2986.62</v>
      </c>
      <c r="C67" s="57">
        <f t="shared" ref="C67:L67" si="23">C12</f>
        <v>3868.21</v>
      </c>
      <c r="D67" s="57">
        <f t="shared" si="23"/>
        <v>4507.93</v>
      </c>
      <c r="E67" s="57">
        <f t="shared" si="23"/>
        <v>693.12</v>
      </c>
      <c r="F67" s="57">
        <f t="shared" si="23"/>
        <v>1143.18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13199.060000000001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2986.62</v>
      </c>
      <c r="C69" s="59">
        <f t="shared" ref="C69:AG69" si="25">+C67+C68</f>
        <v>3868.21</v>
      </c>
      <c r="D69" s="59">
        <f t="shared" si="25"/>
        <v>4507.93</v>
      </c>
      <c r="E69" s="59">
        <f t="shared" si="25"/>
        <v>693.12</v>
      </c>
      <c r="F69" s="59">
        <f t="shared" si="25"/>
        <v>1143.18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13199.060000000001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4.1399999999998727</v>
      </c>
      <c r="C70" s="57">
        <f t="shared" si="26"/>
        <v>0.51999999999998181</v>
      </c>
      <c r="D70" s="57">
        <f t="shared" si="26"/>
        <v>-0.13910000000032596</v>
      </c>
      <c r="E70" s="57">
        <f t="shared" si="26"/>
        <v>0.36000000000001364</v>
      </c>
      <c r="F70" s="57">
        <f t="shared" si="26"/>
        <v>0.49000000000000909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5.3708999999995513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1" sqref="A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2351.7199999999998</v>
      </c>
      <c r="C12" s="26">
        <v>5214.78</v>
      </c>
      <c r="D12" s="26">
        <v>1443.1</v>
      </c>
      <c r="E12" s="26">
        <v>1865.97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10875.57</v>
      </c>
      <c r="AI12" s="26">
        <v>10789.41</v>
      </c>
      <c r="AJ12" s="69">
        <f>+AI12-AH12</f>
        <v>-86.159999999999854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516</v>
      </c>
      <c r="C15" s="23">
        <v>554</v>
      </c>
      <c r="D15" s="23">
        <v>271.5</v>
      </c>
      <c r="E15" s="23">
        <v>408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1749.5</v>
      </c>
    </row>
    <row r="16" spans="1:36" s="32" customFormat="1" x14ac:dyDescent="0.25">
      <c r="A16" s="30" t="s">
        <v>20</v>
      </c>
      <c r="B16" s="31">
        <v>141</v>
      </c>
      <c r="C16" s="31">
        <v>510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651</v>
      </c>
      <c r="AJ16" s="70"/>
    </row>
    <row r="17" spans="1:36" s="47" customFormat="1" x14ac:dyDescent="0.25">
      <c r="A17" s="46" t="s">
        <v>27</v>
      </c>
      <c r="B17" s="22">
        <f>B16*$B$8</f>
        <v>714.87</v>
      </c>
      <c r="C17" s="22">
        <f>C16*$B$8</f>
        <v>2585.7000000000003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3300.57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141</v>
      </c>
      <c r="C22" s="20">
        <f t="shared" ref="C22:AG23" si="5">+C16+C18+C20</f>
        <v>510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651</v>
      </c>
    </row>
    <row r="23" spans="1:36" s="47" customFormat="1" x14ac:dyDescent="0.25">
      <c r="A23" s="48" t="s">
        <v>26</v>
      </c>
      <c r="B23" s="19">
        <f>+B17+B19+B21</f>
        <v>714.87</v>
      </c>
      <c r="C23" s="19">
        <f t="shared" si="5"/>
        <v>2585.7000000000003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3300.57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14.87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14.87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75.390900000000002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75.390900000000002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14.87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14.87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75.390900000000002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75.390900000000002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834.53</v>
      </c>
      <c r="C49" s="44">
        <v>1588.55</v>
      </c>
      <c r="D49" s="44">
        <v>1023.48</v>
      </c>
      <c r="E49" s="44">
        <v>1076.67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4523.2299999999996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179.53</v>
      </c>
      <c r="C53" s="44">
        <v>416.36</v>
      </c>
      <c r="D53" s="44">
        <v>148.46</v>
      </c>
      <c r="E53" s="44">
        <v>389.43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1133.78</v>
      </c>
    </row>
    <row r="54" spans="1:34" x14ac:dyDescent="0.25">
      <c r="A54" s="17" t="s">
        <v>114</v>
      </c>
      <c r="B54" s="44">
        <v>16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16</v>
      </c>
    </row>
    <row r="55" spans="1:34" x14ac:dyDescent="0.25">
      <c r="A55" s="17" t="s">
        <v>52</v>
      </c>
      <c r="B55" s="44">
        <v>92.74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92.74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2353.6699999999996</v>
      </c>
      <c r="C64" s="53">
        <f t="shared" ref="C64:AG64" si="21">+C15+C23+C31+C39+C47+C48+C49+C50+C51+C52+C53+C54+C55+C56+C57+C58+C59+C60+C61+C62+C63</f>
        <v>5220.0009</v>
      </c>
      <c r="D64" s="53">
        <f t="shared" si="21"/>
        <v>1443.44</v>
      </c>
      <c r="E64" s="53">
        <f t="shared" si="21"/>
        <v>1874.1000000000001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10891.2109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2351.7199999999998</v>
      </c>
      <c r="C67" s="57">
        <f t="shared" ref="C67:L67" si="23">C12</f>
        <v>5214.78</v>
      </c>
      <c r="D67" s="57">
        <f t="shared" si="23"/>
        <v>1443.1</v>
      </c>
      <c r="E67" s="57">
        <f t="shared" si="23"/>
        <v>1865.97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10875.57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2351.7199999999998</v>
      </c>
      <c r="C69" s="59">
        <f t="shared" ref="C69:AG69" si="25">+C67+C68</f>
        <v>5214.78</v>
      </c>
      <c r="D69" s="59">
        <f t="shared" si="25"/>
        <v>1443.1</v>
      </c>
      <c r="E69" s="59">
        <f t="shared" si="25"/>
        <v>1865.97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10875.57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1.9499999999998181</v>
      </c>
      <c r="C70" s="57">
        <f t="shared" si="26"/>
        <v>5.2209000000002561</v>
      </c>
      <c r="D70" s="57">
        <f t="shared" si="26"/>
        <v>0.34000000000014552</v>
      </c>
      <c r="E70" s="57">
        <f t="shared" si="26"/>
        <v>8.1300000000001091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15.640900000000329</v>
      </c>
    </row>
    <row r="71" spans="1:34" ht="107.25" customHeight="1" x14ac:dyDescent="0.25">
      <c r="A71" s="77" t="s">
        <v>96</v>
      </c>
      <c r="B71" s="14"/>
      <c r="C71" s="14"/>
      <c r="D71" s="14"/>
      <c r="E71" s="14" t="s">
        <v>129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936.84</v>
      </c>
      <c r="C12" s="26">
        <v>812.63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1749.47</v>
      </c>
      <c r="AI12" s="26">
        <v>1742.48</v>
      </c>
      <c r="AJ12" s="69">
        <f>+AI12-AH12</f>
        <v>-6.9900000000000091</v>
      </c>
    </row>
    <row r="13" spans="1:36" ht="19.5" customHeight="1" x14ac:dyDescent="0.25">
      <c r="A13" s="25" t="s">
        <v>117</v>
      </c>
      <c r="B13" s="26">
        <v>6</v>
      </c>
      <c r="C13" s="26">
        <v>30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19.5</v>
      </c>
      <c r="C15" s="23">
        <v>27.5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47</v>
      </c>
    </row>
    <row r="16" spans="1:36" s="32" customFormat="1" x14ac:dyDescent="0.25">
      <c r="A16" s="30" t="s">
        <v>20</v>
      </c>
      <c r="B16" s="31">
        <v>25</v>
      </c>
      <c r="C16" s="31">
        <v>26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</v>
      </c>
      <c r="AJ16" s="70"/>
    </row>
    <row r="17" spans="1:36" s="47" customFormat="1" x14ac:dyDescent="0.25">
      <c r="A17" s="46" t="s">
        <v>27</v>
      </c>
      <c r="B17" s="22">
        <f>B16*$B$8</f>
        <v>126.75</v>
      </c>
      <c r="C17" s="22">
        <f>C16*$B$8</f>
        <v>131.82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258.57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</v>
      </c>
      <c r="C22" s="20">
        <f t="shared" ref="C22:AG23" si="5">+C16+C18+C20</f>
        <v>26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</v>
      </c>
    </row>
    <row r="23" spans="1:36" s="47" customFormat="1" x14ac:dyDescent="0.25">
      <c r="A23" s="48" t="s">
        <v>26</v>
      </c>
      <c r="B23" s="19">
        <f>+B17+B19+B21</f>
        <v>126.75</v>
      </c>
      <c r="C23" s="19">
        <f t="shared" si="5"/>
        <v>131.82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258.57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798.64</v>
      </c>
      <c r="C49" s="44">
        <v>655.59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1454.23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18.53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18.53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12.01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944.89</v>
      </c>
      <c r="C64" s="53">
        <f t="shared" ref="C64:AG64" si="21">+C15+C23+C31+C39+C47+C48+C49+C50+C51+C52+C53+C54+C55+C56+C57+C58+C59+C60+C61+C62+C63</f>
        <v>845.45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1790.3400000000001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936.84</v>
      </c>
      <c r="C67" s="57">
        <f t="shared" ref="C67:L67" si="23">C12</f>
        <v>812.63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1749.47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942.84</v>
      </c>
      <c r="C69" s="59">
        <f t="shared" ref="C69:AG69" si="25">+C67+C68</f>
        <v>842.63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1785.47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2.0499999999999545</v>
      </c>
      <c r="C70" s="57">
        <f t="shared" si="26"/>
        <v>2.82000000000005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4.8700000000000045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E71" sqref="E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1179.51</v>
      </c>
      <c r="C12" s="26">
        <v>579.26</v>
      </c>
      <c r="D12" s="26">
        <v>3086.85</v>
      </c>
      <c r="E12" s="26">
        <v>679.37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5524.99</v>
      </c>
      <c r="AI12" s="26"/>
      <c r="AJ12" s="69">
        <f>+AI12-AH12</f>
        <v>-5524.99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5</v>
      </c>
      <c r="D15" s="23"/>
      <c r="E15" s="23">
        <v>0.5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5.5</v>
      </c>
    </row>
    <row r="16" spans="1:36" s="32" customFormat="1" x14ac:dyDescent="0.25">
      <c r="A16" s="30" t="s">
        <v>20</v>
      </c>
      <c r="B16" s="31">
        <v>115</v>
      </c>
      <c r="C16" s="31">
        <v>71</v>
      </c>
      <c r="D16" s="31">
        <v>354</v>
      </c>
      <c r="E16" s="31">
        <v>63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603</v>
      </c>
      <c r="AJ16" s="70"/>
    </row>
    <row r="17" spans="1:36" s="47" customFormat="1" x14ac:dyDescent="0.25">
      <c r="A17" s="46" t="s">
        <v>27</v>
      </c>
      <c r="B17" s="22">
        <f>B16*$B$8</f>
        <v>583.05000000000007</v>
      </c>
      <c r="C17" s="22">
        <f>C16*$B$8</f>
        <v>359.97</v>
      </c>
      <c r="D17" s="22">
        <f t="shared" ref="D17:AG17" si="2">D16*$B$8</f>
        <v>1794.7800000000002</v>
      </c>
      <c r="E17" s="22">
        <f t="shared" si="2"/>
        <v>319.41000000000003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3057.21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115</v>
      </c>
      <c r="C22" s="20">
        <f t="shared" ref="C22:AG23" si="5">+C16+C18+C20</f>
        <v>71</v>
      </c>
      <c r="D22" s="20">
        <f t="shared" si="5"/>
        <v>354</v>
      </c>
      <c r="E22" s="20">
        <f t="shared" si="5"/>
        <v>63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603</v>
      </c>
    </row>
    <row r="23" spans="1:36" s="47" customFormat="1" x14ac:dyDescent="0.25">
      <c r="A23" s="48" t="s">
        <v>26</v>
      </c>
      <c r="B23" s="19">
        <f>+B17+B19+B21</f>
        <v>583.05000000000007</v>
      </c>
      <c r="C23" s="19">
        <f t="shared" si="5"/>
        <v>359.97</v>
      </c>
      <c r="D23" s="19">
        <f t="shared" si="5"/>
        <v>1794.7800000000002</v>
      </c>
      <c r="E23" s="19">
        <f t="shared" si="5"/>
        <v>319.41000000000003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3057.21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21.89</v>
      </c>
      <c r="C32" s="36"/>
      <c r="D32" s="36"/>
      <c r="E32" s="36">
        <v>20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41.89</v>
      </c>
    </row>
    <row r="33" spans="1:34" s="47" customFormat="1" x14ac:dyDescent="0.25">
      <c r="A33" s="46" t="s">
        <v>35</v>
      </c>
      <c r="B33" s="22">
        <f>B32*$B$8</f>
        <v>110.98230000000001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101.4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212.38230000000001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21.89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20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41.89</v>
      </c>
    </row>
    <row r="39" spans="1:34" s="47" customFormat="1" x14ac:dyDescent="0.25">
      <c r="A39" s="48" t="s">
        <v>42</v>
      </c>
      <c r="B39" s="19">
        <f>+B33+B35+B37</f>
        <v>110.98230000000001</v>
      </c>
      <c r="C39" s="19">
        <f t="shared" si="15"/>
        <v>0</v>
      </c>
      <c r="D39" s="19">
        <f t="shared" si="15"/>
        <v>0</v>
      </c>
      <c r="E39" s="19">
        <f t="shared" si="15"/>
        <v>101.4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212.38230000000001</v>
      </c>
    </row>
    <row r="40" spans="1:34" x14ac:dyDescent="0.25">
      <c r="A40" s="13" t="s">
        <v>43</v>
      </c>
      <c r="B40" s="36"/>
      <c r="C40" s="36"/>
      <c r="D40" s="36">
        <v>6.57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6.57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33.309900000000006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33.309900000000006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6.57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6.57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33.309900000000006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33.309900000000006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504.8</v>
      </c>
      <c r="C49" s="44">
        <v>210.46</v>
      </c>
      <c r="D49" s="44">
        <v>1171.25</v>
      </c>
      <c r="E49" s="44">
        <v>266.82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2153.33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>
        <v>45.47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45.47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63.38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63.38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1198.8323</v>
      </c>
      <c r="C64" s="53">
        <f t="shared" ref="C64:AG64" si="21">+C15+C23+C31+C39+C47+C48+C49+C50+C51+C52+C53+C54+C55+C56+C57+C58+C59+C60+C61+C62+C63</f>
        <v>575.43000000000006</v>
      </c>
      <c r="D64" s="53">
        <f t="shared" si="21"/>
        <v>3108.1898999999999</v>
      </c>
      <c r="E64" s="53">
        <f t="shared" si="21"/>
        <v>688.13000000000011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5570.5821999999998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1179.51</v>
      </c>
      <c r="C67" s="57">
        <f t="shared" ref="C67:L67" si="23">C12</f>
        <v>579.26</v>
      </c>
      <c r="D67" s="57">
        <f t="shared" si="23"/>
        <v>3086.85</v>
      </c>
      <c r="E67" s="57">
        <f t="shared" si="23"/>
        <v>679.37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5524.99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1179.51</v>
      </c>
      <c r="C69" s="59">
        <f t="shared" ref="C69:AG69" si="25">+C67+C68</f>
        <v>579.26</v>
      </c>
      <c r="D69" s="59">
        <f t="shared" si="25"/>
        <v>3086.85</v>
      </c>
      <c r="E69" s="59">
        <f t="shared" si="25"/>
        <v>679.37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5524.99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19.322300000000041</v>
      </c>
      <c r="C70" s="57">
        <f t="shared" si="26"/>
        <v>-3.8299999999999272</v>
      </c>
      <c r="D70" s="57">
        <f t="shared" si="26"/>
        <v>21.339899999999943</v>
      </c>
      <c r="E70" s="57">
        <f t="shared" si="26"/>
        <v>8.7600000000001046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45.592200000000162</v>
      </c>
    </row>
    <row r="71" spans="1:34" ht="96" customHeight="1" x14ac:dyDescent="0.25">
      <c r="A71" s="77" t="s">
        <v>96</v>
      </c>
      <c r="B71" s="14" t="s">
        <v>131</v>
      </c>
      <c r="C71" s="14"/>
      <c r="D71" s="14" t="s">
        <v>137</v>
      </c>
      <c r="E71" s="14" t="s">
        <v>138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H36" activePane="bottomRight" state="frozen"/>
      <selection pane="topRight" activeCell="B1" sqref="B1"/>
      <selection pane="bottomLeft" activeCell="A5" sqref="A5"/>
      <selection pane="bottomRight" activeCell="H55" sqref="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59</v>
      </c>
      <c r="H11" s="5" t="s">
        <v>57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5150.4799999999996</v>
      </c>
      <c r="C12" s="26">
        <v>3586.28</v>
      </c>
      <c r="D12" s="26">
        <v>2284.6999999999998</v>
      </c>
      <c r="E12" s="26">
        <v>3104.21</v>
      </c>
      <c r="F12" s="26">
        <v>2040.63</v>
      </c>
      <c r="G12" s="26">
        <v>3188.5</v>
      </c>
      <c r="H12" s="26">
        <v>2825.3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22180.1</v>
      </c>
      <c r="AI12" s="26">
        <v>21966.81</v>
      </c>
      <c r="AJ12" s="69">
        <f>+AI12-AH12</f>
        <v>-213.28999999999724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464.5</v>
      </c>
      <c r="C15" s="23">
        <v>466.2</v>
      </c>
      <c r="D15" s="23">
        <v>159</v>
      </c>
      <c r="E15" s="23">
        <v>213.5</v>
      </c>
      <c r="F15" s="23">
        <v>227</v>
      </c>
      <c r="G15" s="23">
        <v>506</v>
      </c>
      <c r="H15" s="23">
        <v>121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2157.1999999999998</v>
      </c>
    </row>
    <row r="16" spans="1:36" s="32" customFormat="1" x14ac:dyDescent="0.25">
      <c r="A16" s="30" t="s">
        <v>20</v>
      </c>
      <c r="B16" s="31">
        <v>383</v>
      </c>
      <c r="C16" s="31">
        <v>240</v>
      </c>
      <c r="D16" s="31">
        <v>255</v>
      </c>
      <c r="E16" s="31">
        <v>247</v>
      </c>
      <c r="F16" s="31">
        <v>169</v>
      </c>
      <c r="G16" s="31"/>
      <c r="H16" s="31">
        <v>268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1562</v>
      </c>
      <c r="AJ16" s="70"/>
    </row>
    <row r="17" spans="1:36" s="47" customFormat="1" x14ac:dyDescent="0.25">
      <c r="A17" s="46" t="s">
        <v>27</v>
      </c>
      <c r="B17" s="22">
        <f>B16*$B$8</f>
        <v>1941.8100000000002</v>
      </c>
      <c r="C17" s="22">
        <f>C16*$B$8</f>
        <v>1216.8000000000002</v>
      </c>
      <c r="D17" s="22">
        <f t="shared" ref="D17:AG17" si="2">D16*$B$8</f>
        <v>1292.8500000000001</v>
      </c>
      <c r="E17" s="22">
        <f t="shared" si="2"/>
        <v>1252.29</v>
      </c>
      <c r="F17" s="22">
        <f t="shared" si="2"/>
        <v>856.83</v>
      </c>
      <c r="G17" s="22">
        <f t="shared" si="2"/>
        <v>0</v>
      </c>
      <c r="H17" s="22">
        <f t="shared" si="2"/>
        <v>1358.76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7919.3400000000011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383</v>
      </c>
      <c r="C22" s="20">
        <f t="shared" ref="C22:AG23" si="5">+C16+C18+C20</f>
        <v>240</v>
      </c>
      <c r="D22" s="20">
        <f t="shared" si="5"/>
        <v>255</v>
      </c>
      <c r="E22" s="20">
        <f t="shared" si="5"/>
        <v>247</v>
      </c>
      <c r="F22" s="20">
        <f t="shared" si="5"/>
        <v>169</v>
      </c>
      <c r="G22" s="20">
        <f t="shared" si="5"/>
        <v>0</v>
      </c>
      <c r="H22" s="20">
        <f t="shared" si="5"/>
        <v>268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1562</v>
      </c>
    </row>
    <row r="23" spans="1:36" s="47" customFormat="1" x14ac:dyDescent="0.25">
      <c r="A23" s="48" t="s">
        <v>26</v>
      </c>
      <c r="B23" s="19">
        <f>+B17+B19+B21</f>
        <v>1941.8100000000002</v>
      </c>
      <c r="C23" s="19">
        <f t="shared" si="5"/>
        <v>1216.8000000000002</v>
      </c>
      <c r="D23" s="19">
        <f t="shared" si="5"/>
        <v>1292.8500000000001</v>
      </c>
      <c r="E23" s="19">
        <f t="shared" si="5"/>
        <v>1252.29</v>
      </c>
      <c r="F23" s="19">
        <f t="shared" si="5"/>
        <v>856.83</v>
      </c>
      <c r="G23" s="19">
        <f t="shared" si="5"/>
        <v>0</v>
      </c>
      <c r="H23" s="19">
        <f t="shared" si="5"/>
        <v>1358.76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7919.3400000000011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2501.6799999999998</v>
      </c>
      <c r="C49" s="44">
        <v>1336.54</v>
      </c>
      <c r="D49" s="44"/>
      <c r="E49" s="44"/>
      <c r="F49" s="44"/>
      <c r="G49" s="44">
        <v>2675.53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6513.75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542.66</v>
      </c>
      <c r="E52" s="44">
        <v>1484.26</v>
      </c>
      <c r="F52" s="44">
        <v>794.73</v>
      </c>
      <c r="G52" s="44"/>
      <c r="H52" s="44">
        <v>1203.3399999999999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4024.99</v>
      </c>
    </row>
    <row r="53" spans="1:34" x14ac:dyDescent="0.25">
      <c r="A53" s="17" t="s">
        <v>18</v>
      </c>
      <c r="B53" s="44">
        <v>235.34</v>
      </c>
      <c r="C53" s="44">
        <v>312.52</v>
      </c>
      <c r="D53" s="44">
        <v>304.55</v>
      </c>
      <c r="E53" s="44">
        <v>166.17</v>
      </c>
      <c r="F53" s="44">
        <v>164.82</v>
      </c>
      <c r="G53" s="44"/>
      <c r="H53" s="44">
        <v>145.63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1329.0300000000002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10</v>
      </c>
      <c r="C55" s="44">
        <v>255.2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265.2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5153.33</v>
      </c>
      <c r="C64" s="53">
        <f t="shared" ref="C64:AG64" si="21">+C15+C23+C31+C39+C47+C48+C49+C50+C51+C52+C53+C54+C55+C56+C57+C58+C59+C60+C61+C62+C63</f>
        <v>3587.2599999999998</v>
      </c>
      <c r="D64" s="53">
        <f t="shared" si="21"/>
        <v>2299.0600000000004</v>
      </c>
      <c r="E64" s="53">
        <f t="shared" si="21"/>
        <v>3116.2200000000003</v>
      </c>
      <c r="F64" s="53">
        <f t="shared" si="21"/>
        <v>2043.3799999999999</v>
      </c>
      <c r="G64" s="53">
        <f t="shared" si="21"/>
        <v>3181.53</v>
      </c>
      <c r="H64" s="53">
        <f t="shared" si="21"/>
        <v>2828.73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22209.510000000002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3 D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5150.4799999999996</v>
      </c>
      <c r="C67" s="57">
        <f t="shared" ref="C67:L67" si="23">C12</f>
        <v>3586.28</v>
      </c>
      <c r="D67" s="57">
        <f t="shared" si="23"/>
        <v>2284.6999999999998</v>
      </c>
      <c r="E67" s="57">
        <f t="shared" si="23"/>
        <v>3104.21</v>
      </c>
      <c r="F67" s="57">
        <f t="shared" si="23"/>
        <v>2040.63</v>
      </c>
      <c r="G67" s="57">
        <f t="shared" si="23"/>
        <v>3188.5</v>
      </c>
      <c r="H67" s="57">
        <f t="shared" si="23"/>
        <v>2825.3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22180.1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5150.4799999999996</v>
      </c>
      <c r="C69" s="59">
        <f t="shared" ref="C69:AG69" si="25">+C67+C68</f>
        <v>3586.28</v>
      </c>
      <c r="D69" s="59">
        <f t="shared" si="25"/>
        <v>2284.6999999999998</v>
      </c>
      <c r="E69" s="59">
        <f t="shared" si="25"/>
        <v>3104.21</v>
      </c>
      <c r="F69" s="59">
        <f t="shared" si="25"/>
        <v>2040.63</v>
      </c>
      <c r="G69" s="59">
        <f t="shared" si="25"/>
        <v>3188.5</v>
      </c>
      <c r="H69" s="59">
        <f t="shared" si="25"/>
        <v>2825.3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22180.1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2.8500000000003638</v>
      </c>
      <c r="C70" s="57">
        <f t="shared" si="26"/>
        <v>0.97999999999956344</v>
      </c>
      <c r="D70" s="57">
        <f t="shared" si="26"/>
        <v>14.360000000000582</v>
      </c>
      <c r="E70" s="57">
        <f t="shared" si="26"/>
        <v>12.010000000000218</v>
      </c>
      <c r="F70" s="57">
        <f t="shared" si="26"/>
        <v>2.7499999999997726</v>
      </c>
      <c r="G70" s="57">
        <f t="shared" si="26"/>
        <v>-6.9699999999997999</v>
      </c>
      <c r="H70" s="57">
        <f t="shared" si="26"/>
        <v>3.4299999999998363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29.410000000000537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2022-06-03T13:42:05Z</dcterms:modified>
</cp:coreProperties>
</file>