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M64" i="150" s="1"/>
  <c r="M70" i="150" s="1"/>
  <c r="O31" i="150"/>
  <c r="Q31" i="150"/>
  <c r="S31" i="150"/>
  <c r="U31" i="150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U64" i="150"/>
  <c r="U70" i="150" s="1"/>
  <c r="E64" i="150"/>
  <c r="E70" i="150" s="1"/>
  <c r="Y64" i="150"/>
  <c r="Y70" i="150" s="1"/>
  <c r="I64" i="150"/>
  <c r="I70" i="150" s="1"/>
  <c r="Y64" i="149"/>
  <c r="Y70" i="149" s="1"/>
  <c r="I64" i="149"/>
  <c r="I70" i="149" s="1"/>
  <c r="AG64" i="149"/>
  <c r="AG70" i="149" s="1"/>
  <c r="Q64" i="149"/>
  <c r="Q70" i="149" s="1"/>
  <c r="AC64" i="149"/>
  <c r="AC70" i="149" s="1"/>
  <c r="M64" i="149"/>
  <c r="M70" i="149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V47" i="40"/>
  <c r="V64" i="40" s="1"/>
  <c r="V70" i="40" s="1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H69" i="40" l="1"/>
  <c r="D69" i="40"/>
  <c r="C69" i="40"/>
  <c r="AE64" i="40"/>
  <c r="AE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AH69" i="40" l="1"/>
  <c r="S64" i="40"/>
  <c r="S70" i="40" s="1"/>
  <c r="O64" i="40"/>
  <c r="O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<sst xmlns="http://schemas.openxmlformats.org/spreadsheetml/2006/main" count="745" uniqueCount="134">
  <si>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</si>
  <si>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</si>
  <si>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</si>
  <si>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</si>
  <si>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</si>
  <si>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</si>
  <si>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</si>
  <si>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</si>
  <si>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</si>
  <si>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</si>
  <si>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</si>
  <si>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</si>
  <si>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</si>
  <si>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</si>
  <si>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</si>
  <si>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</si>
  <si>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</si>
  <si>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</si>
  <si>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</si>
  <si>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</si>
  <si>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</si>
  <si>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</si>
  <si>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</si>
  <si>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</si>
  <si>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</si>
  <si>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</si>
  <si>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</si>
  <si>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</si>
  <si>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</si>
  <si>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</si>
  <si>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</si>
  <si>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</si>
  <si>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</si>
  <si>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</si>
  <si>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</si>
  <si>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</si>
  <si>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</si>
  <si>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</si>
  <si>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</si>
  <si>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</si>
  <si>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</si>
  <si>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</si>
  <si>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</si>
  <si>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</si>
  <si>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</si>
  <si>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</si>
  <si>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</si>
  <si>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</si>
  <si>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</si>
  <si>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</si>
  <si>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</si>
  <si>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</si>
  <si>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</si>
  <si>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</si>
  <si>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</si>
  <si>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</si>
  <si>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</si>
  <si>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</si>
  <si>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</si>
  <si>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</si>
  <si>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</si>
  <si>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</si>
  <si>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</si>
  <si>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</si>
  <si>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</si>
  <si>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</si>
  <si>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</si>
  <si>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</si>
  <si>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</si>
  <si>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</si>
  <si>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</si>
  <si>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</si>
  <si>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</si>
  <si>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</si>
  <si>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</si>
  <si>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</si>
  <si>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</si>
  <si>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</si>
  <si>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</si>
  <si>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</si>
  <si>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</si>
  <si>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</si>
  <si>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</si>
  <si>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</si>
  <si>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</si>
  <si>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</si>
  <si>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</si>
  <si>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</si>
  <si>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</si>
  <si>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</si>
  <si>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</si>
  <si>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</si>
  <si>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</si>
  <si>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</si>
  <si>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</si>
  <si>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</si>
  <si>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</si>
  <si>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</si>
  <si>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</si>
  <si>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</si>
  <si>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</si>
  <si>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</si>
  <si>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</si>
  <si>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</si>
  <si>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</si>
  <si>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</si>
  <si>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</si>
  <si>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</si>
  <si>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</si>
  <si>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</si>
  <si>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</si>
  <si>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</si>
  <si>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</si>
  <si>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</si>
  <si>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</si>
  <si>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</si>
  <si>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</si>
  <si>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</si>
  <si>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</si>
  <si>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</si>
  <si>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</si>
  <si>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</si>
  <si>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</si>
  <si>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20$.</t>
  </si>
  <si>
    <t>PRIODICOS 12.00</t>
  </si>
  <si>
    <t>CUENTA NO COBRADA</t>
  </si>
  <si>
    <t>POR BIOPAGO #4677</t>
  </si>
  <si>
    <t>18.65 BS.</t>
  </si>
  <si>
    <t>R/F 6.00</t>
  </si>
  <si>
    <t>R/F 89.00</t>
  </si>
  <si>
    <t>R/F 56.50.</t>
  </si>
  <si>
    <t>R/F 44.50</t>
  </si>
  <si>
    <t>R/F 68.50</t>
  </si>
  <si>
    <t>R/F 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</si>
</sst>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45169.359999999986</v>
      </c>
      <c r="C2" s="43">
        <f>MODELO!AH12</f>
        <v>22924.1</v>
      </c>
      <c r="D2" s="43">
        <f>EXQUISITECES!AH12</f>
        <v>6089.7999999999993</v>
      </c>
      <c r="E2" s="43">
        <f>HOYADA!AH12</f>
        <v>7301.79</v>
      </c>
      <c r="F2" s="43">
        <f>FARMASTOP!AH12</f>
        <v>1942.16</v>
      </c>
      <c r="G2" s="43">
        <f>BOCAS!AH12</f>
        <v>877.98</v>
      </c>
      <c r="H2" s="43">
        <f>LAGUNETICA!AH12</f>
        <v>10570.68</v>
      </c>
      <c r="I2" s="43">
        <f>SANANTONIO!AH12</f>
        <v>0</v>
      </c>
      <c r="J2" s="43">
        <f>SUM(B2:I2)</f>
        <v>94875.87</v>
      </c>
    </row>
    <row r="3" spans="1:10" x14ac:dyDescent="0.25">
      <c r="A3" s="46" t="s">
        <v>0</v>
      </c>
      <c r="B3" s="43">
        <f>AUTOMERCADO!AH15</f>
        <v>971.5</v>
      </c>
      <c r="C3" s="43">
        <f>MODELO!AH15</f>
        <v>1709.4</v>
      </c>
      <c r="D3" s="43">
        <f>EXQUISITECES!AH15</f>
        <v>419.5</v>
      </c>
      <c r="E3" s="43">
        <f>HOYADA!AH15</f>
        <v>1061</v>
      </c>
      <c r="F3" s="43">
        <f>FARMASTOP!AH15</f>
        <v>106</v>
      </c>
      <c r="G3" s="43">
        <f>BOCAS!AH15</f>
        <v>14</v>
      </c>
      <c r="H3" s="43">
        <f>LAGUNETICA!AH15</f>
        <v>772</v>
      </c>
      <c r="I3" s="43">
        <f>SANANTONIO!AH15</f>
        <v>0</v>
      </c>
      <c r="J3" s="43">
        <f t="shared" ref="J3:J52" si="0">SUM(B3:I3)</f>
        <v>5053.3999999999996</v>
      </c>
    </row>
    <row r="4" spans="1:10" x14ac:dyDescent="0.25">
      <c r="A4" s="73" t="s">
        <v>20</v>
      </c>
      <c r="B4" s="43">
        <f>AUTOMERCADO!AH16</f>
        <v>3185</v>
      </c>
      <c r="C4" s="43">
        <f>MODELO!AH16</f>
        <v>1481</v>
      </c>
      <c r="D4" s="43">
        <f>EXQUISITECES!AH16</f>
        <v>457</v>
      </c>
      <c r="E4" s="43">
        <f>HOYADA!AH16</f>
        <v>423</v>
      </c>
      <c r="F4" s="43">
        <f>FARMASTOP!AH16</f>
        <v>137</v>
      </c>
      <c r="G4" s="43">
        <f>BOCAS!AH16</f>
        <v>91</v>
      </c>
      <c r="H4" s="43">
        <f>LAGUNETICA!AH16</f>
        <v>759</v>
      </c>
      <c r="I4" s="43">
        <f>SANANTONIO!AH16</f>
        <v>0</v>
      </c>
      <c r="J4" s="43">
        <f t="shared" si="0"/>
        <v>6533</v>
      </c>
    </row>
    <row r="5" spans="1:10" x14ac:dyDescent="0.25">
      <c r="A5" s="46" t="s">
        <v>27</v>
      </c>
      <c r="B5" s="43">
        <f>AUTOMERCADO!AH17</f>
        <v>16147.950000000003</v>
      </c>
      <c r="C5" s="43">
        <f>MODELO!AH17</f>
        <v>7508.670000000001</v>
      </c>
      <c r="D5" s="43">
        <f>EXQUISITECES!AH17</f>
        <v>2316.9899999999998</v>
      </c>
      <c r="E5" s="43">
        <f>HOYADA!AH17</f>
        <v>2144.61</v>
      </c>
      <c r="F5" s="43">
        <f>FARMASTOP!AH17</f>
        <v>694.59</v>
      </c>
      <c r="G5" s="43">
        <f>BOCAS!AH17</f>
        <v>461.37</v>
      </c>
      <c r="H5" s="43">
        <f>LAGUNETICA!AH17</f>
        <v>3848.13</v>
      </c>
      <c r="I5" s="43">
        <f>SANANTONIO!AH17</f>
        <v>0</v>
      </c>
      <c r="J5" s="43">
        <f t="shared" si="0"/>
        <v>33122.31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3185</v>
      </c>
      <c r="C10" s="43">
        <f>MODELO!AH22</f>
        <v>1481</v>
      </c>
      <c r="D10" s="43">
        <f>EXQUISITECES!AH22</f>
        <v>457</v>
      </c>
      <c r="E10" s="43">
        <f>HOYADA!AH22</f>
        <v>423</v>
      </c>
      <c r="F10" s="43">
        <f>FARMASTOP!AH22</f>
        <v>137</v>
      </c>
      <c r="G10" s="43">
        <f>BOCAS!AH22</f>
        <v>91</v>
      </c>
      <c r="H10" s="43">
        <f>LAGUNETICA!AH22</f>
        <v>759</v>
      </c>
      <c r="I10" s="43">
        <f>SANANTONIO!AH22</f>
        <v>0</v>
      </c>
      <c r="J10" s="43">
        <f t="shared" si="0"/>
        <v>6533</v>
      </c>
    </row>
    <row r="11" spans="1:10" x14ac:dyDescent="0.25">
      <c r="A11" s="48" t="s">
        <v>26</v>
      </c>
      <c r="B11" s="43">
        <f>AUTOMERCADO!AH23</f>
        <v>16147.950000000003</v>
      </c>
      <c r="C11" s="43">
        <f>MODELO!AH23</f>
        <v>7508.670000000001</v>
      </c>
      <c r="D11" s="43">
        <f>EXQUISITECES!AH23</f>
        <v>2316.9899999999998</v>
      </c>
      <c r="E11" s="43">
        <f>HOYADA!AH23</f>
        <v>2144.61</v>
      </c>
      <c r="F11" s="43">
        <f>FARMASTOP!AH23</f>
        <v>694.59</v>
      </c>
      <c r="G11" s="43">
        <f>BOCAS!AH23</f>
        <v>461.37</v>
      </c>
      <c r="H11" s="43">
        <f>LAGUNETICA!AH23</f>
        <v>3848.13</v>
      </c>
      <c r="I11" s="43">
        <f>SANANTONIO!AH23</f>
        <v>0</v>
      </c>
      <c r="J11" s="43">
        <f t="shared" si="0"/>
        <v>33122.31</v>
      </c>
    </row>
    <row r="12" spans="1:10" x14ac:dyDescent="0.25">
      <c r="A12" s="46" t="s">
        <v>28</v>
      </c>
      <c r="B12" s="43">
        <f>AUTOMERCADO!AH24</f>
        <v>90</v>
      </c>
      <c r="C12" s="43">
        <f>MODELO!AH24</f>
        <v>15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105</v>
      </c>
    </row>
    <row r="13" spans="1:10" x14ac:dyDescent="0.25">
      <c r="A13" s="46" t="s">
        <v>31</v>
      </c>
      <c r="B13" s="43">
        <f>AUTOMERCADO!AH25</f>
        <v>488.7</v>
      </c>
      <c r="C13" s="43">
        <f>MODELO!AH25</f>
        <v>81.449999999999989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570.15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90</v>
      </c>
      <c r="C18" s="43">
        <f>MODELO!AH30</f>
        <v>15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105</v>
      </c>
    </row>
    <row r="19" spans="1:10" x14ac:dyDescent="0.25">
      <c r="A19" s="48" t="s">
        <v>33</v>
      </c>
      <c r="B19" s="43">
        <f>AUTOMERCADO!AH31</f>
        <v>488.7</v>
      </c>
      <c r="C19" s="43">
        <f>MODELO!AH31</f>
        <v>81.449999999999989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570.15</v>
      </c>
    </row>
    <row r="20" spans="1:10" x14ac:dyDescent="0.25">
      <c r="A20" s="46" t="s">
        <v>34</v>
      </c>
      <c r="B20" s="43">
        <f>AUTOMERCADO!AH32</f>
        <v>289.52</v>
      </c>
      <c r="C20" s="43">
        <f>MODELO!AH32</f>
        <v>16.68</v>
      </c>
      <c r="D20" s="43">
        <f>EXQUISITECES!AH32</f>
        <v>0</v>
      </c>
      <c r="E20" s="43">
        <f>HOYADA!AH32</f>
        <v>10</v>
      </c>
      <c r="F20" s="43">
        <f>FARMASTOP!AH32</f>
        <v>0</v>
      </c>
      <c r="G20" s="43">
        <f>BOCAS!AH32</f>
        <v>0</v>
      </c>
      <c r="H20" s="43">
        <f>LAGUNETICA!AH32</f>
        <v>65</v>
      </c>
      <c r="I20" s="43">
        <f>SANANTONIO!AH32</f>
        <v>0</v>
      </c>
      <c r="J20" s="43">
        <f t="shared" si="0"/>
        <v>381.2</v>
      </c>
    </row>
    <row r="21" spans="1:10" x14ac:dyDescent="0.25">
      <c r="A21" s="46" t="s">
        <v>35</v>
      </c>
      <c r="B21" s="43">
        <f>AUTOMERCADO!AH33</f>
        <v>1467.8664000000001</v>
      </c>
      <c r="C21" s="43">
        <f>MODELO!AH33</f>
        <v>84.567599999999999</v>
      </c>
      <c r="D21" s="43">
        <f>EXQUISITECES!AH33</f>
        <v>0</v>
      </c>
      <c r="E21" s="43">
        <f>HOYADA!AH33</f>
        <v>50.7</v>
      </c>
      <c r="F21" s="43">
        <f>FARMASTOP!AH33</f>
        <v>0</v>
      </c>
      <c r="G21" s="43">
        <f>BOCAS!AH33</f>
        <v>0</v>
      </c>
      <c r="H21" s="43">
        <f>LAGUNETICA!AH33</f>
        <v>329.55</v>
      </c>
      <c r="I21" s="43">
        <f>SANANTONIO!AH33</f>
        <v>0</v>
      </c>
      <c r="J21" s="43">
        <f t="shared" si="0"/>
        <v>1932.6840000000002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289.52</v>
      </c>
      <c r="C26" s="43">
        <f>MODELO!AH38</f>
        <v>16.68</v>
      </c>
      <c r="D26" s="43">
        <f>EXQUISITECES!AH38</f>
        <v>0</v>
      </c>
      <c r="E26" s="43">
        <f>HOYADA!AH38</f>
        <v>10</v>
      </c>
      <c r="F26" s="43">
        <f>FARMASTOP!AH38</f>
        <v>0</v>
      </c>
      <c r="G26" s="43">
        <f>BOCAS!AH38</f>
        <v>0</v>
      </c>
      <c r="H26" s="43">
        <f>LAGUNETICA!AH38</f>
        <v>65</v>
      </c>
      <c r="I26" s="43">
        <f>SANANTONIO!AH38</f>
        <v>0</v>
      </c>
      <c r="J26" s="43">
        <f t="shared" si="0"/>
        <v>381.2</v>
      </c>
    </row>
    <row r="27" spans="1:10" x14ac:dyDescent="0.25">
      <c r="A27" s="48" t="s">
        <v>42</v>
      </c>
      <c r="B27" s="43">
        <f>AUTOMERCADO!AH39</f>
        <v>1467.8664000000001</v>
      </c>
      <c r="C27" s="43">
        <f>MODELO!AH39</f>
        <v>84.567599999999999</v>
      </c>
      <c r="D27" s="43">
        <f>EXQUISITECES!AH39</f>
        <v>0</v>
      </c>
      <c r="E27" s="43">
        <f>HOYADA!AH39</f>
        <v>50.7</v>
      </c>
      <c r="F27" s="43">
        <f>FARMASTOP!AH39</f>
        <v>0</v>
      </c>
      <c r="G27" s="43">
        <f>BOCAS!AH39</f>
        <v>0</v>
      </c>
      <c r="H27" s="43">
        <f>LAGUNETICA!AH39</f>
        <v>329.55</v>
      </c>
      <c r="I27" s="43">
        <f>SANANTONIO!AH39</f>
        <v>0</v>
      </c>
      <c r="J27" s="43">
        <f t="shared" si="0"/>
        <v>1932.6840000000002</v>
      </c>
    </row>
    <row r="28" spans="1:10" x14ac:dyDescent="0.25">
      <c r="A28" s="46" t="s">
        <v>43</v>
      </c>
      <c r="B28" s="43">
        <f>AUTOMERCADO!AH40</f>
        <v>572.54999999999995</v>
      </c>
      <c r="C28" s="43">
        <f>MODELO!AH40</f>
        <v>47.28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619.82999999999993</v>
      </c>
    </row>
    <row r="29" spans="1:10" x14ac:dyDescent="0.25">
      <c r="A29" s="46" t="s">
        <v>44</v>
      </c>
      <c r="B29" s="43">
        <f>AUTOMERCADO!AH41</f>
        <v>2902.8285000000005</v>
      </c>
      <c r="C29" s="43">
        <f>MODELO!AH41</f>
        <v>239.70960000000002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3142.5381000000007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572.54999999999995</v>
      </c>
      <c r="C34" s="43">
        <f>MODELO!AH46</f>
        <v>47.28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619.82999999999993</v>
      </c>
    </row>
    <row r="35" spans="1:10" x14ac:dyDescent="0.25">
      <c r="A35" s="48" t="s">
        <v>48</v>
      </c>
      <c r="B35" s="43">
        <f>AUTOMERCADO!AH47</f>
        <v>2902.8285000000005</v>
      </c>
      <c r="C35" s="43">
        <f>MODELO!AH47</f>
        <v>239.70960000000002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3142.5381000000007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20351.91</v>
      </c>
      <c r="C37" s="43">
        <f>MODELO!AH49</f>
        <v>10436.899999999998</v>
      </c>
      <c r="D37" s="43">
        <f>EXQUISITECES!AH49</f>
        <v>2804.94</v>
      </c>
      <c r="E37" s="43">
        <f>HOYADA!AH49</f>
        <v>2919.69</v>
      </c>
      <c r="F37" s="43">
        <f>FARMASTOP!AH49</f>
        <v>1034.3799999999999</v>
      </c>
      <c r="G37" s="43">
        <f>BOCAS!AH49</f>
        <v>443.3</v>
      </c>
      <c r="H37" s="43">
        <f>LAGUNETICA!AH49</f>
        <v>2559.0100000000002</v>
      </c>
      <c r="I37" s="43">
        <f>SANANTONIO!AH49</f>
        <v>0</v>
      </c>
      <c r="J37" s="43">
        <f t="shared" si="0"/>
        <v>40550.130000000005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6.84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2320.5300000000002</v>
      </c>
      <c r="I40" s="43">
        <f>SANANTONIO!AH52</f>
        <v>0</v>
      </c>
      <c r="J40" s="43">
        <f t="shared" si="0"/>
        <v>2327.3700000000003</v>
      </c>
    </row>
    <row r="41" spans="1:10" x14ac:dyDescent="0.25">
      <c r="A41" s="74" t="s">
        <v>18</v>
      </c>
      <c r="B41" s="43">
        <f>AUTOMERCADO!AH53</f>
        <v>1651.1499999999999</v>
      </c>
      <c r="C41" s="43">
        <f>MODELO!AH53</f>
        <v>2111.52</v>
      </c>
      <c r="D41" s="43">
        <f>EXQUISITECES!AH53</f>
        <v>517.92000000000007</v>
      </c>
      <c r="E41" s="43">
        <f>HOYADA!AH53</f>
        <v>1122.67</v>
      </c>
      <c r="F41" s="43">
        <f>FARMASTOP!AH53</f>
        <v>126.75</v>
      </c>
      <c r="G41" s="43">
        <f>BOCAS!AH53</f>
        <v>7.86</v>
      </c>
      <c r="H41" s="43">
        <f>LAGUNETICA!AH53</f>
        <v>562.35</v>
      </c>
      <c r="I41" s="43">
        <f>SANANTONIO!AH53</f>
        <v>0</v>
      </c>
      <c r="J41" s="43">
        <f t="shared" si="0"/>
        <v>6100.22</v>
      </c>
    </row>
    <row r="42" spans="1:10" x14ac:dyDescent="0.25">
      <c r="A42" s="74" t="s">
        <v>114</v>
      </c>
      <c r="B42" s="43">
        <f>AUTOMERCADO!AH54</f>
        <v>29.91</v>
      </c>
      <c r="C42" s="43">
        <f>MODELO!AH54</f>
        <v>217.13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247.04</v>
      </c>
    </row>
    <row r="43" spans="1:10" x14ac:dyDescent="0.25">
      <c r="A43" s="74" t="s">
        <v>52</v>
      </c>
      <c r="B43" s="43">
        <f>AUTOMERCADO!AH55</f>
        <v>1296.47</v>
      </c>
      <c r="C43" s="43">
        <f>MODELO!AH55</f>
        <v>310.02000000000004</v>
      </c>
      <c r="D43" s="43">
        <f>EXQUISITECES!AH55</f>
        <v>26.9</v>
      </c>
      <c r="E43" s="43">
        <f>HOYADA!AH55</f>
        <v>18.809999999999999</v>
      </c>
      <c r="F43" s="43">
        <f>FARMASTOP!AH55</f>
        <v>20.54</v>
      </c>
      <c r="G43" s="43">
        <f>BOCAS!AH55</f>
        <v>7.61</v>
      </c>
      <c r="H43" s="43">
        <f>LAGUNETICA!AH55</f>
        <v>23.29</v>
      </c>
      <c r="I43" s="43">
        <f>SANANTONIO!AH55</f>
        <v>0</v>
      </c>
      <c r="J43" s="43">
        <f t="shared" si="0"/>
        <v>1703.6399999999999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182.36</v>
      </c>
      <c r="I47" s="43">
        <f>SANANTONIO!AH59</f>
        <v>0</v>
      </c>
      <c r="J47" s="43">
        <f t="shared" si="0"/>
        <v>182.36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136.80000000000001</v>
      </c>
      <c r="C50" s="43">
        <f>MODELO!AH62</f>
        <v>136.80000000000001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273.60000000000002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45445.084900000002</v>
      </c>
      <c r="C52" s="75">
        <f>MODELO!AH64</f>
        <v>22843.0072</v>
      </c>
      <c r="D52" s="75">
        <f>EXQUISITECES!AH64</f>
        <v>6086.25</v>
      </c>
      <c r="E52" s="75">
        <f>HOYADA!AH64</f>
        <v>7317.4800000000005</v>
      </c>
      <c r="F52" s="75">
        <f>FARMASTOP!AH64</f>
        <v>1982.26</v>
      </c>
      <c r="G52" s="75">
        <f>BOCAS!AH64</f>
        <v>934.1400000000001</v>
      </c>
      <c r="H52" s="75">
        <f>LAGUNETICA!AH64</f>
        <v>10597.22</v>
      </c>
      <c r="I52" s="75">
        <f>SANANTONIO!AH64</f>
        <v>0</v>
      </c>
      <c r="J52" s="75">
        <f t="shared" si="0"/>
        <v>95205.4421</v>
      </c>
    </row>
    <row r="53" spans="1:10" x14ac:dyDescent="0.25">
      <c r="A53" s="56" t="s">
        <v>3</v>
      </c>
      <c r="B53" s="43">
        <f>B2</f>
        <v>45169.359999999986</v>
      </c>
      <c r="C53" s="43">
        <f t="shared" ref="C53:I53" si="1">C2</f>
        <v>22924.1</v>
      </c>
      <c r="D53" s="43">
        <f t="shared" si="1"/>
        <v>6089.7999999999993</v>
      </c>
      <c r="E53" s="43">
        <f t="shared" si="1"/>
        <v>7301.79</v>
      </c>
      <c r="F53" s="43">
        <f t="shared" si="1"/>
        <v>1942.16</v>
      </c>
      <c r="G53" s="43">
        <f t="shared" si="1"/>
        <v>877.98</v>
      </c>
      <c r="H53" s="43">
        <f t="shared" si="1"/>
        <v>10570.68</v>
      </c>
      <c r="I53" s="43">
        <f t="shared" si="1"/>
        <v>0</v>
      </c>
      <c r="J53" s="43">
        <f>J2</f>
        <v>94875.87</v>
      </c>
    </row>
    <row r="54" spans="1:10" x14ac:dyDescent="0.25">
      <c r="A54" s="58" t="s">
        <v>95</v>
      </c>
      <c r="B54" s="43">
        <f>+B52-B53</f>
        <v>275.72490000001562</v>
      </c>
      <c r="C54" s="43">
        <f t="shared" ref="C54:I54" si="2">+C52-C53</f>
        <v>-81.092799999998533</v>
      </c>
      <c r="D54" s="43">
        <f t="shared" si="2"/>
        <v>-3.5499999999992724</v>
      </c>
      <c r="E54" s="43">
        <f t="shared" si="2"/>
        <v>15.690000000000509</v>
      </c>
      <c r="F54" s="43">
        <f t="shared" si="2"/>
        <v>40.099999999999909</v>
      </c>
      <c r="G54" s="43">
        <f t="shared" si="2"/>
        <v>56.160000000000082</v>
      </c>
      <c r="H54" s="43">
        <f t="shared" si="2"/>
        <v>26.539999999999054</v>
      </c>
      <c r="I54" s="43">
        <f t="shared" si="2"/>
        <v>0</v>
      </c>
      <c r="J54" s="43">
        <f>+J52-J53</f>
        <v>329.57210000000487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43" activePane="bottomRight" state="frozen"/>
      <selection pane="topRight" activeCell="B1" sqref="B1"/>
      <selection pane="bottomLeft" activeCell="A5" sqref="A5"/>
      <selection pane="bottomRight" activeCell="AI58" sqref="AI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61</v>
      </c>
      <c r="E11" s="5" t="s">
        <v>63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76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774.41</v>
      </c>
      <c r="C12" s="26">
        <v>1829.22</v>
      </c>
      <c r="D12" s="26">
        <v>2582.4899999999998</v>
      </c>
      <c r="E12" s="26">
        <v>1990.17</v>
      </c>
      <c r="F12" s="26">
        <v>4561.8900000000003</v>
      </c>
      <c r="G12" s="26">
        <v>2714.74</v>
      </c>
      <c r="H12" s="26">
        <v>4481.54</v>
      </c>
      <c r="I12" s="26">
        <v>4138.88</v>
      </c>
      <c r="J12" s="26">
        <v>5013.8999999999996</v>
      </c>
      <c r="K12" s="26">
        <v>4748.63</v>
      </c>
      <c r="L12" s="26">
        <v>6276.68</v>
      </c>
      <c r="M12" s="26">
        <v>700.67</v>
      </c>
      <c r="N12" s="26">
        <v>2874.31</v>
      </c>
      <c r="O12" s="26">
        <v>305.27999999999997</v>
      </c>
      <c r="P12" s="26">
        <v>588.16999999999996</v>
      </c>
      <c r="Q12" s="26">
        <v>1588.38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45169.359999999986</v>
      </c>
      <c r="AI12" s="26">
        <v>44579.1</v>
      </c>
      <c r="AJ12" s="69">
        <f>+AI12-AH12</f>
        <v>-590.25999999998749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0.5</v>
      </c>
      <c r="C15" s="23"/>
      <c r="D15" s="23">
        <v>72</v>
      </c>
      <c r="E15" s="23"/>
      <c r="F15" s="23">
        <v>62.5</v>
      </c>
      <c r="G15" s="23"/>
      <c r="H15" s="23">
        <v>74.5</v>
      </c>
      <c r="I15" s="23"/>
      <c r="J15" s="23">
        <v>36</v>
      </c>
      <c r="K15" s="23">
        <v>234.5</v>
      </c>
      <c r="L15" s="23"/>
      <c r="M15" s="23">
        <v>77</v>
      </c>
      <c r="N15" s="23">
        <v>213</v>
      </c>
      <c r="O15" s="23">
        <v>28.5</v>
      </c>
      <c r="P15" s="23">
        <v>93</v>
      </c>
      <c r="Q15" s="23">
        <v>80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971.5</v>
      </c>
    </row>
    <row r="16" spans="1:36" s="32" customFormat="1" x14ac:dyDescent="0.25">
      <c r="A16" s="30" t="s">
        <v>20</v>
      </c>
      <c r="B16" s="31">
        <v>70</v>
      </c>
      <c r="C16" s="31">
        <v>187</v>
      </c>
      <c r="D16" s="31">
        <v>186</v>
      </c>
      <c r="E16" s="31">
        <v>200</v>
      </c>
      <c r="F16" s="31">
        <v>169</v>
      </c>
      <c r="G16" s="31">
        <v>356</v>
      </c>
      <c r="H16" s="31">
        <v>327</v>
      </c>
      <c r="I16" s="31">
        <v>394</v>
      </c>
      <c r="J16" s="31">
        <v>288</v>
      </c>
      <c r="K16" s="31">
        <v>358</v>
      </c>
      <c r="L16" s="31">
        <v>634</v>
      </c>
      <c r="M16" s="31"/>
      <c r="N16" s="31"/>
      <c r="O16" s="31"/>
      <c r="P16" s="31">
        <v>16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3185</v>
      </c>
      <c r="AJ16" s="70"/>
    </row>
    <row r="17" spans="1:36" s="47" customFormat="1" x14ac:dyDescent="0.25">
      <c r="A17" s="46" t="s">
        <v>27</v>
      </c>
      <c r="B17" s="22">
        <f>B16*$B$8</f>
        <v>354.90000000000003</v>
      </c>
      <c r="C17" s="22">
        <f>C16*$B$8</f>
        <v>948.09</v>
      </c>
      <c r="D17" s="22">
        <f t="shared" ref="D17:L17" si="2">D16*$B$8</f>
        <v>943.0200000000001</v>
      </c>
      <c r="E17" s="22">
        <f t="shared" si="2"/>
        <v>1014</v>
      </c>
      <c r="F17" s="22">
        <f t="shared" si="2"/>
        <v>856.83</v>
      </c>
      <c r="G17" s="22">
        <f t="shared" si="2"/>
        <v>1804.92</v>
      </c>
      <c r="H17" s="22">
        <f t="shared" si="2"/>
        <v>1657.89</v>
      </c>
      <c r="I17" s="22">
        <f t="shared" si="2"/>
        <v>1997.5800000000002</v>
      </c>
      <c r="J17" s="22">
        <f t="shared" si="2"/>
        <v>1460.16</v>
      </c>
      <c r="K17" s="22">
        <f t="shared" si="2"/>
        <v>1815.0600000000002</v>
      </c>
      <c r="L17" s="22">
        <f t="shared" si="2"/>
        <v>3214.38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81.12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16147.950000000003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L22" si="11">+C16+C18+C20</f>
        <v>187</v>
      </c>
      <c r="D22" s="20">
        <f t="shared" si="11"/>
        <v>186</v>
      </c>
      <c r="E22" s="20">
        <f t="shared" si="11"/>
        <v>200</v>
      </c>
      <c r="F22" s="20">
        <f t="shared" si="11"/>
        <v>169</v>
      </c>
      <c r="G22" s="20">
        <f t="shared" si="11"/>
        <v>356</v>
      </c>
      <c r="H22" s="20">
        <f t="shared" si="11"/>
        <v>327</v>
      </c>
      <c r="I22" s="20">
        <f t="shared" si="11"/>
        <v>394</v>
      </c>
      <c r="J22" s="20">
        <f t="shared" si="11"/>
        <v>288</v>
      </c>
      <c r="K22" s="20">
        <f t="shared" si="11"/>
        <v>358</v>
      </c>
      <c r="L22" s="20">
        <f t="shared" si="11"/>
        <v>634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16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3185</v>
      </c>
    </row>
    <row r="23" spans="1:36" s="47" customFormat="1" x14ac:dyDescent="0.25">
      <c r="A23" s="48" t="s">
        <v>26</v>
      </c>
      <c r="B23" s="19">
        <f>+B17+B19+B21</f>
        <v>354.90000000000003</v>
      </c>
      <c r="C23" s="19">
        <f t="shared" ref="C23:L23" si="14">+C17+C19+C21</f>
        <v>948.09</v>
      </c>
      <c r="D23" s="19">
        <f t="shared" si="14"/>
        <v>943.0200000000001</v>
      </c>
      <c r="E23" s="19">
        <f t="shared" si="14"/>
        <v>1014</v>
      </c>
      <c r="F23" s="19">
        <f t="shared" si="14"/>
        <v>856.83</v>
      </c>
      <c r="G23" s="19">
        <f t="shared" si="14"/>
        <v>1804.92</v>
      </c>
      <c r="H23" s="19">
        <f t="shared" si="14"/>
        <v>1657.89</v>
      </c>
      <c r="I23" s="19">
        <f t="shared" si="14"/>
        <v>1997.5800000000002</v>
      </c>
      <c r="J23" s="19">
        <f t="shared" si="14"/>
        <v>1460.16</v>
      </c>
      <c r="K23" s="19">
        <f t="shared" si="14"/>
        <v>1815.0600000000002</v>
      </c>
      <c r="L23" s="19">
        <f t="shared" si="14"/>
        <v>3214.38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81.12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16147.950000000003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90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90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488.7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488.7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90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90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488.7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488.7</v>
      </c>
    </row>
    <row r="32" spans="1:36" x14ac:dyDescent="0.25">
      <c r="A32" s="13" t="s">
        <v>34</v>
      </c>
      <c r="B32" s="36"/>
      <c r="C32" s="36"/>
      <c r="D32" s="36">
        <v>13.8</v>
      </c>
      <c r="E32" s="36"/>
      <c r="F32" s="36"/>
      <c r="G32" s="36">
        <v>30.17</v>
      </c>
      <c r="H32" s="36"/>
      <c r="I32" s="36"/>
      <c r="J32" s="36">
        <v>163.79</v>
      </c>
      <c r="K32" s="36">
        <v>60</v>
      </c>
      <c r="L32" s="36">
        <v>21.76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289.52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69.966000000000008</v>
      </c>
      <c r="E33" s="22">
        <f t="shared" si="30"/>
        <v>0</v>
      </c>
      <c r="F33" s="22">
        <f t="shared" si="30"/>
        <v>0</v>
      </c>
      <c r="G33" s="22">
        <f t="shared" si="30"/>
        <v>152.96190000000001</v>
      </c>
      <c r="H33" s="22">
        <f t="shared" si="30"/>
        <v>0</v>
      </c>
      <c r="I33" s="22">
        <f t="shared" si="30"/>
        <v>0</v>
      </c>
      <c r="J33" s="22">
        <f t="shared" si="30"/>
        <v>830.4153</v>
      </c>
      <c r="K33" s="22">
        <f t="shared" si="30"/>
        <v>304.20000000000005</v>
      </c>
      <c r="L33" s="22">
        <f t="shared" si="30"/>
        <v>110.32320000000001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1467.8664000000001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13.8</v>
      </c>
      <c r="E38" s="20">
        <f t="shared" si="39"/>
        <v>0</v>
      </c>
      <c r="F38" s="20">
        <f t="shared" si="39"/>
        <v>0</v>
      </c>
      <c r="G38" s="20">
        <f t="shared" si="39"/>
        <v>30.17</v>
      </c>
      <c r="H38" s="20">
        <f t="shared" si="39"/>
        <v>0</v>
      </c>
      <c r="I38" s="20">
        <f t="shared" si="39"/>
        <v>0</v>
      </c>
      <c r="J38" s="20">
        <f t="shared" si="39"/>
        <v>163.79</v>
      </c>
      <c r="K38" s="20">
        <f t="shared" si="39"/>
        <v>60</v>
      </c>
      <c r="L38" s="20">
        <f t="shared" si="39"/>
        <v>21.76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289.52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69.966000000000008</v>
      </c>
      <c r="E39" s="19">
        <f t="shared" si="42"/>
        <v>0</v>
      </c>
      <c r="F39" s="19">
        <f t="shared" si="42"/>
        <v>0</v>
      </c>
      <c r="G39" s="19">
        <f t="shared" si="42"/>
        <v>152.96190000000001</v>
      </c>
      <c r="H39" s="19">
        <f t="shared" si="42"/>
        <v>0</v>
      </c>
      <c r="I39" s="19">
        <f t="shared" si="42"/>
        <v>0</v>
      </c>
      <c r="J39" s="19">
        <f t="shared" si="42"/>
        <v>830.4153</v>
      </c>
      <c r="K39" s="19">
        <f t="shared" si="42"/>
        <v>304.20000000000005</v>
      </c>
      <c r="L39" s="19">
        <f t="shared" si="42"/>
        <v>110.32320000000001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1467.8664000000001</v>
      </c>
    </row>
    <row r="40" spans="1:34" x14ac:dyDescent="0.25">
      <c r="A40" s="13" t="s">
        <v>43</v>
      </c>
      <c r="B40" s="36">
        <v>3.93</v>
      </c>
      <c r="C40" s="36"/>
      <c r="D40" s="36"/>
      <c r="E40" s="36">
        <v>83.4</v>
      </c>
      <c r="F40" s="36">
        <v>267.57</v>
      </c>
      <c r="G40" s="36"/>
      <c r="H40" s="36">
        <v>46.85</v>
      </c>
      <c r="I40" s="36">
        <v>80.08</v>
      </c>
      <c r="J40" s="36">
        <v>64.290000000000006</v>
      </c>
      <c r="K40" s="36">
        <v>26.43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572.54999999999995</v>
      </c>
    </row>
    <row r="41" spans="1:34" s="47" customFormat="1" x14ac:dyDescent="0.25">
      <c r="A41" s="46" t="s">
        <v>44</v>
      </c>
      <c r="B41" s="22">
        <f>B40*$B$8</f>
        <v>19.9251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422.83800000000008</v>
      </c>
      <c r="F41" s="22">
        <f t="shared" si="45"/>
        <v>1356.5799</v>
      </c>
      <c r="G41" s="22">
        <f t="shared" si="45"/>
        <v>0</v>
      </c>
      <c r="H41" s="22">
        <f t="shared" si="45"/>
        <v>237.52950000000001</v>
      </c>
      <c r="I41" s="22">
        <f t="shared" si="45"/>
        <v>406.00560000000002</v>
      </c>
      <c r="J41" s="22">
        <f t="shared" si="45"/>
        <v>325.95030000000003</v>
      </c>
      <c r="K41" s="22">
        <f t="shared" si="45"/>
        <v>134.0001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2902.8285000000005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3.93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83.4</v>
      </c>
      <c r="F46" s="20">
        <f t="shared" si="54"/>
        <v>267.57</v>
      </c>
      <c r="G46" s="20">
        <f t="shared" si="54"/>
        <v>0</v>
      </c>
      <c r="H46" s="20">
        <f t="shared" si="54"/>
        <v>46.85</v>
      </c>
      <c r="I46" s="20">
        <f t="shared" si="54"/>
        <v>80.08</v>
      </c>
      <c r="J46" s="20">
        <f t="shared" si="54"/>
        <v>64.290000000000006</v>
      </c>
      <c r="K46" s="20">
        <f t="shared" si="54"/>
        <v>26.43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572.54999999999995</v>
      </c>
    </row>
    <row r="47" spans="1:34" s="47" customFormat="1" x14ac:dyDescent="0.25">
      <c r="A47" s="48" t="s">
        <v>48</v>
      </c>
      <c r="B47" s="19">
        <f>+B41+B43+B45</f>
        <v>19.9251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422.83800000000008</v>
      </c>
      <c r="F47" s="19">
        <f t="shared" si="57"/>
        <v>1356.5799</v>
      </c>
      <c r="G47" s="19">
        <f t="shared" si="57"/>
        <v>0</v>
      </c>
      <c r="H47" s="19">
        <f t="shared" si="57"/>
        <v>237.52950000000001</v>
      </c>
      <c r="I47" s="19">
        <f t="shared" si="57"/>
        <v>406.00560000000002</v>
      </c>
      <c r="J47" s="19">
        <f t="shared" si="57"/>
        <v>325.95030000000003</v>
      </c>
      <c r="K47" s="19">
        <f t="shared" si="57"/>
        <v>134.0001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2902.8285000000005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394.27</v>
      </c>
      <c r="C49" s="44">
        <v>829.14</v>
      </c>
      <c r="D49" s="44">
        <v>1286</v>
      </c>
      <c r="E49" s="44">
        <v>642.6</v>
      </c>
      <c r="F49" s="44">
        <v>1498.53</v>
      </c>
      <c r="G49" s="44">
        <v>666.83</v>
      </c>
      <c r="H49" s="44">
        <v>1950.95</v>
      </c>
      <c r="I49" s="44">
        <v>1452.71</v>
      </c>
      <c r="J49" s="44">
        <v>2159.64</v>
      </c>
      <c r="K49" s="44">
        <v>1762.4</v>
      </c>
      <c r="L49" s="44">
        <v>3003.6</v>
      </c>
      <c r="M49" s="45">
        <v>623.96</v>
      </c>
      <c r="N49" s="45">
        <v>2433.2600000000002</v>
      </c>
      <c r="O49" s="45">
        <v>276.77999999999997</v>
      </c>
      <c r="P49" s="45">
        <v>335.52</v>
      </c>
      <c r="Q49" s="45">
        <v>1035.72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20351.91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5.16</v>
      </c>
      <c r="C53" s="44">
        <v>55.4</v>
      </c>
      <c r="D53" s="44"/>
      <c r="E53" s="44"/>
      <c r="F53" s="44">
        <v>413.31</v>
      </c>
      <c r="G53" s="44">
        <v>116.42</v>
      </c>
      <c r="H53" s="44">
        <v>560.99</v>
      </c>
      <c r="I53" s="44">
        <v>290.72000000000003</v>
      </c>
      <c r="J53" s="44">
        <v>180.33</v>
      </c>
      <c r="K53" s="44"/>
      <c r="L53" s="44"/>
      <c r="M53" s="45"/>
      <c r="N53" s="45"/>
      <c r="O53" s="45"/>
      <c r="P53" s="45">
        <v>28.82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1651.1499999999999</v>
      </c>
    </row>
    <row r="54" spans="1:34" x14ac:dyDescent="0.25">
      <c r="A54" s="17" t="s">
        <v>114</v>
      </c>
      <c r="B54" s="44"/>
      <c r="C54" s="44">
        <v>3.89</v>
      </c>
      <c r="D54" s="44"/>
      <c r="E54" s="44"/>
      <c r="F54" s="44"/>
      <c r="G54" s="44"/>
      <c r="H54" s="44"/>
      <c r="I54" s="44"/>
      <c r="J54" s="44">
        <v>2.5</v>
      </c>
      <c r="K54" s="44"/>
      <c r="L54" s="44"/>
      <c r="M54" s="45"/>
      <c r="N54" s="45"/>
      <c r="O54" s="45"/>
      <c r="P54" s="45"/>
      <c r="Q54" s="45">
        <v>23.52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29.91</v>
      </c>
    </row>
    <row r="55" spans="1:34" x14ac:dyDescent="0.25">
      <c r="A55" s="17" t="s">
        <v>52</v>
      </c>
      <c r="B55" s="44"/>
      <c r="C55" s="44">
        <v>0</v>
      </c>
      <c r="D55" s="44">
        <v>75.45</v>
      </c>
      <c r="E55" s="44"/>
      <c r="F55" s="44">
        <v>375.19</v>
      </c>
      <c r="G55" s="44">
        <v>20.059999999999999</v>
      </c>
      <c r="H55" s="44"/>
      <c r="I55" s="44">
        <v>61.73</v>
      </c>
      <c r="J55" s="44">
        <v>22.2</v>
      </c>
      <c r="K55" s="44">
        <v>11.54</v>
      </c>
      <c r="L55" s="44"/>
      <c r="M55" s="45"/>
      <c r="N55" s="45">
        <v>228.39</v>
      </c>
      <c r="O55" s="45"/>
      <c r="P55" s="45">
        <v>52.69</v>
      </c>
      <c r="Q55" s="45">
        <v>449.22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1296.47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>
        <v>136.80000000000001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136.80000000000001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774.75509999999997</v>
      </c>
      <c r="C64" s="53">
        <f t="shared" ref="C64:AG64" si="61">+C15+C23+C31+C39+C47+C48+C49+C50+C51+C52+C53+C54+C55+C56+C57+C58+C59+C60+C61+C62+C63</f>
        <v>1836.5200000000002</v>
      </c>
      <c r="D64" s="53">
        <f t="shared" si="61"/>
        <v>2583.2359999999999</v>
      </c>
      <c r="E64" s="53">
        <f t="shared" si="61"/>
        <v>2079.4380000000001</v>
      </c>
      <c r="F64" s="53">
        <f t="shared" si="61"/>
        <v>4562.9399000000003</v>
      </c>
      <c r="G64" s="53">
        <f t="shared" si="61"/>
        <v>2761.1919000000003</v>
      </c>
      <c r="H64" s="53">
        <f t="shared" si="61"/>
        <v>4481.8595000000005</v>
      </c>
      <c r="I64" s="53">
        <f t="shared" si="61"/>
        <v>4208.7456000000002</v>
      </c>
      <c r="J64" s="53">
        <f t="shared" si="61"/>
        <v>5017.1956</v>
      </c>
      <c r="K64" s="53">
        <f t="shared" si="61"/>
        <v>4750.4000999999998</v>
      </c>
      <c r="L64" s="53">
        <f t="shared" si="61"/>
        <v>6328.3032000000003</v>
      </c>
      <c r="M64" s="53">
        <f t="shared" si="61"/>
        <v>700.96</v>
      </c>
      <c r="N64" s="53">
        <f t="shared" si="61"/>
        <v>2874.65</v>
      </c>
      <c r="O64" s="53">
        <f t="shared" si="61"/>
        <v>305.27999999999997</v>
      </c>
      <c r="P64" s="53">
        <f t="shared" si="61"/>
        <v>591.15000000000009</v>
      </c>
      <c r="Q64" s="53">
        <f t="shared" si="61"/>
        <v>1588.46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45445.084900000002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5 D</v>
      </c>
      <c r="E66" s="55" t="str">
        <f t="shared" si="62"/>
        <v>CAJA 6 D</v>
      </c>
      <c r="F66" s="55" t="str">
        <f t="shared" si="62"/>
        <v>CAJA 9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12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774.41</v>
      </c>
      <c r="C67" s="57">
        <f t="shared" ref="C67:L67" si="63">C12</f>
        <v>1829.22</v>
      </c>
      <c r="D67" s="57">
        <f t="shared" si="63"/>
        <v>2582.4899999999998</v>
      </c>
      <c r="E67" s="57">
        <f t="shared" si="63"/>
        <v>1990.17</v>
      </c>
      <c r="F67" s="57">
        <f t="shared" si="63"/>
        <v>4561.8900000000003</v>
      </c>
      <c r="G67" s="57">
        <f t="shared" si="63"/>
        <v>2714.74</v>
      </c>
      <c r="H67" s="57">
        <f t="shared" si="63"/>
        <v>4481.54</v>
      </c>
      <c r="I67" s="57">
        <f t="shared" si="63"/>
        <v>4138.88</v>
      </c>
      <c r="J67" s="57">
        <f t="shared" si="63"/>
        <v>5013.8999999999996</v>
      </c>
      <c r="K67" s="57">
        <f t="shared" si="63"/>
        <v>4748.63</v>
      </c>
      <c r="L67" s="57">
        <f t="shared" si="63"/>
        <v>6276.68</v>
      </c>
      <c r="M67" s="57">
        <f t="shared" ref="M67:AG67" si="64">M12</f>
        <v>700.67</v>
      </c>
      <c r="N67" s="57">
        <f t="shared" si="64"/>
        <v>2874.31</v>
      </c>
      <c r="O67" s="57">
        <f t="shared" si="64"/>
        <v>305.27999999999997</v>
      </c>
      <c r="P67" s="57">
        <f t="shared" si="64"/>
        <v>588.16999999999996</v>
      </c>
      <c r="Q67" s="57">
        <f t="shared" si="64"/>
        <v>1588.38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45169.359999999986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774.41</v>
      </c>
      <c r="C69" s="59">
        <f t="shared" ref="C69:L69" si="67">+C67+C68</f>
        <v>1829.22</v>
      </c>
      <c r="D69" s="59">
        <f t="shared" si="67"/>
        <v>2582.4899999999998</v>
      </c>
      <c r="E69" s="59">
        <f t="shared" si="67"/>
        <v>1990.17</v>
      </c>
      <c r="F69" s="59">
        <f t="shared" si="67"/>
        <v>4561.8900000000003</v>
      </c>
      <c r="G69" s="59">
        <f t="shared" si="67"/>
        <v>2714.74</v>
      </c>
      <c r="H69" s="59">
        <f t="shared" si="67"/>
        <v>4481.54</v>
      </c>
      <c r="I69" s="59">
        <f t="shared" si="67"/>
        <v>4138.88</v>
      </c>
      <c r="J69" s="59">
        <f t="shared" si="67"/>
        <v>5013.8999999999996</v>
      </c>
      <c r="K69" s="59">
        <f t="shared" si="67"/>
        <v>4748.63</v>
      </c>
      <c r="L69" s="59">
        <f t="shared" si="67"/>
        <v>6276.68</v>
      </c>
      <c r="M69" s="59">
        <f t="shared" ref="M69:AG69" si="68">+M67+M68</f>
        <v>700.67</v>
      </c>
      <c r="N69" s="59">
        <f t="shared" si="68"/>
        <v>2874.31</v>
      </c>
      <c r="O69" s="59">
        <f t="shared" si="68"/>
        <v>305.27999999999997</v>
      </c>
      <c r="P69" s="59">
        <f t="shared" si="68"/>
        <v>588.16999999999996</v>
      </c>
      <c r="Q69" s="59">
        <f t="shared" si="68"/>
        <v>1588.38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45169.359999999986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0.34510000000000218</v>
      </c>
      <c r="C70" s="57">
        <f t="shared" si="69"/>
        <v>7.3000000000001819</v>
      </c>
      <c r="D70" s="57">
        <f t="shared" si="69"/>
        <v>0.74600000000009459</v>
      </c>
      <c r="E70" s="57">
        <f t="shared" si="69"/>
        <v>89.268000000000029</v>
      </c>
      <c r="F70" s="57">
        <f t="shared" si="69"/>
        <v>1.0498999999999796</v>
      </c>
      <c r="G70" s="57">
        <f t="shared" si="69"/>
        <v>46.451900000000478</v>
      </c>
      <c r="H70" s="57">
        <f t="shared" si="69"/>
        <v>0.31950000000051659</v>
      </c>
      <c r="I70" s="57">
        <f t="shared" si="69"/>
        <v>69.865600000000086</v>
      </c>
      <c r="J70" s="57">
        <f t="shared" si="69"/>
        <v>3.2956000000003769</v>
      </c>
      <c r="K70" s="57">
        <f t="shared" si="69"/>
        <v>1.7700999999997293</v>
      </c>
      <c r="L70" s="57">
        <f t="shared" si="69"/>
        <v>51.623199999999997</v>
      </c>
      <c r="M70" s="57">
        <f t="shared" ref="M70:AG70" si="70">+M64-M69</f>
        <v>0.29000000000007731</v>
      </c>
      <c r="N70" s="57">
        <f t="shared" si="70"/>
        <v>0.34000000000014552</v>
      </c>
      <c r="O70" s="57">
        <f t="shared" si="70"/>
        <v>0</v>
      </c>
      <c r="P70" s="57">
        <f t="shared" si="70"/>
        <v>2.9800000000001319</v>
      </c>
      <c r="Q70" s="57">
        <f t="shared" si="70"/>
        <v>7.999999999992724E-2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275.72490000000175</v>
      </c>
    </row>
    <row r="71" spans="1:34" ht="101.25" customHeight="1" x14ac:dyDescent="0.25">
      <c r="A71" s="77" t="s">
        <v>96</v>
      </c>
      <c r="B71" s="14"/>
      <c r="C71" s="14" t="s">
        <v>128</v>
      </c>
      <c r="D71" s="14"/>
      <c r="E71" s="14" t="s">
        <v>129</v>
      </c>
      <c r="F71" s="14"/>
      <c r="G71" s="14" t="s">
        <v>131</v>
      </c>
      <c r="H71" s="14"/>
      <c r="I71" s="14" t="s">
        <v>132</v>
      </c>
      <c r="J71" s="14"/>
      <c r="K71" s="14"/>
      <c r="L71" s="14" t="s">
        <v>133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2752.34</v>
      </c>
      <c r="C12" s="26">
        <v>2335.2199999999998</v>
      </c>
      <c r="D12" s="26">
        <v>117.19</v>
      </c>
      <c r="E12" s="26">
        <v>587.08000000000004</v>
      </c>
      <c r="F12" s="26">
        <v>1065.3499999999999</v>
      </c>
      <c r="G12" s="26">
        <v>4226.71</v>
      </c>
      <c r="H12" s="26">
        <v>3850.02</v>
      </c>
      <c r="I12" s="26">
        <v>4262.8900000000003</v>
      </c>
      <c r="J12" s="26">
        <v>1795.73</v>
      </c>
      <c r="K12" s="26">
        <v>1931.57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22924.1</v>
      </c>
      <c r="AI12" s="26">
        <v>22703.96</v>
      </c>
      <c r="AJ12" s="69">
        <f>+AI12-AH12</f>
        <v>-220.13999999999942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290.89999999999998</v>
      </c>
      <c r="C15" s="23">
        <v>152.5</v>
      </c>
      <c r="D15" s="23">
        <v>11</v>
      </c>
      <c r="E15" s="23">
        <v>25</v>
      </c>
      <c r="F15" s="23">
        <v>63</v>
      </c>
      <c r="G15" s="23">
        <v>276</v>
      </c>
      <c r="H15" s="23">
        <v>386.5</v>
      </c>
      <c r="I15" s="23">
        <v>415</v>
      </c>
      <c r="J15" s="23">
        <v>68</v>
      </c>
      <c r="K15" s="23">
        <v>21.5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1709.4</v>
      </c>
    </row>
    <row r="16" spans="1:36" s="32" customFormat="1" x14ac:dyDescent="0.25">
      <c r="A16" s="30" t="s">
        <v>20</v>
      </c>
      <c r="B16" s="31">
        <v>90</v>
      </c>
      <c r="C16" s="31">
        <v>162</v>
      </c>
      <c r="D16" s="31">
        <v>3</v>
      </c>
      <c r="E16" s="31">
        <v>40</v>
      </c>
      <c r="F16" s="31">
        <v>80</v>
      </c>
      <c r="G16" s="31">
        <v>313</v>
      </c>
      <c r="H16" s="31">
        <v>237</v>
      </c>
      <c r="I16" s="31">
        <v>258</v>
      </c>
      <c r="J16" s="31">
        <v>171</v>
      </c>
      <c r="K16" s="31">
        <v>127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1481</v>
      </c>
      <c r="AJ16" s="70"/>
    </row>
    <row r="17" spans="1:36" s="47" customFormat="1" x14ac:dyDescent="0.25">
      <c r="A17" s="46" t="s">
        <v>27</v>
      </c>
      <c r="B17" s="22">
        <f>B16*$B$8</f>
        <v>456.3</v>
      </c>
      <c r="C17" s="22">
        <f>C16*$B$8</f>
        <v>821.34</v>
      </c>
      <c r="D17" s="22">
        <f t="shared" ref="D17:AG17" si="2">D16*$B$8</f>
        <v>15.21</v>
      </c>
      <c r="E17" s="22">
        <f t="shared" si="2"/>
        <v>202.8</v>
      </c>
      <c r="F17" s="22">
        <f t="shared" si="2"/>
        <v>405.6</v>
      </c>
      <c r="G17" s="22">
        <f t="shared" si="2"/>
        <v>1586.91</v>
      </c>
      <c r="H17" s="22">
        <f t="shared" si="2"/>
        <v>1201.5900000000001</v>
      </c>
      <c r="I17" s="22">
        <f t="shared" si="2"/>
        <v>1308.0600000000002</v>
      </c>
      <c r="J17" s="22">
        <f t="shared" si="2"/>
        <v>866.97</v>
      </c>
      <c r="K17" s="22">
        <f t="shared" si="2"/>
        <v>643.89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7508.670000000001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90</v>
      </c>
      <c r="C22" s="20">
        <f t="shared" ref="C22:AG23" si="5">+C16+C18+C20</f>
        <v>162</v>
      </c>
      <c r="D22" s="20">
        <f t="shared" si="5"/>
        <v>3</v>
      </c>
      <c r="E22" s="20">
        <f t="shared" si="5"/>
        <v>40</v>
      </c>
      <c r="F22" s="20">
        <f t="shared" si="5"/>
        <v>80</v>
      </c>
      <c r="G22" s="20">
        <f t="shared" si="5"/>
        <v>313</v>
      </c>
      <c r="H22" s="20">
        <f t="shared" si="5"/>
        <v>237</v>
      </c>
      <c r="I22" s="20">
        <f t="shared" si="5"/>
        <v>258</v>
      </c>
      <c r="J22" s="20">
        <f t="shared" si="5"/>
        <v>171</v>
      </c>
      <c r="K22" s="20">
        <f t="shared" si="5"/>
        <v>127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1481</v>
      </c>
    </row>
    <row r="23" spans="1:36" s="47" customFormat="1" x14ac:dyDescent="0.25">
      <c r="A23" s="48" t="s">
        <v>26</v>
      </c>
      <c r="B23" s="19">
        <f>+B17+B19+B21</f>
        <v>456.3</v>
      </c>
      <c r="C23" s="19">
        <f t="shared" si="5"/>
        <v>821.34</v>
      </c>
      <c r="D23" s="19">
        <f t="shared" si="5"/>
        <v>15.21</v>
      </c>
      <c r="E23" s="19">
        <f t="shared" si="5"/>
        <v>202.8</v>
      </c>
      <c r="F23" s="19">
        <f t="shared" si="5"/>
        <v>405.6</v>
      </c>
      <c r="G23" s="19">
        <f t="shared" si="5"/>
        <v>1586.91</v>
      </c>
      <c r="H23" s="19">
        <f t="shared" si="5"/>
        <v>1201.5900000000001</v>
      </c>
      <c r="I23" s="19">
        <f t="shared" si="5"/>
        <v>1308.0600000000002</v>
      </c>
      <c r="J23" s="19">
        <f t="shared" si="5"/>
        <v>866.97</v>
      </c>
      <c r="K23" s="19">
        <f t="shared" si="5"/>
        <v>643.89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7508.670000000001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>
        <v>15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81.449999999999989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81.449999999999989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15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81.449999999999989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81.449999999999989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16.68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16.68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84.567599999999999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84.567599999999999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16.68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16.68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84.567599999999999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84.567599999999999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32.31</v>
      </c>
      <c r="H40" s="36"/>
      <c r="I40" s="36"/>
      <c r="J40" s="36"/>
      <c r="K40" s="36">
        <v>14.97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47.28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163.81170000000003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75.897900000000007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239.70960000000002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32.31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14.97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47.28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163.81170000000003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75.897900000000007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239.70960000000002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1429.05</v>
      </c>
      <c r="C49" s="44">
        <v>1034.99</v>
      </c>
      <c r="D49" s="44">
        <v>83.96</v>
      </c>
      <c r="E49" s="44">
        <v>358.89</v>
      </c>
      <c r="F49" s="44">
        <v>492.12</v>
      </c>
      <c r="G49" s="44">
        <v>1584.22</v>
      </c>
      <c r="H49" s="44">
        <v>1594.48</v>
      </c>
      <c r="I49" s="44">
        <v>2131.14</v>
      </c>
      <c r="J49" s="44">
        <v>849.31</v>
      </c>
      <c r="K49" s="44">
        <v>878.74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10436.899999999998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6.84</v>
      </c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6.84</v>
      </c>
    </row>
    <row r="53" spans="1:34" x14ac:dyDescent="0.25">
      <c r="A53" s="17" t="s">
        <v>18</v>
      </c>
      <c r="B53" s="44">
        <v>328.41</v>
      </c>
      <c r="C53" s="44">
        <v>267.38</v>
      </c>
      <c r="D53" s="44">
        <v>6.17</v>
      </c>
      <c r="E53" s="44"/>
      <c r="F53" s="44">
        <v>121.95</v>
      </c>
      <c r="G53" s="44">
        <v>426.26</v>
      </c>
      <c r="H53" s="44">
        <v>398.68</v>
      </c>
      <c r="I53" s="44">
        <v>266.52</v>
      </c>
      <c r="J53" s="44"/>
      <c r="K53" s="44">
        <v>296.14999999999998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2111.52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54.82</v>
      </c>
      <c r="H54" s="44">
        <v>162.31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217.13</v>
      </c>
    </row>
    <row r="55" spans="1:34" x14ac:dyDescent="0.25">
      <c r="A55" s="17" t="s">
        <v>52</v>
      </c>
      <c r="B55" s="44">
        <v>149.94999999999999</v>
      </c>
      <c r="C55" s="44">
        <v>56.53</v>
      </c>
      <c r="D55" s="44">
        <v>0</v>
      </c>
      <c r="E55" s="44">
        <v>0</v>
      </c>
      <c r="F55" s="44"/>
      <c r="G55" s="44"/>
      <c r="H55" s="44">
        <v>28.53</v>
      </c>
      <c r="I55" s="44">
        <v>63.35</v>
      </c>
      <c r="J55" s="44">
        <v>11.66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310.02000000000004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>
        <v>136.80000000000001</v>
      </c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136.80000000000001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2654.6099999999997</v>
      </c>
      <c r="C64" s="53">
        <f t="shared" ref="C64:AG64" si="21">+C15+C23+C31+C39+C47+C48+C49+C50+C51+C52+C53+C54+C55+C56+C57+C58+C59+C60+C61+C62+C63</f>
        <v>2339.58</v>
      </c>
      <c r="D64" s="53">
        <f t="shared" si="21"/>
        <v>116.33999999999999</v>
      </c>
      <c r="E64" s="53">
        <f t="shared" si="21"/>
        <v>586.69000000000005</v>
      </c>
      <c r="F64" s="53">
        <f t="shared" si="21"/>
        <v>1082.67</v>
      </c>
      <c r="G64" s="53">
        <f t="shared" si="21"/>
        <v>4228.8217000000004</v>
      </c>
      <c r="H64" s="53">
        <f t="shared" si="21"/>
        <v>3856.6576</v>
      </c>
      <c r="I64" s="53">
        <f t="shared" si="21"/>
        <v>4265.5200000000004</v>
      </c>
      <c r="J64" s="53">
        <f t="shared" si="21"/>
        <v>1795.94</v>
      </c>
      <c r="K64" s="53">
        <f t="shared" si="21"/>
        <v>1916.1779000000001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22843.0072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8 N</v>
      </c>
      <c r="K66" s="55" t="str">
        <f t="shared" si="22"/>
        <v>CAJA 9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2752.34</v>
      </c>
      <c r="C67" s="57">
        <f t="shared" ref="C67:L67" si="23">C12</f>
        <v>2335.2199999999998</v>
      </c>
      <c r="D67" s="57">
        <f t="shared" si="23"/>
        <v>117.19</v>
      </c>
      <c r="E67" s="57">
        <f t="shared" si="23"/>
        <v>587.08000000000004</v>
      </c>
      <c r="F67" s="57">
        <f t="shared" si="23"/>
        <v>1065.3499999999999</v>
      </c>
      <c r="G67" s="57">
        <f t="shared" si="23"/>
        <v>4226.71</v>
      </c>
      <c r="H67" s="57">
        <f t="shared" si="23"/>
        <v>3850.02</v>
      </c>
      <c r="I67" s="57">
        <f t="shared" si="23"/>
        <v>4262.8900000000003</v>
      </c>
      <c r="J67" s="57">
        <f t="shared" si="23"/>
        <v>1795.73</v>
      </c>
      <c r="K67" s="57">
        <f t="shared" si="23"/>
        <v>1931.57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22924.1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2752.34</v>
      </c>
      <c r="C69" s="59">
        <f t="shared" ref="C69:AG69" si="25">+C67+C68</f>
        <v>2335.2199999999998</v>
      </c>
      <c r="D69" s="59">
        <f t="shared" si="25"/>
        <v>117.19</v>
      </c>
      <c r="E69" s="59">
        <f t="shared" si="25"/>
        <v>587.08000000000004</v>
      </c>
      <c r="F69" s="59">
        <f t="shared" si="25"/>
        <v>1065.3499999999999</v>
      </c>
      <c r="G69" s="59">
        <f t="shared" si="25"/>
        <v>4226.71</v>
      </c>
      <c r="H69" s="59">
        <f t="shared" si="25"/>
        <v>3850.02</v>
      </c>
      <c r="I69" s="59">
        <f t="shared" si="25"/>
        <v>4262.8900000000003</v>
      </c>
      <c r="J69" s="59">
        <f t="shared" si="25"/>
        <v>1795.73</v>
      </c>
      <c r="K69" s="59">
        <f t="shared" si="25"/>
        <v>1931.57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22924.1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-97.730000000000473</v>
      </c>
      <c r="C70" s="57">
        <f t="shared" si="26"/>
        <v>4.3600000000001273</v>
      </c>
      <c r="D70" s="57">
        <f t="shared" si="26"/>
        <v>-0.85000000000000853</v>
      </c>
      <c r="E70" s="57">
        <f t="shared" si="26"/>
        <v>-0.38999999999998636</v>
      </c>
      <c r="F70" s="57">
        <f t="shared" si="26"/>
        <v>17.320000000000164</v>
      </c>
      <c r="G70" s="57">
        <f t="shared" si="26"/>
        <v>2.1117000000003827</v>
      </c>
      <c r="H70" s="57">
        <f t="shared" si="26"/>
        <v>6.6376000000000204</v>
      </c>
      <c r="I70" s="57">
        <f t="shared" si="26"/>
        <v>2.6300000000001091</v>
      </c>
      <c r="J70" s="57">
        <f t="shared" si="26"/>
        <v>0.21000000000003638</v>
      </c>
      <c r="K70" s="57">
        <f t="shared" si="26"/>
        <v>-15.3920999999998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-81.092799999999428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 t="s">
        <v>124</v>
      </c>
      <c r="G71" s="14"/>
      <c r="H71" s="14"/>
      <c r="I71" s="14"/>
      <c r="J71" s="14"/>
      <c r="K71" s="14" t="s">
        <v>125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126</v>
      </c>
      <c r="AH72" s="47"/>
    </row>
    <row r="73" spans="1:34" x14ac:dyDescent="0.25">
      <c r="K73" s="12" t="s">
        <v>127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1232.3499999999999</v>
      </c>
      <c r="C12" s="26">
        <v>1928.93</v>
      </c>
      <c r="D12" s="26">
        <v>2505.19</v>
      </c>
      <c r="E12" s="26">
        <v>18.47</v>
      </c>
      <c r="F12" s="26">
        <v>404.86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6089.7999999999993</v>
      </c>
      <c r="AI12" s="26">
        <v>6027.48</v>
      </c>
      <c r="AJ12" s="69">
        <f>+AI12-AH12</f>
        <v>-62.319999999999709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66</v>
      </c>
      <c r="C15" s="23">
        <v>68.5</v>
      </c>
      <c r="D15" s="23">
        <v>175.5</v>
      </c>
      <c r="E15" s="23">
        <v>13.5</v>
      </c>
      <c r="F15" s="23">
        <v>96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419.5</v>
      </c>
    </row>
    <row r="16" spans="1:36" s="32" customFormat="1" x14ac:dyDescent="0.25">
      <c r="A16" s="30" t="s">
        <v>20</v>
      </c>
      <c r="B16" s="31">
        <v>87</v>
      </c>
      <c r="C16" s="31">
        <v>135</v>
      </c>
      <c r="D16" s="31">
        <v>235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457</v>
      </c>
      <c r="AJ16" s="70"/>
    </row>
    <row r="17" spans="1:36" s="47" customFormat="1" x14ac:dyDescent="0.25">
      <c r="A17" s="46" t="s">
        <v>27</v>
      </c>
      <c r="B17" s="22">
        <f>B16*$B$8</f>
        <v>441.09000000000003</v>
      </c>
      <c r="C17" s="22">
        <f>C16*$B$8</f>
        <v>684.45</v>
      </c>
      <c r="D17" s="22">
        <f t="shared" ref="D17:AG17" si="2">D16*$B$8</f>
        <v>1191.45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2316.9899999999998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135</v>
      </c>
      <c r="D22" s="20">
        <f t="shared" si="5"/>
        <v>235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457</v>
      </c>
    </row>
    <row r="23" spans="1:36" s="47" customFormat="1" x14ac:dyDescent="0.25">
      <c r="A23" s="48" t="s">
        <v>26</v>
      </c>
      <c r="B23" s="19">
        <f>+B17+B19+B21</f>
        <v>441.09000000000003</v>
      </c>
      <c r="C23" s="19">
        <f t="shared" si="5"/>
        <v>684.45</v>
      </c>
      <c r="D23" s="19">
        <f t="shared" si="5"/>
        <v>1191.45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2316.9899999999998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605.22</v>
      </c>
      <c r="C49" s="44">
        <v>1085.78</v>
      </c>
      <c r="D49" s="44">
        <v>871.92</v>
      </c>
      <c r="E49" s="44"/>
      <c r="F49" s="44">
        <v>242.02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2804.94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92.62</v>
      </c>
      <c r="C53" s="44">
        <v>87.28</v>
      </c>
      <c r="D53" s="44">
        <v>266.67</v>
      </c>
      <c r="E53" s="44">
        <v>5</v>
      </c>
      <c r="F53" s="44">
        <v>66.349999999999994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517.92000000000007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26.9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1231.83</v>
      </c>
      <c r="C64" s="53">
        <f t="shared" ref="C64:AG64" si="21">+C15+C23+C31+C39+C47+C48+C49+C50+C51+C52+C53+C54+C55+C56+C57+C58+C59+C60+C61+C62+C63</f>
        <v>1926.01</v>
      </c>
      <c r="D64" s="53">
        <f t="shared" si="21"/>
        <v>2505.54</v>
      </c>
      <c r="E64" s="53">
        <f t="shared" si="21"/>
        <v>18.5</v>
      </c>
      <c r="F64" s="53">
        <f t="shared" si="21"/>
        <v>404.37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6086.25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1232.3499999999999</v>
      </c>
      <c r="C67" s="57">
        <f t="shared" ref="C67:L67" si="23">C12</f>
        <v>1928.93</v>
      </c>
      <c r="D67" s="57">
        <f t="shared" si="23"/>
        <v>2505.19</v>
      </c>
      <c r="E67" s="57">
        <f t="shared" si="23"/>
        <v>18.47</v>
      </c>
      <c r="F67" s="57">
        <f t="shared" si="23"/>
        <v>404.86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6089.7999999999993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1232.3499999999999</v>
      </c>
      <c r="C69" s="59">
        <f t="shared" ref="C69:AG69" si="25">+C67+C68</f>
        <v>1928.93</v>
      </c>
      <c r="D69" s="59">
        <f t="shared" si="25"/>
        <v>2505.19</v>
      </c>
      <c r="E69" s="59">
        <f t="shared" si="25"/>
        <v>18.47</v>
      </c>
      <c r="F69" s="59">
        <f t="shared" si="25"/>
        <v>404.86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6089.7999999999993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-0.51999999999998181</v>
      </c>
      <c r="C70" s="57">
        <f t="shared" si="26"/>
        <v>-2.9200000000000728</v>
      </c>
      <c r="D70" s="57">
        <f t="shared" si="26"/>
        <v>0.34999999999990905</v>
      </c>
      <c r="E70" s="57">
        <f t="shared" si="26"/>
        <v>3.0000000000001137E-2</v>
      </c>
      <c r="F70" s="57">
        <f t="shared" si="26"/>
        <v>-0.49000000000000909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-3.5500000000001535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7" sqref="G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1281.48</v>
      </c>
      <c r="C12" s="26">
        <v>3747.61</v>
      </c>
      <c r="D12" s="26">
        <v>1004.34</v>
      </c>
      <c r="E12" s="26">
        <v>1268.3599999999999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7301.79</v>
      </c>
      <c r="AI12" s="26">
        <v>7260.52</v>
      </c>
      <c r="AJ12" s="69">
        <f>+AI12-AH12</f>
        <v>-41.269999999999527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76.5</v>
      </c>
      <c r="C15" s="23">
        <v>499.5</v>
      </c>
      <c r="D15" s="23">
        <v>223.5</v>
      </c>
      <c r="E15" s="23">
        <v>261.5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1061</v>
      </c>
    </row>
    <row r="16" spans="1:36" s="32" customFormat="1" x14ac:dyDescent="0.25">
      <c r="A16" s="30" t="s">
        <v>20</v>
      </c>
      <c r="B16" s="31">
        <v>128</v>
      </c>
      <c r="C16" s="31">
        <v>295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423</v>
      </c>
      <c r="AJ16" s="70"/>
    </row>
    <row r="17" spans="1:36" s="47" customFormat="1" x14ac:dyDescent="0.25">
      <c r="A17" s="46" t="s">
        <v>27</v>
      </c>
      <c r="B17" s="22">
        <f>B16*$B$8</f>
        <v>648.96</v>
      </c>
      <c r="C17" s="22">
        <f>C16*$B$8</f>
        <v>1495.65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2144.61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128</v>
      </c>
      <c r="C22" s="20">
        <f t="shared" ref="C22:AG23" si="5">+C16+C18+C20</f>
        <v>295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423</v>
      </c>
    </row>
    <row r="23" spans="1:36" s="47" customFormat="1" x14ac:dyDescent="0.25">
      <c r="A23" s="48" t="s">
        <v>26</v>
      </c>
      <c r="B23" s="19">
        <f>+B17+B19+B21</f>
        <v>648.96</v>
      </c>
      <c r="C23" s="19">
        <f t="shared" si="5"/>
        <v>1495.65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2144.61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50.7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50.7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50.7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50.7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456.83</v>
      </c>
      <c r="C49" s="44">
        <v>1102.96</v>
      </c>
      <c r="D49" s="44">
        <v>518.05999999999995</v>
      </c>
      <c r="E49" s="44">
        <v>841.84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2919.69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94.44</v>
      </c>
      <c r="C53" s="44">
        <v>601.14</v>
      </c>
      <c r="D53" s="44">
        <v>262.70999999999998</v>
      </c>
      <c r="E53" s="44">
        <v>164.38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1122.67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18.809999999999999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18.809999999999999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1295.54</v>
      </c>
      <c r="C64" s="53">
        <f t="shared" ref="C64:AG64" si="21">+C15+C23+C31+C39+C47+C48+C49+C50+C51+C52+C53+C54+C55+C56+C57+C58+C59+C60+C61+C62+C63</f>
        <v>3749.9500000000003</v>
      </c>
      <c r="D64" s="53">
        <f t="shared" si="21"/>
        <v>1004.27</v>
      </c>
      <c r="E64" s="53">
        <f t="shared" si="21"/>
        <v>1267.7200000000003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7317.4800000000005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1281.48</v>
      </c>
      <c r="C67" s="57">
        <f t="shared" ref="C67:L67" si="23">C12</f>
        <v>3747.61</v>
      </c>
      <c r="D67" s="57">
        <f t="shared" si="23"/>
        <v>1004.34</v>
      </c>
      <c r="E67" s="57">
        <f t="shared" si="23"/>
        <v>1268.3599999999999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7301.79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1281.48</v>
      </c>
      <c r="C69" s="59">
        <f t="shared" ref="C69:AG69" si="25">+C67+C68</f>
        <v>3747.61</v>
      </c>
      <c r="D69" s="59">
        <f t="shared" si="25"/>
        <v>1004.34</v>
      </c>
      <c r="E69" s="59">
        <f t="shared" si="25"/>
        <v>1268.3599999999999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7301.79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14.059999999999945</v>
      </c>
      <c r="C70" s="57">
        <f t="shared" si="26"/>
        <v>2.3400000000001455</v>
      </c>
      <c r="D70" s="57">
        <f t="shared" si="26"/>
        <v>-7.0000000000050022E-2</v>
      </c>
      <c r="E70" s="57">
        <f t="shared" si="26"/>
        <v>-0.6399999999996453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15.690000000000396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826.46</v>
      </c>
      <c r="C12" s="26">
        <v>1115.7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1942.16</v>
      </c>
      <c r="AI12" s="26">
        <v>1923.74</v>
      </c>
      <c r="AJ12" s="69">
        <f>+AI12-AH12</f>
        <v>-18.420000000000073</v>
      </c>
    </row>
    <row r="13" spans="1:36" ht="19.5" customHeight="1" x14ac:dyDescent="0.25">
      <c r="A13" s="25" t="s">
        <v>117</v>
      </c>
      <c r="B13" s="26">
        <v>12</v>
      </c>
      <c r="C13" s="26">
        <v>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21</v>
      </c>
      <c r="AI13" s="26"/>
      <c r="AJ13" s="69">
        <f>+AI13-AH13</f>
        <v>-21</v>
      </c>
    </row>
    <row r="14" spans="1:36" ht="19.5" customHeight="1" x14ac:dyDescent="0.25">
      <c r="A14" s="25" t="s">
        <v>118</v>
      </c>
      <c r="B14" s="26"/>
      <c r="C14" s="26">
        <v>15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15</v>
      </c>
      <c r="AI14" s="26"/>
      <c r="AJ14" s="69">
        <f>+AI14-AH14</f>
        <v>-15</v>
      </c>
    </row>
    <row r="15" spans="1:36" x14ac:dyDescent="0.25">
      <c r="A15" s="13" t="s">
        <v>0</v>
      </c>
      <c r="B15" s="23">
        <v>100.5</v>
      </c>
      <c r="C15" s="23">
        <v>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</v>
      </c>
    </row>
    <row r="16" spans="1:36" s="32" customFormat="1" x14ac:dyDescent="0.25">
      <c r="A16" s="30" t="s">
        <v>20</v>
      </c>
      <c r="B16" s="31">
        <v>35</v>
      </c>
      <c r="C16" s="31">
        <v>102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137</v>
      </c>
      <c r="AJ16" s="70"/>
    </row>
    <row r="17" spans="1:36" s="47" customFormat="1" x14ac:dyDescent="0.25">
      <c r="A17" s="46" t="s">
        <v>27</v>
      </c>
      <c r="B17" s="22">
        <f>B16*$B$8</f>
        <v>177.45000000000002</v>
      </c>
      <c r="C17" s="22">
        <f>C16*$B$8</f>
        <v>517.14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694.59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35</v>
      </c>
      <c r="C22" s="20">
        <f t="shared" ref="C22:AG23" si="5">+C16+C18+C20</f>
        <v>102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</v>
      </c>
    </row>
    <row r="23" spans="1:36" s="47" customFormat="1" x14ac:dyDescent="0.25">
      <c r="A23" s="48" t="s">
        <v>26</v>
      </c>
      <c r="B23" s="19">
        <f>+B17+B19+B21</f>
        <v>177.45000000000002</v>
      </c>
      <c r="C23" s="19">
        <f t="shared" si="5"/>
        <v>517.14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694.59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508.58</v>
      </c>
      <c r="C49" s="44">
        <v>525.79999999999995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1034.3799999999999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44.49</v>
      </c>
      <c r="C53" s="44">
        <v>82.26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126.75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8.98</v>
      </c>
      <c r="C55" s="44">
        <v>11.56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840</v>
      </c>
      <c r="C64" s="53">
        <f t="shared" ref="C64:AG64" si="21">+C15+C23+C31+C39+C47+C48+C49+C50+C51+C52+C53+C54+C55+C56+C57+C58+C59+C60+C61+C62+C63</f>
        <v>1142.26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1982.26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826.46</v>
      </c>
      <c r="C67" s="57">
        <f t="shared" ref="C67:L67" si="23">C12</f>
        <v>1115.7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1942.16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838.46</v>
      </c>
      <c r="C69" s="59">
        <f t="shared" ref="C69:AG69" si="25">+C67+C68</f>
        <v>1139.7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1978.16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1.5399999999999636</v>
      </c>
      <c r="C70" s="57">
        <f t="shared" si="26"/>
        <v>2.5599999999999454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4.0999999999999091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62" sqref="AI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175.64</v>
      </c>
      <c r="C12" s="26">
        <v>702.34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877.98</v>
      </c>
      <c r="AI12" s="26">
        <v>877.98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</v>
      </c>
    </row>
    <row r="16" spans="1:36" s="32" customFormat="1" x14ac:dyDescent="0.25">
      <c r="A16" s="30" t="s">
        <v>20</v>
      </c>
      <c r="B16" s="31">
        <v>13</v>
      </c>
      <c r="C16" s="31">
        <v>78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</v>
      </c>
      <c r="AJ16" s="70"/>
    </row>
    <row r="17" spans="1:36" s="47" customFormat="1" x14ac:dyDescent="0.25">
      <c r="A17" s="46" t="s">
        <v>27</v>
      </c>
      <c r="B17" s="22">
        <f>B16*$B$8</f>
        <v>65.91</v>
      </c>
      <c r="C17" s="22">
        <f>C16*$B$8</f>
        <v>395.46000000000004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461.37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</v>
      </c>
      <c r="C22" s="20">
        <f t="shared" ref="C22:AG23" si="5">+C16+C18+C20</f>
        <v>78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91</v>
      </c>
    </row>
    <row r="23" spans="1:36" s="47" customFormat="1" x14ac:dyDescent="0.25">
      <c r="A23" s="48" t="s">
        <v>26</v>
      </c>
      <c r="B23" s="19">
        <f>+B17+B19+B21</f>
        <v>65.91</v>
      </c>
      <c r="C23" s="19">
        <f t="shared" si="5"/>
        <v>395.46000000000004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461.37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88.33</v>
      </c>
      <c r="C49" s="44">
        <v>354.97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443.3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7.86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7.86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7.61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7.61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176.10000000000002</v>
      </c>
      <c r="C64" s="53">
        <f t="shared" ref="C64:AG64" si="21">+C15+C23+C31+C39+C47+C48+C49+C50+C51+C52+C53+C54+C55+C56+C57+C58+C59+C60+C61+C62+C63</f>
        <v>758.04000000000008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934.1400000000001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175.64</v>
      </c>
      <c r="C67" s="57">
        <f t="shared" ref="C67:L67" si="23">C12</f>
        <v>702.34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877.98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175.64</v>
      </c>
      <c r="C69" s="59">
        <f t="shared" ref="C69:AG69" si="25">+C67+C68</f>
        <v>702.34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877.98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0.46000000000003638</v>
      </c>
      <c r="C70" s="57">
        <f t="shared" si="26"/>
        <v>55.700000000000045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56.160000000000082</v>
      </c>
    </row>
    <row r="71" spans="1:34" ht="96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>
        <v>5.43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1925.44</v>
      </c>
      <c r="C12" s="26">
        <v>3003.21</v>
      </c>
      <c r="D12" s="26">
        <v>3845</v>
      </c>
      <c r="E12" s="26">
        <v>1797.03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10570.68</v>
      </c>
      <c r="AI12" s="26">
        <v>10457.24</v>
      </c>
      <c r="AJ12" s="69">
        <f>+AI12-AH12</f>
        <v>-113.44000000000051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183.5</v>
      </c>
      <c r="C15" s="23">
        <v>228.5</v>
      </c>
      <c r="D15" s="23">
        <v>298</v>
      </c>
      <c r="E15" s="23">
        <v>62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772</v>
      </c>
    </row>
    <row r="16" spans="1:36" s="32" customFormat="1" x14ac:dyDescent="0.25">
      <c r="A16" s="30" t="s">
        <v>20</v>
      </c>
      <c r="B16" s="31">
        <v>99</v>
      </c>
      <c r="C16" s="31">
        <v>176</v>
      </c>
      <c r="D16" s="31">
        <v>364</v>
      </c>
      <c r="E16" s="31">
        <v>120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759</v>
      </c>
      <c r="AJ16" s="70"/>
    </row>
    <row r="17" spans="1:36" s="47" customFormat="1" x14ac:dyDescent="0.25">
      <c r="A17" s="46" t="s">
        <v>27</v>
      </c>
      <c r="B17" s="22">
        <f>B16*$B$8</f>
        <v>501.93</v>
      </c>
      <c r="C17" s="22">
        <f>C16*$B$8</f>
        <v>892.32</v>
      </c>
      <c r="D17" s="22">
        <f t="shared" ref="D17:AG17" si="2">D16*$B$8</f>
        <v>1845.48</v>
      </c>
      <c r="E17" s="22">
        <f t="shared" si="2"/>
        <v>608.40000000000009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3848.13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99</v>
      </c>
      <c r="C22" s="20">
        <f t="shared" ref="C22:AG23" si="5">+C16+C18+C20</f>
        <v>176</v>
      </c>
      <c r="D22" s="20">
        <f t="shared" si="5"/>
        <v>364</v>
      </c>
      <c r="E22" s="20">
        <f t="shared" si="5"/>
        <v>120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759</v>
      </c>
    </row>
    <row r="23" spans="1:36" s="47" customFormat="1" x14ac:dyDescent="0.25">
      <c r="A23" s="48" t="s">
        <v>26</v>
      </c>
      <c r="B23" s="19">
        <f>+B17+B19+B21</f>
        <v>501.93</v>
      </c>
      <c r="C23" s="19">
        <f t="shared" si="5"/>
        <v>892.32</v>
      </c>
      <c r="D23" s="19">
        <f t="shared" si="5"/>
        <v>1845.48</v>
      </c>
      <c r="E23" s="19">
        <f t="shared" si="5"/>
        <v>608.40000000000009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3848.13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65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329.55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329.55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65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329.55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329.55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1166.75</v>
      </c>
      <c r="C49" s="44">
        <v>1392.26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2559.0100000000002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1445.17</v>
      </c>
      <c r="E52" s="44">
        <v>875.36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2320.5300000000002</v>
      </c>
    </row>
    <row r="53" spans="1:34" x14ac:dyDescent="0.25">
      <c r="A53" s="17" t="s">
        <v>18</v>
      </c>
      <c r="B53" s="44">
        <v>89.97</v>
      </c>
      <c r="C53" s="44">
        <v>142.56</v>
      </c>
      <c r="D53" s="44">
        <v>138.93</v>
      </c>
      <c r="E53" s="44">
        <v>190.89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562.35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23.29</v>
      </c>
      <c r="D55" s="44">
        <v>0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23.29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122.44</v>
      </c>
      <c r="E59" s="44">
        <v>59.92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182.36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1942.15</v>
      </c>
      <c r="C64" s="53">
        <f t="shared" ref="C64:AG64" si="21">+C15+C23+C31+C39+C47+C48+C49+C50+C51+C52+C53+C54+C55+C56+C57+C58+C59+C60+C61+C62+C63</f>
        <v>3008.48</v>
      </c>
      <c r="D64" s="53">
        <f t="shared" si="21"/>
        <v>3850.02</v>
      </c>
      <c r="E64" s="53">
        <f t="shared" si="21"/>
        <v>1796.5700000000002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10597.22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1925.44</v>
      </c>
      <c r="C67" s="57">
        <f t="shared" ref="C67:L67" si="23">C12</f>
        <v>3003.21</v>
      </c>
      <c r="D67" s="57">
        <f t="shared" si="23"/>
        <v>3845</v>
      </c>
      <c r="E67" s="57">
        <f t="shared" si="23"/>
        <v>1797.03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10570.68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1925.44</v>
      </c>
      <c r="C69" s="59">
        <f t="shared" ref="C69:AG69" si="25">+C67+C68</f>
        <v>3003.21</v>
      </c>
      <c r="D69" s="59">
        <f t="shared" si="25"/>
        <v>3845</v>
      </c>
      <c r="E69" s="59">
        <f t="shared" si="25"/>
        <v>1797.03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10570.68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16.710000000000036</v>
      </c>
      <c r="C70" s="57">
        <f t="shared" si="26"/>
        <v>5.2699999999999818</v>
      </c>
      <c r="D70" s="57">
        <f t="shared" si="26"/>
        <v>5.0199999999999818</v>
      </c>
      <c r="E70" s="57">
        <f t="shared" si="26"/>
        <v>-0.45999999999980901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26.540000000000191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2022-06-08T19:07:53Z</dcterms:modified>
</cp:coreProperties>
</file>