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DRE GENERAL MAYO 2022\"/>
    </mc:Choice>
  </mc:AlternateContent>
  <bookViews>
    <workbookView xWindow="0" yWindow="0" windowWidth="19200" windowHeight="11505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AH23" i="149" s="1"/>
  <c r="F11" i="145" s="1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51" l="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T64" i="40" s="1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Z64" i="40"/>
  <c r="Z70" i="40" s="1"/>
  <c r="Y64" i="40"/>
  <c r="Y70" i="40" s="1"/>
  <c r="V64" i="40"/>
  <c r="V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C69" i="40" l="1"/>
  <c r="Q39" i="40"/>
  <c r="M39" i="40"/>
  <c r="AG64" i="40"/>
  <c r="AG70" i="40" s="1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S64" i="40" s="1"/>
  <c r="S70" i="40" s="1"/>
  <c r="R23" i="40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AH69" i="40" l="1"/>
  <c r="R64" i="40"/>
  <c r="R70" i="40" s="1"/>
  <c r="Q64" i="40"/>
  <c r="Q70" i="40" s="1"/>
  <c r="N64" i="40"/>
  <c r="N70" i="40" s="1"/>
  <c r="C41" i="40"/>
  <c r="D41" i="40"/>
  <c r="E41" i="40"/>
  <c r="F41" i="40"/>
  <c r="G41" i="40"/>
  <c r="G47" i="40" s="1"/>
  <c r="H41" i="40"/>
  <c r="I41" i="40"/>
  <c r="I47" i="40" s="1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F39" i="40" s="1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I31" i="40" s="1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G23" i="40" s="1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K47" i="40"/>
  <c r="B38" i="40"/>
  <c r="E39" i="40" l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D64" i="40" l="1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<sst xmlns="http://schemas.openxmlformats.org/spreadsheetml/2006/main" count="745" uniqueCount="131">
  <si>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</si>
  <si>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</si>
  <si>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</si>
  <si>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</si>
  <si>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</si>
  <si>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</si>
  <si>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</si>
  <si>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</si>
  <si>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</si>
  <si>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</si>
  <si>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</si>
  <si>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</si>
  <si>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</si>
  <si>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</si>
  <si>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</si>
  <si>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</si>
  <si>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</si>
  <si>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</si>
  <si>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</si>
  <si>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</si>
  <si>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</si>
  <si>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</si>
  <si>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</si>
  <si>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</si>
  <si>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</si>
  <si>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</si>
  <si>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</si>
  <si>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</si>
  <si>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</si>
  <si>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</si>
  <si>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</si>
  <si>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</si>
  <si>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</si>
  <si>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</si>
  <si>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</si>
  <si>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</si>
  <si>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</si>
  <si>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</si>
  <si>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</si>
  <si>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</si>
  <si>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</si>
  <si>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</si>
  <si>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</si>
  <si>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</si>
  <si>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</si>
  <si>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</si>
  <si>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</si>
  <si>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</si>
  <si>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</si>
  <si>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</si>
  <si>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</si>
  <si>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</si>
  <si>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</si>
  <si>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</si>
  <si>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</si>
  <si>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</si>
  <si>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</si>
  <si>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</si>
  <si>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</si>
  <si>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</si>
  <si>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</si>
  <si>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</si>
  <si>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</si>
  <si>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</si>
  <si>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</si>
  <si>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</si>
  <si>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</si>
  <si>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</si>
  <si>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</si>
  <si>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</si>
  <si>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</si>
  <si>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</si>
  <si>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</si>
  <si>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</si>
  <si>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</si>
  <si>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</si>
  <si>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</si>
  <si>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</si>
  <si>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</si>
  <si>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</si>
  <si>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</si>
  <si>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</si>
  <si>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</si>
  <si>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</si>
  <si>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</si>
  <si>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</si>
  <si>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</si>
  <si>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</si>
  <si>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</si>
  <si>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</si>
  <si>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</si>
  <si>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</si>
  <si>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</si>
  <si>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</si>
  <si>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</si>
  <si>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</si>
  <si>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</si>
  <si>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</si>
  <si>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</si>
  <si>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</si>
  <si>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</si>
  <si>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</si>
  <si>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</si>
  <si>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</si>
  <si>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</si>
  <si>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</si>
  <si>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</si>
  <si>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</si>
  <si>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</si>
  <si>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</si>
  <si>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</si>
  <si>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</si>
  <si>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</si>
  <si>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</si>
  <si>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</si>
  <si>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</si>
  <si>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</si>
  <si>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</si>
  <si>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</si>
  <si>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</si>
  <si>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</si>
  <si>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</si>
  <si>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</si>
  <si>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fondo 50</t>
  </si>
  <si>
    <t>sobranteeselfaltantedela mañana</t>
  </si>
  <si>
    <t xml:space="preserve"> </t>
  </si>
  <si>
    <t>sobrante pordebito 7.00</t>
  </si>
  <si>
    <t>fondo 79.00</t>
  </si>
  <si>
    <t>fondo 42.00</t>
  </si>
  <si>
    <t>fondo 18.00</t>
  </si>
  <si>
    <t>fondo 226.00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</si>
</sst>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53654.889999999992</v>
      </c>
      <c r="C2" s="43">
        <f>MODELO!AH12</f>
        <v>25082.820000000003</v>
      </c>
      <c r="D2" s="43">
        <f>EXQUISITECES!AH12</f>
        <v>6928.92</v>
      </c>
      <c r="E2" s="43">
        <f>HOYADA!AH12</f>
        <v>10387.140000000001</v>
      </c>
      <c r="F2" s="43">
        <f>FARMASTOP!AH12</f>
        <v>2131.06</v>
      </c>
      <c r="G2" s="43">
        <f>BOCAS!AH12</f>
        <v>1442.96</v>
      </c>
      <c r="H2" s="43">
        <f>LAGUNETICA!AH12</f>
        <v>12005.86</v>
      </c>
      <c r="I2" s="43">
        <f>SANANTONIO!AH12</f>
        <v>0</v>
      </c>
      <c r="J2" s="43">
        <f>SUM(B2:I2)</f>
        <v>111633.65</v>
      </c>
    </row>
    <row r="3" spans="1:10" x14ac:dyDescent="0.25">
      <c r="A3" s="46" t="s">
        <v>0</v>
      </c>
      <c r="B3" s="43">
        <f>AUTOMERCADO!AH15</f>
        <v>1660.5</v>
      </c>
      <c r="C3" s="43">
        <f>MODELO!AH15</f>
        <v>1102.5</v>
      </c>
      <c r="D3" s="43">
        <f>EXQUISITECES!AH15</f>
        <v>556.5</v>
      </c>
      <c r="E3" s="43">
        <f>HOYADA!AH15</f>
        <v>2039</v>
      </c>
      <c r="F3" s="43">
        <f>FARMASTOP!AH15</f>
        <v>98.2</v>
      </c>
      <c r="G3" s="43">
        <f>BOCAS!AH15</f>
        <v>35</v>
      </c>
      <c r="H3" s="43">
        <f>LAGUNETICA!AH15</f>
        <v>906.5</v>
      </c>
      <c r="I3" s="43">
        <f>SANANTONIO!AH15</f>
        <v>0</v>
      </c>
      <c r="J3" s="43">
        <f t="shared" ref="J3:J52" si="0">SUM(B3:I3)</f>
        <v>6398.2</v>
      </c>
    </row>
    <row r="4" spans="1:10" x14ac:dyDescent="0.25">
      <c r="A4" s="73" t="s">
        <v>20</v>
      </c>
      <c r="B4" s="43">
        <f>AUTOMERCADO!AH16</f>
        <v>3633</v>
      </c>
      <c r="C4" s="43">
        <f>MODELO!AH16</f>
        <v>1791</v>
      </c>
      <c r="D4" s="43">
        <f>EXQUISITECES!AH16</f>
        <v>531</v>
      </c>
      <c r="E4" s="43">
        <f>HOYADA!AH16</f>
        <v>536</v>
      </c>
      <c r="F4" s="43">
        <f>FARMASTOP!AH16</f>
        <v>66</v>
      </c>
      <c r="G4" s="43">
        <f>BOCAS!AH16</f>
        <v>156</v>
      </c>
      <c r="H4" s="43">
        <f>LAGUNETICA!AH16</f>
        <v>653</v>
      </c>
      <c r="I4" s="43">
        <f>SANANTONIO!AH16</f>
        <v>0</v>
      </c>
      <c r="J4" s="43">
        <f t="shared" si="0"/>
        <v>7366</v>
      </c>
    </row>
    <row r="5" spans="1:10" x14ac:dyDescent="0.25">
      <c r="A5" s="46" t="s">
        <v>27</v>
      </c>
      <c r="B5" s="43">
        <f>AUTOMERCADO!AH17</f>
        <v>18419.310000000001</v>
      </c>
      <c r="C5" s="43">
        <f>MODELO!AH17</f>
        <v>9080.3700000000008</v>
      </c>
      <c r="D5" s="43">
        <f>EXQUISITECES!AH17</f>
        <v>2692.17</v>
      </c>
      <c r="E5" s="43">
        <f>HOYADA!AH17</f>
        <v>2717.52</v>
      </c>
      <c r="F5" s="43">
        <f>FARMASTOP!AH17</f>
        <v>334.62</v>
      </c>
      <c r="G5" s="43">
        <f>BOCAS!AH17</f>
        <v>790.92000000000007</v>
      </c>
      <c r="H5" s="43">
        <f>LAGUNETICA!AH17</f>
        <v>3310.71</v>
      </c>
      <c r="I5" s="43">
        <f>SANANTONIO!AH17</f>
        <v>0</v>
      </c>
      <c r="J5" s="43">
        <f t="shared" si="0"/>
        <v>37345.619999999995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3633</v>
      </c>
      <c r="C10" s="43">
        <f>MODELO!AH22</f>
        <v>1791</v>
      </c>
      <c r="D10" s="43">
        <f>EXQUISITECES!AH22</f>
        <v>531</v>
      </c>
      <c r="E10" s="43">
        <f>HOYADA!AH22</f>
        <v>536</v>
      </c>
      <c r="F10" s="43">
        <f>FARMASTOP!AH22</f>
        <v>66</v>
      </c>
      <c r="G10" s="43">
        <f>BOCAS!AH22</f>
        <v>156</v>
      </c>
      <c r="H10" s="43">
        <f>LAGUNETICA!AH22</f>
        <v>653</v>
      </c>
      <c r="I10" s="43">
        <f>SANANTONIO!AH22</f>
        <v>0</v>
      </c>
      <c r="J10" s="43">
        <f t="shared" si="0"/>
        <v>7366</v>
      </c>
    </row>
    <row r="11" spans="1:10" x14ac:dyDescent="0.25">
      <c r="A11" s="48" t="s">
        <v>26</v>
      </c>
      <c r="B11" s="43">
        <f>AUTOMERCADO!AH23</f>
        <v>18419.310000000001</v>
      </c>
      <c r="C11" s="43">
        <f>MODELO!AH23</f>
        <v>9080.3700000000008</v>
      </c>
      <c r="D11" s="43">
        <f>EXQUISITECES!AH23</f>
        <v>2692.17</v>
      </c>
      <c r="E11" s="43">
        <f>HOYADA!AH23</f>
        <v>2717.52</v>
      </c>
      <c r="F11" s="43">
        <f>FARMASTOP!AH23</f>
        <v>334.62</v>
      </c>
      <c r="G11" s="43">
        <f>BOCAS!AH23</f>
        <v>790.92000000000007</v>
      </c>
      <c r="H11" s="43">
        <f>LAGUNETICA!AH23</f>
        <v>3310.71</v>
      </c>
      <c r="I11" s="43">
        <f>SANANTONIO!AH23</f>
        <v>0</v>
      </c>
      <c r="J11" s="43">
        <f t="shared" si="0"/>
        <v>37345.619999999995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211.46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211.46</v>
      </c>
    </row>
    <row r="21" spans="1:10" x14ac:dyDescent="0.25">
      <c r="A21" s="46" t="s">
        <v>35</v>
      </c>
      <c r="B21" s="43">
        <f>AUTOMERCADO!AH33</f>
        <v>1072.1022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1072.1022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211.46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211.46</v>
      </c>
    </row>
    <row r="27" spans="1:10" x14ac:dyDescent="0.25">
      <c r="A27" s="48" t="s">
        <v>42</v>
      </c>
      <c r="B27" s="43">
        <f>AUTOMERCADO!AH39</f>
        <v>1072.1022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1072.1022</v>
      </c>
    </row>
    <row r="28" spans="1:10" x14ac:dyDescent="0.25">
      <c r="A28" s="46" t="s">
        <v>43</v>
      </c>
      <c r="B28" s="43">
        <f>AUTOMERCADO!AH40</f>
        <v>189.03</v>
      </c>
      <c r="C28" s="43">
        <f>MODELO!AH40</f>
        <v>23.65</v>
      </c>
      <c r="D28" s="43">
        <f>EXQUISITECES!AH40</f>
        <v>0</v>
      </c>
      <c r="E28" s="43">
        <f>HOYADA!AH40</f>
        <v>3.5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216.18</v>
      </c>
    </row>
    <row r="29" spans="1:10" x14ac:dyDescent="0.25">
      <c r="A29" s="46" t="s">
        <v>44</v>
      </c>
      <c r="B29" s="43">
        <f>AUTOMERCADO!AH41</f>
        <v>958.38210000000004</v>
      </c>
      <c r="C29" s="43">
        <f>MODELO!AH41</f>
        <v>119.90550000000002</v>
      </c>
      <c r="D29" s="43">
        <f>EXQUISITECES!AH41</f>
        <v>0</v>
      </c>
      <c r="E29" s="43">
        <f>HOYADA!AH41</f>
        <v>17.745000000000001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1096.0326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189.03</v>
      </c>
      <c r="C34" s="43">
        <f>MODELO!AH46</f>
        <v>23.65</v>
      </c>
      <c r="D34" s="43">
        <f>EXQUISITECES!AH46</f>
        <v>0</v>
      </c>
      <c r="E34" s="43">
        <f>HOYADA!AH46</f>
        <v>3.5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216.18</v>
      </c>
    </row>
    <row r="35" spans="1:10" x14ac:dyDescent="0.25">
      <c r="A35" s="48" t="s">
        <v>48</v>
      </c>
      <c r="B35" s="43">
        <f>AUTOMERCADO!AH47</f>
        <v>958.38210000000004</v>
      </c>
      <c r="C35" s="43">
        <f>MODELO!AH47</f>
        <v>119.90550000000002</v>
      </c>
      <c r="D35" s="43">
        <f>EXQUISITECES!AH47</f>
        <v>0</v>
      </c>
      <c r="E35" s="43">
        <f>HOYADA!AH47</f>
        <v>17.745000000000001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1096.0326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28378.120000000003</v>
      </c>
      <c r="C37" s="43">
        <f>MODELO!AH49</f>
        <v>10255.049999999999</v>
      </c>
      <c r="D37" s="43">
        <f>EXQUISITECES!AH49</f>
        <v>3068.12</v>
      </c>
      <c r="E37" s="43">
        <f>HOYADA!AH49</f>
        <v>4552.58</v>
      </c>
      <c r="F37" s="43">
        <f>FARMASTOP!AH49</f>
        <v>1572.54</v>
      </c>
      <c r="G37" s="43">
        <f>BOCAS!AH49</f>
        <v>584.28</v>
      </c>
      <c r="H37" s="43">
        <f>LAGUNETICA!AH49</f>
        <v>3157.09</v>
      </c>
      <c r="I37" s="43">
        <f>SANANTONIO!AH49</f>
        <v>0</v>
      </c>
      <c r="J37" s="43">
        <f t="shared" si="0"/>
        <v>51567.78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1148.1300000000001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3972.3900000000003</v>
      </c>
      <c r="I40" s="43">
        <f>SANANTONIO!AH52</f>
        <v>0</v>
      </c>
      <c r="J40" s="43">
        <f t="shared" si="0"/>
        <v>5120.5200000000004</v>
      </c>
    </row>
    <row r="41" spans="1:10" x14ac:dyDescent="0.25">
      <c r="A41" s="74" t="s">
        <v>18</v>
      </c>
      <c r="B41" s="43">
        <f>AUTOMERCADO!AH53</f>
        <v>2064.94</v>
      </c>
      <c r="C41" s="43">
        <f>MODELO!AH53</f>
        <v>2733.1799999999994</v>
      </c>
      <c r="D41" s="43">
        <f>EXQUISITECES!AH53</f>
        <v>616.54999999999995</v>
      </c>
      <c r="E41" s="43">
        <f>HOYADA!AH53</f>
        <v>1005.9599999999999</v>
      </c>
      <c r="F41" s="43">
        <f>FARMASTOP!AH53</f>
        <v>138.62</v>
      </c>
      <c r="G41" s="43">
        <f>BOCAS!AH53</f>
        <v>36.659999999999997</v>
      </c>
      <c r="H41" s="43">
        <f>LAGUNETICA!AH53</f>
        <v>646.0200000000001</v>
      </c>
      <c r="I41" s="43">
        <f>SANANTONIO!AH53</f>
        <v>0</v>
      </c>
      <c r="J41" s="43">
        <f t="shared" si="0"/>
        <v>7241.9299999999994</v>
      </c>
    </row>
    <row r="42" spans="1:10" x14ac:dyDescent="0.25">
      <c r="A42" s="74" t="s">
        <v>114</v>
      </c>
      <c r="B42" s="43">
        <f>AUTOMERCADO!AH54</f>
        <v>18.490000000000002</v>
      </c>
      <c r="C42" s="43">
        <f>MODELO!AH54</f>
        <v>134.03</v>
      </c>
      <c r="D42" s="43">
        <f>EXQUISITECES!AH54</f>
        <v>0</v>
      </c>
      <c r="E42" s="43">
        <f>HOYADA!AH54</f>
        <v>32.979999999999997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185.5</v>
      </c>
    </row>
    <row r="43" spans="1:10" x14ac:dyDescent="0.25">
      <c r="A43" s="74" t="s">
        <v>52</v>
      </c>
      <c r="B43" s="43">
        <f>AUTOMERCADO!AH55</f>
        <v>1473.5700000000002</v>
      </c>
      <c r="C43" s="43">
        <f>MODELO!AH55</f>
        <v>493.40000000000003</v>
      </c>
      <c r="D43" s="43">
        <f>EXQUISITECES!AH55</f>
        <v>0</v>
      </c>
      <c r="E43" s="43">
        <f>HOYADA!AH55</f>
        <v>22.54</v>
      </c>
      <c r="F43" s="43">
        <f>FARMASTOP!AH55</f>
        <v>22.99</v>
      </c>
      <c r="G43" s="43">
        <f>BOCAS!AH55</f>
        <v>0</v>
      </c>
      <c r="H43" s="43">
        <f>LAGUNETICA!AH55</f>
        <v>42.74</v>
      </c>
      <c r="I43" s="43">
        <f>SANANTONIO!AH55</f>
        <v>0</v>
      </c>
      <c r="J43" s="43">
        <f t="shared" si="0"/>
        <v>2055.2400000000002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48.55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48.55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56.68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56.68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4.21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4.21</v>
      </c>
    </row>
    <row r="52" spans="1:10" x14ac:dyDescent="0.25">
      <c r="A52" s="51" t="s">
        <v>92</v>
      </c>
      <c r="B52" s="75">
        <f>AUTOMERCADO!AH64</f>
        <v>54045.414299999989</v>
      </c>
      <c r="C52" s="75">
        <f>MODELO!AH64</f>
        <v>25171.7955</v>
      </c>
      <c r="D52" s="75">
        <f>EXQUISITECES!AH64</f>
        <v>6933.34</v>
      </c>
      <c r="E52" s="75">
        <f>HOYADA!AH64</f>
        <v>10388.325000000001</v>
      </c>
      <c r="F52" s="75">
        <f>FARMASTOP!AH64</f>
        <v>2171.1799999999998</v>
      </c>
      <c r="G52" s="75">
        <f>BOCAS!AH64</f>
        <v>1446.8600000000001</v>
      </c>
      <c r="H52" s="75">
        <f>LAGUNETICA!AH64</f>
        <v>12035.45</v>
      </c>
      <c r="I52" s="75">
        <f>SANANTONIO!AH64</f>
        <v>0</v>
      </c>
      <c r="J52" s="75">
        <f t="shared" si="0"/>
        <v>112192.36479999997</v>
      </c>
    </row>
    <row r="53" spans="1:10" x14ac:dyDescent="0.25">
      <c r="A53" s="56" t="s">
        <v>3</v>
      </c>
      <c r="B53" s="43">
        <f>B2</f>
        <v>53654.889999999992</v>
      </c>
      <c r="C53" s="43">
        <f t="shared" ref="C53:I53" si="1">C2</f>
        <v>25082.820000000003</v>
      </c>
      <c r="D53" s="43">
        <f t="shared" si="1"/>
        <v>6928.92</v>
      </c>
      <c r="E53" s="43">
        <f t="shared" si="1"/>
        <v>10387.140000000001</v>
      </c>
      <c r="F53" s="43">
        <f t="shared" si="1"/>
        <v>2131.06</v>
      </c>
      <c r="G53" s="43">
        <f t="shared" si="1"/>
        <v>1442.96</v>
      </c>
      <c r="H53" s="43">
        <f t="shared" si="1"/>
        <v>12005.86</v>
      </c>
      <c r="I53" s="43">
        <f t="shared" si="1"/>
        <v>0</v>
      </c>
      <c r="J53" s="43">
        <f>J2</f>
        <v>111633.65</v>
      </c>
    </row>
    <row r="54" spans="1:10" x14ac:dyDescent="0.25">
      <c r="A54" s="58" t="s">
        <v>95</v>
      </c>
      <c r="B54" s="43">
        <f>+B52-B53</f>
        <v>390.52429999999731</v>
      </c>
      <c r="C54" s="43">
        <f t="shared" ref="C54:I54" si="2">+C52-C53</f>
        <v>88.975499999996828</v>
      </c>
      <c r="D54" s="43">
        <f t="shared" si="2"/>
        <v>4.4200000000000728</v>
      </c>
      <c r="E54" s="43">
        <f t="shared" si="2"/>
        <v>1.1849999999994907</v>
      </c>
      <c r="F54" s="43">
        <f t="shared" si="2"/>
        <v>40.119999999999891</v>
      </c>
      <c r="G54" s="43">
        <f t="shared" si="2"/>
        <v>3.9000000000000909</v>
      </c>
      <c r="H54" s="43">
        <f t="shared" si="2"/>
        <v>29.590000000000146</v>
      </c>
      <c r="I54" s="43">
        <f t="shared" si="2"/>
        <v>0</v>
      </c>
      <c r="J54" s="43">
        <f>+J52-J53</f>
        <v>558.71479999997246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>
        <v>5.43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61</v>
      </c>
      <c r="K11" s="5" t="s">
        <v>62</v>
      </c>
      <c r="L11" s="5" t="s">
        <v>64</v>
      </c>
      <c r="M11" s="5" t="s">
        <v>66</v>
      </c>
      <c r="N11" s="5" t="s">
        <v>76</v>
      </c>
      <c r="O11" s="5" t="s">
        <v>79</v>
      </c>
      <c r="P11" s="5" t="s">
        <v>81</v>
      </c>
      <c r="Q11" s="5" t="s">
        <v>82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146.6</v>
      </c>
      <c r="C12" s="26">
        <v>6002.18</v>
      </c>
      <c r="D12" s="26">
        <v>2516.81</v>
      </c>
      <c r="E12" s="26">
        <v>2115.1</v>
      </c>
      <c r="F12" s="26">
        <v>3096.57</v>
      </c>
      <c r="G12" s="26">
        <v>6890.73</v>
      </c>
      <c r="H12" s="26">
        <v>1950.88</v>
      </c>
      <c r="I12" s="26">
        <v>5485.69</v>
      </c>
      <c r="J12" s="26">
        <v>3868.21</v>
      </c>
      <c r="K12" s="26">
        <v>6181.31</v>
      </c>
      <c r="L12" s="26">
        <v>6838.43</v>
      </c>
      <c r="M12" s="26">
        <v>4582.03</v>
      </c>
      <c r="N12" s="26">
        <v>203.09</v>
      </c>
      <c r="O12" s="26">
        <v>780.32</v>
      </c>
      <c r="P12" s="26">
        <v>17.010000000000002</v>
      </c>
      <c r="Q12" s="26">
        <v>2979.93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53654.889999999992</v>
      </c>
      <c r="AI12" s="26">
        <v>53090.74</v>
      </c>
      <c r="AJ12" s="69">
        <f>+AI12-AH12</f>
        <v>-564.14999999999418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</v>
      </c>
      <c r="C15" s="23">
        <v>155</v>
      </c>
      <c r="D15" s="23"/>
      <c r="E15" s="23"/>
      <c r="F15" s="23">
        <v>1.5</v>
      </c>
      <c r="G15" s="23">
        <v>238.5</v>
      </c>
      <c r="H15" s="23">
        <v>82.5</v>
      </c>
      <c r="I15" s="23">
        <v>224.5</v>
      </c>
      <c r="J15" s="23">
        <v>37.5</v>
      </c>
      <c r="K15" s="23"/>
      <c r="L15" s="23">
        <v>128.5</v>
      </c>
      <c r="M15" s="23">
        <v>220</v>
      </c>
      <c r="N15" s="23">
        <v>85.5</v>
      </c>
      <c r="O15" s="23">
        <v>159</v>
      </c>
      <c r="P15" s="23">
        <v>5</v>
      </c>
      <c r="Q15" s="23">
        <v>321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1660.5</v>
      </c>
    </row>
    <row r="16" spans="1:36" s="32" customFormat="1" x14ac:dyDescent="0.25">
      <c r="A16" s="30" t="s">
        <v>20</v>
      </c>
      <c r="B16" s="31">
        <v>5</v>
      </c>
      <c r="C16" s="31">
        <v>274</v>
      </c>
      <c r="D16" s="31">
        <v>208</v>
      </c>
      <c r="E16" s="31">
        <v>170</v>
      </c>
      <c r="F16" s="31">
        <v>116</v>
      </c>
      <c r="G16" s="31">
        <v>812</v>
      </c>
      <c r="H16" s="31">
        <v>145</v>
      </c>
      <c r="I16" s="31">
        <v>600</v>
      </c>
      <c r="J16" s="31">
        <v>313</v>
      </c>
      <c r="K16" s="31">
        <v>530</v>
      </c>
      <c r="L16" s="31">
        <v>438</v>
      </c>
      <c r="M16" s="31"/>
      <c r="N16" s="31"/>
      <c r="O16" s="31">
        <v>22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3633</v>
      </c>
      <c r="AJ16" s="70"/>
    </row>
    <row r="17" spans="1:36" s="47" customFormat="1" x14ac:dyDescent="0.25">
      <c r="A17" s="46" t="s">
        <v>27</v>
      </c>
      <c r="B17" s="22">
        <f>B16*$B$8</f>
        <v>25.35</v>
      </c>
      <c r="C17" s="22">
        <f>C16*$B$8</f>
        <v>1389.18</v>
      </c>
      <c r="D17" s="22">
        <f t="shared" ref="D17:L17" si="2">D16*$B$8</f>
        <v>1054.56</v>
      </c>
      <c r="E17" s="22">
        <f t="shared" si="2"/>
        <v>861.90000000000009</v>
      </c>
      <c r="F17" s="22">
        <f t="shared" si="2"/>
        <v>588.12</v>
      </c>
      <c r="G17" s="22">
        <f t="shared" si="2"/>
        <v>4116.84</v>
      </c>
      <c r="H17" s="22">
        <f t="shared" si="2"/>
        <v>735.15000000000009</v>
      </c>
      <c r="I17" s="22">
        <f t="shared" si="2"/>
        <v>3042</v>
      </c>
      <c r="J17" s="22">
        <f t="shared" si="2"/>
        <v>1586.91</v>
      </c>
      <c r="K17" s="22">
        <f t="shared" si="2"/>
        <v>2687.1000000000004</v>
      </c>
      <c r="L17" s="22">
        <f t="shared" si="2"/>
        <v>2220.6600000000003</v>
      </c>
      <c r="M17" s="22">
        <f t="shared" ref="M17:R17" si="3">M16*$B$8</f>
        <v>0</v>
      </c>
      <c r="N17" s="22">
        <f t="shared" si="3"/>
        <v>0</v>
      </c>
      <c r="O17" s="22">
        <f t="shared" si="3"/>
        <v>111.54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18419.310000000001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</v>
      </c>
      <c r="C22" s="20">
        <f t="shared" ref="C22:L22" si="11">+C16+C18+C20</f>
        <v>274</v>
      </c>
      <c r="D22" s="20">
        <f t="shared" si="11"/>
        <v>208</v>
      </c>
      <c r="E22" s="20">
        <f t="shared" si="11"/>
        <v>170</v>
      </c>
      <c r="F22" s="20">
        <f t="shared" si="11"/>
        <v>116</v>
      </c>
      <c r="G22" s="20">
        <f t="shared" si="11"/>
        <v>812</v>
      </c>
      <c r="H22" s="20">
        <f t="shared" si="11"/>
        <v>145</v>
      </c>
      <c r="I22" s="20">
        <f t="shared" si="11"/>
        <v>600</v>
      </c>
      <c r="J22" s="20">
        <f t="shared" si="11"/>
        <v>313</v>
      </c>
      <c r="K22" s="20">
        <f t="shared" si="11"/>
        <v>530</v>
      </c>
      <c r="L22" s="20">
        <f t="shared" si="11"/>
        <v>438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22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3633</v>
      </c>
    </row>
    <row r="23" spans="1:36" s="47" customFormat="1" x14ac:dyDescent="0.25">
      <c r="A23" s="48" t="s">
        <v>26</v>
      </c>
      <c r="B23" s="19">
        <f>+B17+B19+B21</f>
        <v>25.35</v>
      </c>
      <c r="C23" s="19">
        <f t="shared" ref="C23:L23" si="14">+C17+C19+C21</f>
        <v>1389.18</v>
      </c>
      <c r="D23" s="19">
        <f t="shared" si="14"/>
        <v>1054.56</v>
      </c>
      <c r="E23" s="19">
        <f t="shared" si="14"/>
        <v>861.90000000000009</v>
      </c>
      <c r="F23" s="19">
        <f t="shared" si="14"/>
        <v>588.12</v>
      </c>
      <c r="G23" s="19">
        <f t="shared" si="14"/>
        <v>4116.84</v>
      </c>
      <c r="H23" s="19">
        <f t="shared" si="14"/>
        <v>735.15000000000009</v>
      </c>
      <c r="I23" s="19">
        <f t="shared" si="14"/>
        <v>3042</v>
      </c>
      <c r="J23" s="19">
        <f t="shared" si="14"/>
        <v>1586.91</v>
      </c>
      <c r="K23" s="19">
        <f t="shared" si="14"/>
        <v>2687.1000000000004</v>
      </c>
      <c r="L23" s="19">
        <f t="shared" si="14"/>
        <v>2220.6600000000003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111.54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18419.310000000001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>
        <v>170</v>
      </c>
      <c r="D32" s="36"/>
      <c r="E32" s="36"/>
      <c r="F32" s="36"/>
      <c r="G32" s="36"/>
      <c r="H32" s="36"/>
      <c r="I32" s="36"/>
      <c r="J32" s="36"/>
      <c r="K32" s="36">
        <v>41.46</v>
      </c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211.46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861.90000000000009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210.2022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1072.1022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170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41.46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211.46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861.90000000000009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210.2022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1072.1022</v>
      </c>
    </row>
    <row r="40" spans="1:34" x14ac:dyDescent="0.25">
      <c r="A40" s="13" t="s">
        <v>43</v>
      </c>
      <c r="B40" s="36"/>
      <c r="C40" s="36">
        <v>18.07</v>
      </c>
      <c r="D40" s="36">
        <v>25.51</v>
      </c>
      <c r="E40" s="36"/>
      <c r="F40" s="36">
        <v>10</v>
      </c>
      <c r="G40" s="36"/>
      <c r="H40" s="36"/>
      <c r="I40" s="36">
        <v>22.28</v>
      </c>
      <c r="J40" s="36"/>
      <c r="K40" s="36">
        <v>19.48</v>
      </c>
      <c r="L40" s="36">
        <v>93.69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189.03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91.614900000000006</v>
      </c>
      <c r="D41" s="22">
        <f t="shared" si="45"/>
        <v>129.3357</v>
      </c>
      <c r="E41" s="22">
        <f t="shared" si="45"/>
        <v>0</v>
      </c>
      <c r="F41" s="22">
        <f t="shared" si="45"/>
        <v>50.7</v>
      </c>
      <c r="G41" s="22">
        <f t="shared" si="45"/>
        <v>0</v>
      </c>
      <c r="H41" s="22">
        <f t="shared" si="45"/>
        <v>0</v>
      </c>
      <c r="I41" s="22">
        <f t="shared" si="45"/>
        <v>112.95960000000001</v>
      </c>
      <c r="J41" s="22">
        <f t="shared" si="45"/>
        <v>0</v>
      </c>
      <c r="K41" s="22">
        <f t="shared" si="45"/>
        <v>98.763600000000011</v>
      </c>
      <c r="L41" s="22">
        <f t="shared" si="45"/>
        <v>475.00830000000002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958.38210000000004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18.07</v>
      </c>
      <c r="D46" s="20">
        <f t="shared" si="54"/>
        <v>25.51</v>
      </c>
      <c r="E46" s="20">
        <f t="shared" si="54"/>
        <v>0</v>
      </c>
      <c r="F46" s="20">
        <f t="shared" si="54"/>
        <v>10</v>
      </c>
      <c r="G46" s="20">
        <f t="shared" si="54"/>
        <v>0</v>
      </c>
      <c r="H46" s="20">
        <f t="shared" si="54"/>
        <v>0</v>
      </c>
      <c r="I46" s="20">
        <f t="shared" si="54"/>
        <v>22.28</v>
      </c>
      <c r="J46" s="20">
        <f t="shared" si="54"/>
        <v>0</v>
      </c>
      <c r="K46" s="20">
        <f t="shared" si="54"/>
        <v>19.48</v>
      </c>
      <c r="L46" s="20">
        <f t="shared" si="54"/>
        <v>93.69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189.03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91.614900000000006</v>
      </c>
      <c r="D47" s="19">
        <f t="shared" si="57"/>
        <v>129.3357</v>
      </c>
      <c r="E47" s="19">
        <f t="shared" si="57"/>
        <v>0</v>
      </c>
      <c r="F47" s="19">
        <f t="shared" si="57"/>
        <v>50.7</v>
      </c>
      <c r="G47" s="19">
        <f t="shared" si="57"/>
        <v>0</v>
      </c>
      <c r="H47" s="19">
        <f t="shared" si="57"/>
        <v>0</v>
      </c>
      <c r="I47" s="19">
        <f t="shared" si="57"/>
        <v>112.95960000000001</v>
      </c>
      <c r="J47" s="19">
        <f t="shared" si="57"/>
        <v>0</v>
      </c>
      <c r="K47" s="19">
        <f t="shared" si="57"/>
        <v>98.763600000000011</v>
      </c>
      <c r="L47" s="19">
        <f t="shared" si="57"/>
        <v>475.00830000000002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958.38210000000004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15.12</v>
      </c>
      <c r="C49" s="44">
        <v>2594.15</v>
      </c>
      <c r="D49" s="44">
        <v>944.06</v>
      </c>
      <c r="E49" s="44">
        <v>1295.55</v>
      </c>
      <c r="F49" s="44">
        <v>2240.48</v>
      </c>
      <c r="G49" s="44">
        <v>2284.8200000000002</v>
      </c>
      <c r="H49" s="44">
        <v>1060.5899999999999</v>
      </c>
      <c r="I49" s="44">
        <v>1812.63</v>
      </c>
      <c r="J49" s="44">
        <v>2045.8</v>
      </c>
      <c r="K49" s="44">
        <v>2853.21</v>
      </c>
      <c r="L49" s="44">
        <v>3984</v>
      </c>
      <c r="M49" s="45">
        <v>4009.72</v>
      </c>
      <c r="N49" s="45">
        <v>118.38</v>
      </c>
      <c r="O49" s="45">
        <v>450.56</v>
      </c>
      <c r="P49" s="45">
        <v>12.35</v>
      </c>
      <c r="Q49" s="45">
        <v>2656.7</v>
      </c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28378.120000000003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104.2</v>
      </c>
      <c r="C53" s="44">
        <v>914.49</v>
      </c>
      <c r="D53" s="44">
        <v>129.01</v>
      </c>
      <c r="E53" s="44"/>
      <c r="F53" s="44">
        <v>208.37</v>
      </c>
      <c r="G53" s="44">
        <v>249.67</v>
      </c>
      <c r="H53" s="44">
        <v>76.22</v>
      </c>
      <c r="I53" s="44">
        <v>312.08999999999997</v>
      </c>
      <c r="J53" s="44"/>
      <c r="K53" s="44"/>
      <c r="L53" s="44"/>
      <c r="M53" s="45"/>
      <c r="N53" s="45"/>
      <c r="O53" s="45">
        <v>70.89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2064.94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6.59</v>
      </c>
      <c r="G54" s="44"/>
      <c r="H54" s="44"/>
      <c r="I54" s="44"/>
      <c r="J54" s="44"/>
      <c r="K54" s="44"/>
      <c r="L54" s="44">
        <v>11.9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18.490000000000002</v>
      </c>
    </row>
    <row r="55" spans="1:34" x14ac:dyDescent="0.25">
      <c r="A55" s="17" t="s">
        <v>52</v>
      </c>
      <c r="B55" s="44"/>
      <c r="C55" s="44"/>
      <c r="D55" s="44">
        <v>340.54</v>
      </c>
      <c r="E55" s="44"/>
      <c r="F55" s="44">
        <v>1</v>
      </c>
      <c r="G55" s="44"/>
      <c r="H55" s="44"/>
      <c r="I55" s="44"/>
      <c r="J55" s="44">
        <v>199.62</v>
      </c>
      <c r="K55" s="44">
        <v>561.20000000000005</v>
      </c>
      <c r="L55" s="44">
        <v>19.48</v>
      </c>
      <c r="M55" s="45">
        <v>351.73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1473.5700000000002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146.67000000000002</v>
      </c>
      <c r="C64" s="53">
        <f t="shared" ref="C64:AG64" si="61">+C15+C23+C31+C39+C47+C48+C49+C50+C51+C52+C53+C54+C55+C56+C57+C58+C59+C60+C61+C62+C63</f>
        <v>6006.3348999999998</v>
      </c>
      <c r="D64" s="53">
        <f t="shared" si="61"/>
        <v>2597.5056999999997</v>
      </c>
      <c r="E64" s="53">
        <f t="shared" si="61"/>
        <v>2157.4499999999998</v>
      </c>
      <c r="F64" s="53">
        <f t="shared" si="61"/>
        <v>3096.76</v>
      </c>
      <c r="G64" s="53">
        <f t="shared" si="61"/>
        <v>6889.83</v>
      </c>
      <c r="H64" s="53">
        <f t="shared" si="61"/>
        <v>1954.46</v>
      </c>
      <c r="I64" s="53">
        <f t="shared" si="61"/>
        <v>5504.1796000000004</v>
      </c>
      <c r="J64" s="53">
        <f t="shared" si="61"/>
        <v>3869.83</v>
      </c>
      <c r="K64" s="53">
        <f t="shared" si="61"/>
        <v>6410.4758000000011</v>
      </c>
      <c r="L64" s="53">
        <f t="shared" si="61"/>
        <v>6839.5482999999995</v>
      </c>
      <c r="M64" s="53">
        <f t="shared" si="61"/>
        <v>4581.4499999999989</v>
      </c>
      <c r="N64" s="53">
        <f t="shared" si="61"/>
        <v>203.88</v>
      </c>
      <c r="O64" s="53">
        <f t="shared" si="61"/>
        <v>791.99</v>
      </c>
      <c r="P64" s="53">
        <f t="shared" si="61"/>
        <v>17.350000000000001</v>
      </c>
      <c r="Q64" s="53">
        <f t="shared" si="61"/>
        <v>2977.7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54045.414299999989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2 D</v>
      </c>
      <c r="E66" s="55" t="str">
        <f t="shared" si="62"/>
        <v>CAJA 2 N</v>
      </c>
      <c r="F66" s="55" t="str">
        <f t="shared" si="62"/>
        <v>CAJA 3 D</v>
      </c>
      <c r="G66" s="55" t="str">
        <f t="shared" si="62"/>
        <v>CAJA 3 N</v>
      </c>
      <c r="H66" s="55" t="str">
        <f t="shared" si="62"/>
        <v>CAJA 4 D</v>
      </c>
      <c r="I66" s="55" t="str">
        <f t="shared" si="62"/>
        <v>CAJA 4 N</v>
      </c>
      <c r="J66" s="55" t="str">
        <f t="shared" si="62"/>
        <v>CAJA 5 D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7 N</v>
      </c>
      <c r="N66" s="55" t="str">
        <f t="shared" si="62"/>
        <v>CAJA 12 N</v>
      </c>
      <c r="O66" s="55" t="str">
        <f t="shared" si="62"/>
        <v>CAJA 14 D</v>
      </c>
      <c r="P66" s="55" t="str">
        <f t="shared" si="62"/>
        <v>CAJA 15 D</v>
      </c>
      <c r="Q66" s="55" t="str">
        <f t="shared" si="62"/>
        <v>CAJA 15 N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146.6</v>
      </c>
      <c r="C67" s="57">
        <f t="shared" ref="C67:L67" si="63">C12</f>
        <v>6002.18</v>
      </c>
      <c r="D67" s="57">
        <f t="shared" si="63"/>
        <v>2516.81</v>
      </c>
      <c r="E67" s="57">
        <f t="shared" si="63"/>
        <v>2115.1</v>
      </c>
      <c r="F67" s="57">
        <f t="shared" si="63"/>
        <v>3096.57</v>
      </c>
      <c r="G67" s="57">
        <f t="shared" si="63"/>
        <v>6890.73</v>
      </c>
      <c r="H67" s="57">
        <f t="shared" si="63"/>
        <v>1950.88</v>
      </c>
      <c r="I67" s="57">
        <f t="shared" si="63"/>
        <v>5485.69</v>
      </c>
      <c r="J67" s="57">
        <f t="shared" si="63"/>
        <v>3868.21</v>
      </c>
      <c r="K67" s="57">
        <f t="shared" si="63"/>
        <v>6181.31</v>
      </c>
      <c r="L67" s="57">
        <f t="shared" si="63"/>
        <v>6838.43</v>
      </c>
      <c r="M67" s="57">
        <f t="shared" ref="M67:AG67" si="64">M12</f>
        <v>4582.03</v>
      </c>
      <c r="N67" s="57">
        <f t="shared" si="64"/>
        <v>203.09</v>
      </c>
      <c r="O67" s="57">
        <f t="shared" si="64"/>
        <v>780.32</v>
      </c>
      <c r="P67" s="57">
        <f t="shared" si="64"/>
        <v>17.010000000000002</v>
      </c>
      <c r="Q67" s="57">
        <f t="shared" si="64"/>
        <v>2979.93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53654.889999999992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146.6</v>
      </c>
      <c r="C69" s="59">
        <f t="shared" ref="C69:L69" si="67">+C67+C68</f>
        <v>6002.18</v>
      </c>
      <c r="D69" s="59">
        <f t="shared" si="67"/>
        <v>2516.81</v>
      </c>
      <c r="E69" s="59">
        <f t="shared" si="67"/>
        <v>2115.1</v>
      </c>
      <c r="F69" s="59">
        <f t="shared" si="67"/>
        <v>3096.57</v>
      </c>
      <c r="G69" s="59">
        <f t="shared" si="67"/>
        <v>6890.73</v>
      </c>
      <c r="H69" s="59">
        <f t="shared" si="67"/>
        <v>1950.88</v>
      </c>
      <c r="I69" s="59">
        <f t="shared" si="67"/>
        <v>5485.69</v>
      </c>
      <c r="J69" s="59">
        <f t="shared" si="67"/>
        <v>3868.21</v>
      </c>
      <c r="K69" s="59">
        <f t="shared" si="67"/>
        <v>6181.31</v>
      </c>
      <c r="L69" s="59">
        <f t="shared" si="67"/>
        <v>6838.43</v>
      </c>
      <c r="M69" s="59">
        <f t="shared" ref="M69:AG69" si="68">+M67+M68</f>
        <v>4582.03</v>
      </c>
      <c r="N69" s="59">
        <f t="shared" si="68"/>
        <v>203.09</v>
      </c>
      <c r="O69" s="59">
        <f t="shared" si="68"/>
        <v>780.32</v>
      </c>
      <c r="P69" s="59">
        <f t="shared" si="68"/>
        <v>17.010000000000002</v>
      </c>
      <c r="Q69" s="59">
        <f t="shared" si="68"/>
        <v>2979.93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53654.889999999992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7.00000000000216E-2</v>
      </c>
      <c r="C70" s="57">
        <f t="shared" si="69"/>
        <v>4.1548999999995431</v>
      </c>
      <c r="D70" s="57">
        <f t="shared" si="69"/>
        <v>80.695699999999761</v>
      </c>
      <c r="E70" s="57">
        <f t="shared" si="69"/>
        <v>42.349999999999909</v>
      </c>
      <c r="F70" s="57">
        <f t="shared" si="69"/>
        <v>0.19000000000005457</v>
      </c>
      <c r="G70" s="57">
        <f t="shared" si="69"/>
        <v>-0.8999999999996362</v>
      </c>
      <c r="H70" s="57">
        <f t="shared" si="69"/>
        <v>3.5799999999999272</v>
      </c>
      <c r="I70" s="57">
        <f t="shared" si="69"/>
        <v>18.489600000000792</v>
      </c>
      <c r="J70" s="57">
        <f t="shared" si="69"/>
        <v>1.6199999999998909</v>
      </c>
      <c r="K70" s="57">
        <f t="shared" si="69"/>
        <v>229.16580000000067</v>
      </c>
      <c r="L70" s="57">
        <f t="shared" si="69"/>
        <v>1.1182999999991807</v>
      </c>
      <c r="M70" s="57">
        <f t="shared" ref="M70:AG70" si="70">+M64-M69</f>
        <v>-0.58000000000083674</v>
      </c>
      <c r="N70" s="57">
        <f t="shared" si="70"/>
        <v>0.78999999999999204</v>
      </c>
      <c r="O70" s="57">
        <f t="shared" si="70"/>
        <v>11.669999999999959</v>
      </c>
      <c r="P70" s="57">
        <f t="shared" si="70"/>
        <v>0.33999999999999986</v>
      </c>
      <c r="Q70" s="57">
        <f t="shared" si="70"/>
        <v>-2.2300000000000182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390.52429999999919</v>
      </c>
    </row>
    <row r="71" spans="1:34" ht="101.25" customHeight="1" x14ac:dyDescent="0.25">
      <c r="A71" s="77" t="s">
        <v>96</v>
      </c>
      <c r="B71" s="14"/>
      <c r="C71" s="14"/>
      <c r="D71" s="14" t="s">
        <v>127</v>
      </c>
      <c r="E71" s="14" t="s">
        <v>128</v>
      </c>
      <c r="F71" s="14"/>
      <c r="G71" s="14"/>
      <c r="H71" s="14"/>
      <c r="I71" s="14" t="s">
        <v>129</v>
      </c>
      <c r="J71" s="14"/>
      <c r="K71" s="14" t="s">
        <v>130</v>
      </c>
      <c r="L71" s="14"/>
      <c r="M71" s="29"/>
      <c r="N71" s="29"/>
      <c r="O71" s="29" t="s">
        <v>126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13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>
        <v>5.07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67</v>
      </c>
      <c r="K11" s="5" t="s">
        <v>68</v>
      </c>
      <c r="L11" s="5" t="s">
        <v>69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1925.8</v>
      </c>
      <c r="C12" s="26">
        <v>3822.17</v>
      </c>
      <c r="D12" s="26">
        <v>1670.64</v>
      </c>
      <c r="E12" s="26">
        <v>2784.29</v>
      </c>
      <c r="F12" s="26">
        <v>1114.48</v>
      </c>
      <c r="G12" s="26">
        <v>4142.71</v>
      </c>
      <c r="H12" s="26">
        <v>145.01</v>
      </c>
      <c r="I12" s="26">
        <v>3075.21</v>
      </c>
      <c r="J12" s="26">
        <v>964.94</v>
      </c>
      <c r="K12" s="26">
        <v>2037.22</v>
      </c>
      <c r="L12" s="26">
        <v>787.13</v>
      </c>
      <c r="M12" s="26">
        <v>2613.2199999999998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25082.820000000003</v>
      </c>
      <c r="AI12" s="26">
        <v>24844.49</v>
      </c>
      <c r="AJ12" s="69">
        <f>+AI12-AH12</f>
        <v>-238.33000000000175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 t="s">
        <v>125</v>
      </c>
      <c r="AJ13" s="69" t="e">
        <f>+AI13-AH13</f>
        <v>#VALUE!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280</v>
      </c>
      <c r="C15" s="23">
        <v>115</v>
      </c>
      <c r="D15" s="23">
        <v>127</v>
      </c>
      <c r="E15" s="23">
        <v>98</v>
      </c>
      <c r="F15" s="23">
        <v>90</v>
      </c>
      <c r="G15" s="23">
        <v>62</v>
      </c>
      <c r="H15" s="23">
        <v>29</v>
      </c>
      <c r="I15" s="23">
        <v>88</v>
      </c>
      <c r="J15" s="23">
        <v>20</v>
      </c>
      <c r="K15" s="23">
        <v>94</v>
      </c>
      <c r="L15" s="23">
        <v>30.5</v>
      </c>
      <c r="M15" s="23">
        <v>69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1102.5</v>
      </c>
    </row>
    <row r="16" spans="1:36" s="32" customFormat="1" x14ac:dyDescent="0.25">
      <c r="A16" s="30" t="s">
        <v>20</v>
      </c>
      <c r="B16" s="31">
        <v>95</v>
      </c>
      <c r="C16" s="31">
        <v>242</v>
      </c>
      <c r="D16" s="31">
        <v>63</v>
      </c>
      <c r="E16" s="31">
        <v>235</v>
      </c>
      <c r="F16" s="31">
        <v>48</v>
      </c>
      <c r="G16" s="31">
        <v>341</v>
      </c>
      <c r="H16" s="31">
        <v>1</v>
      </c>
      <c r="I16" s="31">
        <v>316</v>
      </c>
      <c r="J16" s="31">
        <v>48</v>
      </c>
      <c r="K16" s="31">
        <v>186</v>
      </c>
      <c r="L16" s="31">
        <v>42</v>
      </c>
      <c r="M16" s="31">
        <v>174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1791</v>
      </c>
      <c r="AJ16" s="70"/>
    </row>
    <row r="17" spans="1:36" s="47" customFormat="1" x14ac:dyDescent="0.25">
      <c r="A17" s="46" t="s">
        <v>27</v>
      </c>
      <c r="B17" s="22">
        <f>B16*$B$8</f>
        <v>481.65000000000003</v>
      </c>
      <c r="C17" s="22">
        <f>C16*$B$8</f>
        <v>1226.94</v>
      </c>
      <c r="D17" s="22">
        <f t="shared" ref="D17:AG17" si="2">D16*$B$8</f>
        <v>319.41000000000003</v>
      </c>
      <c r="E17" s="22">
        <f t="shared" si="2"/>
        <v>1191.45</v>
      </c>
      <c r="F17" s="22">
        <f t="shared" si="2"/>
        <v>243.36</v>
      </c>
      <c r="G17" s="22">
        <f t="shared" si="2"/>
        <v>1728.8700000000001</v>
      </c>
      <c r="H17" s="22">
        <f t="shared" si="2"/>
        <v>5.07</v>
      </c>
      <c r="I17" s="22">
        <f t="shared" si="2"/>
        <v>1602.1200000000001</v>
      </c>
      <c r="J17" s="22">
        <f t="shared" si="2"/>
        <v>243.36</v>
      </c>
      <c r="K17" s="22">
        <f t="shared" si="2"/>
        <v>943.0200000000001</v>
      </c>
      <c r="L17" s="22">
        <f t="shared" si="2"/>
        <v>212.94</v>
      </c>
      <c r="M17" s="22">
        <f t="shared" si="2"/>
        <v>882.18000000000006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9080.3700000000008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95</v>
      </c>
      <c r="C22" s="20">
        <f t="shared" ref="C22:AG23" si="5">+C16+C18+C20</f>
        <v>242</v>
      </c>
      <c r="D22" s="20">
        <f t="shared" si="5"/>
        <v>63</v>
      </c>
      <c r="E22" s="20">
        <f t="shared" si="5"/>
        <v>235</v>
      </c>
      <c r="F22" s="20">
        <f t="shared" si="5"/>
        <v>48</v>
      </c>
      <c r="G22" s="20">
        <f t="shared" si="5"/>
        <v>341</v>
      </c>
      <c r="H22" s="20">
        <f t="shared" si="5"/>
        <v>1</v>
      </c>
      <c r="I22" s="20">
        <f t="shared" si="5"/>
        <v>316</v>
      </c>
      <c r="J22" s="20">
        <f t="shared" si="5"/>
        <v>48</v>
      </c>
      <c r="K22" s="20">
        <f t="shared" si="5"/>
        <v>186</v>
      </c>
      <c r="L22" s="20">
        <f t="shared" si="5"/>
        <v>42</v>
      </c>
      <c r="M22" s="20">
        <f t="shared" si="5"/>
        <v>174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1791</v>
      </c>
    </row>
    <row r="23" spans="1:36" s="47" customFormat="1" x14ac:dyDescent="0.25">
      <c r="A23" s="48" t="s">
        <v>26</v>
      </c>
      <c r="B23" s="19">
        <f>+B17+B19+B21</f>
        <v>481.65000000000003</v>
      </c>
      <c r="C23" s="19">
        <f t="shared" si="5"/>
        <v>1226.94</v>
      </c>
      <c r="D23" s="19">
        <f t="shared" si="5"/>
        <v>319.41000000000003</v>
      </c>
      <c r="E23" s="19">
        <f t="shared" si="5"/>
        <v>1191.45</v>
      </c>
      <c r="F23" s="19">
        <f t="shared" si="5"/>
        <v>243.36</v>
      </c>
      <c r="G23" s="19">
        <f t="shared" si="5"/>
        <v>1728.8700000000001</v>
      </c>
      <c r="H23" s="19">
        <f t="shared" si="5"/>
        <v>5.07</v>
      </c>
      <c r="I23" s="19">
        <f t="shared" si="5"/>
        <v>1602.1200000000001</v>
      </c>
      <c r="J23" s="19">
        <f t="shared" si="5"/>
        <v>243.36</v>
      </c>
      <c r="K23" s="19">
        <f t="shared" si="5"/>
        <v>943.0200000000001</v>
      </c>
      <c r="L23" s="19">
        <f t="shared" si="5"/>
        <v>212.94</v>
      </c>
      <c r="M23" s="19">
        <f t="shared" si="5"/>
        <v>882.18000000000006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9080.3700000000008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14</v>
      </c>
      <c r="F40" s="36"/>
      <c r="G40" s="36"/>
      <c r="H40" s="36"/>
      <c r="I40" s="36"/>
      <c r="J40" s="36"/>
      <c r="K40" s="36"/>
      <c r="L40" s="36"/>
      <c r="M40" s="36">
        <v>9.65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23.65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70.98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48.925500000000007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119.90550000000002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14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9.65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23.65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70.98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48.925500000000007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119.90550000000002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969.96</v>
      </c>
      <c r="C49" s="44">
        <v>1957.86</v>
      </c>
      <c r="D49" s="44">
        <v>919.07</v>
      </c>
      <c r="E49" s="44">
        <v>1095.03</v>
      </c>
      <c r="F49" s="44">
        <v>681.92</v>
      </c>
      <c r="G49" s="44">
        <v>1884.77</v>
      </c>
      <c r="H49" s="44">
        <v>70.959999999999994</v>
      </c>
      <c r="I49" s="44"/>
      <c r="J49" s="44">
        <v>673.19</v>
      </c>
      <c r="K49" s="44">
        <v>998.06</v>
      </c>
      <c r="L49" s="44">
        <v>212.88</v>
      </c>
      <c r="M49" s="45">
        <v>791.35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10255.049999999999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/>
      <c r="F52" s="44"/>
      <c r="G52" s="44"/>
      <c r="H52" s="44"/>
      <c r="I52" s="44">
        <v>1148.1300000000001</v>
      </c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1148.1300000000001</v>
      </c>
    </row>
    <row r="53" spans="1:34" x14ac:dyDescent="0.25">
      <c r="A53" s="17" t="s">
        <v>18</v>
      </c>
      <c r="B53" s="44">
        <v>200.36</v>
      </c>
      <c r="C53" s="44">
        <v>468.11</v>
      </c>
      <c r="D53" s="44">
        <v>213.64</v>
      </c>
      <c r="E53" s="44">
        <v>174.85</v>
      </c>
      <c r="F53" s="44">
        <v>101.34</v>
      </c>
      <c r="G53" s="44">
        <v>458.86</v>
      </c>
      <c r="H53" s="44">
        <v>40.31</v>
      </c>
      <c r="I53" s="44">
        <v>212.33</v>
      </c>
      <c r="J53" s="44"/>
      <c r="K53" s="44"/>
      <c r="L53" s="44">
        <v>114.07</v>
      </c>
      <c r="M53" s="45">
        <v>749.31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2733.1799999999994</v>
      </c>
    </row>
    <row r="54" spans="1:34" x14ac:dyDescent="0.25">
      <c r="A54" s="17" t="s">
        <v>114</v>
      </c>
      <c r="B54" s="44">
        <v>43.11</v>
      </c>
      <c r="C54" s="44">
        <v>8.83</v>
      </c>
      <c r="D54" s="44"/>
      <c r="E54" s="44">
        <v>16.59</v>
      </c>
      <c r="F54" s="44"/>
      <c r="G54" s="44"/>
      <c r="H54" s="44"/>
      <c r="I54" s="44"/>
      <c r="J54" s="44">
        <v>27.74</v>
      </c>
      <c r="K54" s="44"/>
      <c r="L54" s="44">
        <v>37.76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134.03</v>
      </c>
    </row>
    <row r="55" spans="1:34" x14ac:dyDescent="0.25">
      <c r="A55" s="17" t="s">
        <v>52</v>
      </c>
      <c r="B55" s="44">
        <v>0</v>
      </c>
      <c r="C55" s="44">
        <v>47.56</v>
      </c>
      <c r="D55" s="44">
        <v>95.83</v>
      </c>
      <c r="E55" s="44">
        <v>87.56</v>
      </c>
      <c r="F55" s="44"/>
      <c r="G55" s="44">
        <v>6.84</v>
      </c>
      <c r="H55" s="44"/>
      <c r="I55" s="44"/>
      <c r="J55" s="44"/>
      <c r="K55" s="44"/>
      <c r="L55" s="44">
        <v>179.68</v>
      </c>
      <c r="M55" s="45">
        <v>75.930000000000007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493.40000000000003</v>
      </c>
    </row>
    <row r="56" spans="1:34" x14ac:dyDescent="0.25">
      <c r="A56" s="17" t="s">
        <v>2</v>
      </c>
      <c r="B56" s="44"/>
      <c r="C56" s="44"/>
      <c r="D56" s="44"/>
      <c r="E56" s="44">
        <v>48.55</v>
      </c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48.55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>
        <v>56.68</v>
      </c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56.68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1975.0800000000002</v>
      </c>
      <c r="C64" s="53">
        <f t="shared" ref="C64:AG64" si="21">+C15+C23+C31+C39+C47+C48+C49+C50+C51+C52+C53+C54+C55+C56+C57+C58+C59+C60+C61+C62+C63</f>
        <v>3824.3</v>
      </c>
      <c r="D64" s="53">
        <f t="shared" si="21"/>
        <v>1674.9499999999998</v>
      </c>
      <c r="E64" s="53">
        <f t="shared" si="21"/>
        <v>2783.01</v>
      </c>
      <c r="F64" s="53">
        <f t="shared" si="21"/>
        <v>1116.6199999999999</v>
      </c>
      <c r="G64" s="53">
        <f t="shared" si="21"/>
        <v>4141.34</v>
      </c>
      <c r="H64" s="53">
        <f t="shared" si="21"/>
        <v>145.34</v>
      </c>
      <c r="I64" s="53">
        <f t="shared" si="21"/>
        <v>3107.2599999999998</v>
      </c>
      <c r="J64" s="53">
        <f t="shared" si="21"/>
        <v>964.29000000000008</v>
      </c>
      <c r="K64" s="53">
        <f t="shared" si="21"/>
        <v>2035.08</v>
      </c>
      <c r="L64" s="53">
        <f t="shared" si="21"/>
        <v>787.82999999999993</v>
      </c>
      <c r="M64" s="53">
        <f t="shared" si="21"/>
        <v>2616.6954999999998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25171.7955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 t="str">
        <f t="shared" si="22"/>
        <v>CAJA 8 D</v>
      </c>
      <c r="K66" s="55" t="str">
        <f t="shared" si="22"/>
        <v>CAJA 8 N</v>
      </c>
      <c r="L66" s="55" t="str">
        <f t="shared" si="22"/>
        <v>CAJA 9 D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1925.8</v>
      </c>
      <c r="C67" s="57">
        <f t="shared" ref="C67:L67" si="23">C12</f>
        <v>3822.17</v>
      </c>
      <c r="D67" s="57">
        <f t="shared" si="23"/>
        <v>1670.64</v>
      </c>
      <c r="E67" s="57">
        <f t="shared" si="23"/>
        <v>2784.29</v>
      </c>
      <c r="F67" s="57">
        <f t="shared" si="23"/>
        <v>1114.48</v>
      </c>
      <c r="G67" s="57">
        <f t="shared" si="23"/>
        <v>4142.71</v>
      </c>
      <c r="H67" s="57">
        <f t="shared" si="23"/>
        <v>145.01</v>
      </c>
      <c r="I67" s="57">
        <f t="shared" si="23"/>
        <v>3075.21</v>
      </c>
      <c r="J67" s="57">
        <f t="shared" si="23"/>
        <v>964.94</v>
      </c>
      <c r="K67" s="57">
        <f t="shared" si="23"/>
        <v>2037.22</v>
      </c>
      <c r="L67" s="57">
        <f t="shared" si="23"/>
        <v>787.13</v>
      </c>
      <c r="M67" s="57">
        <f t="shared" si="22"/>
        <v>2613.2199999999998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25082.820000000003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1925.8</v>
      </c>
      <c r="C69" s="59">
        <f t="shared" ref="C69:AG69" si="25">+C67+C68</f>
        <v>3822.17</v>
      </c>
      <c r="D69" s="59">
        <f t="shared" si="25"/>
        <v>1670.64</v>
      </c>
      <c r="E69" s="59">
        <f t="shared" si="25"/>
        <v>2784.29</v>
      </c>
      <c r="F69" s="59">
        <f t="shared" si="25"/>
        <v>1114.48</v>
      </c>
      <c r="G69" s="59">
        <f t="shared" si="25"/>
        <v>4142.71</v>
      </c>
      <c r="H69" s="59">
        <f t="shared" si="25"/>
        <v>145.01</v>
      </c>
      <c r="I69" s="59">
        <f t="shared" si="25"/>
        <v>3075.21</v>
      </c>
      <c r="J69" s="59">
        <f t="shared" si="25"/>
        <v>964.94</v>
      </c>
      <c r="K69" s="59">
        <f t="shared" si="25"/>
        <v>2037.22</v>
      </c>
      <c r="L69" s="59">
        <f t="shared" si="25"/>
        <v>787.13</v>
      </c>
      <c r="M69" s="59">
        <f t="shared" si="25"/>
        <v>2613.2199999999998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25082.820000000003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49.2800000000002</v>
      </c>
      <c r="C70" s="57">
        <f t="shared" si="26"/>
        <v>2.1300000000001091</v>
      </c>
      <c r="D70" s="57">
        <f t="shared" si="26"/>
        <v>4.3099999999997181</v>
      </c>
      <c r="E70" s="57">
        <f t="shared" si="26"/>
        <v>-1.2799999999997453</v>
      </c>
      <c r="F70" s="57">
        <f t="shared" si="26"/>
        <v>2.1399999999998727</v>
      </c>
      <c r="G70" s="57">
        <f t="shared" si="26"/>
        <v>-1.3699999999998909</v>
      </c>
      <c r="H70" s="57">
        <f t="shared" si="26"/>
        <v>0.33000000000001251</v>
      </c>
      <c r="I70" s="57">
        <f t="shared" si="26"/>
        <v>32.049999999999727</v>
      </c>
      <c r="J70" s="57">
        <f t="shared" si="26"/>
        <v>-0.64999999999997726</v>
      </c>
      <c r="K70" s="57">
        <f t="shared" si="26"/>
        <v>-2.1400000000001</v>
      </c>
      <c r="L70" s="57">
        <f t="shared" si="26"/>
        <v>0.69999999999993179</v>
      </c>
      <c r="M70" s="57">
        <f t="shared" si="26"/>
        <v>3.4755000000000109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88.975499999999869</v>
      </c>
    </row>
    <row r="71" spans="1:34" ht="112.5" customHeight="1" x14ac:dyDescent="0.25">
      <c r="A71" s="77" t="s">
        <v>96</v>
      </c>
      <c r="B71" s="14" t="s">
        <v>123</v>
      </c>
      <c r="C71" s="14"/>
      <c r="D71" s="14"/>
      <c r="E71" s="14"/>
      <c r="F71" s="14"/>
      <c r="G71" s="14"/>
      <c r="H71" s="14"/>
      <c r="I71" s="14" t="s">
        <v>124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B19" sqref="B1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1996.31</v>
      </c>
      <c r="C12" s="26">
        <v>3332.17</v>
      </c>
      <c r="D12" s="26">
        <v>1463.51</v>
      </c>
      <c r="E12" s="26">
        <v>136.93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6928.92</v>
      </c>
      <c r="AI12" s="26">
        <v>6855.66</v>
      </c>
      <c r="AJ12" s="69">
        <f>+AI12-AH12</f>
        <v>-73.260000000000218</v>
      </c>
    </row>
    <row r="13" spans="1:36" ht="19.5" customHeight="1" x14ac:dyDescent="0.25">
      <c r="A13" s="25" t="s">
        <v>90</v>
      </c>
      <c r="B13" s="26"/>
      <c r="C13" s="26"/>
      <c r="D13" s="26"/>
      <c r="E13" s="26">
        <v>0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 t="s">
        <v>125</v>
      </c>
      <c r="AJ13" s="69" t="e">
        <f>+AI13-AH13</f>
        <v>#VALUE!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226.5</v>
      </c>
      <c r="C15" s="23">
        <v>10</v>
      </c>
      <c r="D15" s="23">
        <v>279</v>
      </c>
      <c r="E15" s="23">
        <v>41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556.5</v>
      </c>
    </row>
    <row r="16" spans="1:36" s="32" customFormat="1" x14ac:dyDescent="0.25">
      <c r="A16" s="30" t="s">
        <v>20</v>
      </c>
      <c r="B16" s="31">
        <v>201</v>
      </c>
      <c r="C16" s="31">
        <v>247</v>
      </c>
      <c r="D16" s="31">
        <v>83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531</v>
      </c>
      <c r="AJ16" s="70"/>
    </row>
    <row r="17" spans="1:36" s="47" customFormat="1" x14ac:dyDescent="0.25">
      <c r="A17" s="46" t="s">
        <v>27</v>
      </c>
      <c r="B17" s="22">
        <f>B16*$B$8</f>
        <v>1019.07</v>
      </c>
      <c r="C17" s="22">
        <f>C16*$B$8</f>
        <v>1252.29</v>
      </c>
      <c r="D17" s="22">
        <f t="shared" ref="D17:AG17" si="2">D16*$B$8</f>
        <v>420.81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2692.17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201</v>
      </c>
      <c r="C22" s="20">
        <f t="shared" ref="C22:AG23" si="5">+C16+C18+C20</f>
        <v>247</v>
      </c>
      <c r="D22" s="20">
        <f t="shared" si="5"/>
        <v>83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531</v>
      </c>
    </row>
    <row r="23" spans="1:36" s="47" customFormat="1" x14ac:dyDescent="0.25">
      <c r="A23" s="48" t="s">
        <v>26</v>
      </c>
      <c r="B23" s="19">
        <f>+B17+B19+B21</f>
        <v>1019.07</v>
      </c>
      <c r="C23" s="19">
        <f t="shared" si="5"/>
        <v>1252.29</v>
      </c>
      <c r="D23" s="19">
        <f t="shared" si="5"/>
        <v>420.81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2692.17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657.91</v>
      </c>
      <c r="C49" s="44">
        <v>1656.01</v>
      </c>
      <c r="D49" s="44">
        <v>674.73</v>
      </c>
      <c r="E49" s="44">
        <v>79.47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3068.12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93.49</v>
      </c>
      <c r="C53" s="44">
        <v>416.43</v>
      </c>
      <c r="D53" s="44">
        <v>90.1</v>
      </c>
      <c r="E53" s="44">
        <v>16.53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616.54999999999995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1996.97</v>
      </c>
      <c r="C64" s="53">
        <f t="shared" ref="C64:AG64" si="21">+C15+C23+C31+C39+C47+C48+C49+C50+C51+C52+C53+C54+C55+C56+C57+C58+C59+C60+C61+C62+C63</f>
        <v>3334.73</v>
      </c>
      <c r="D64" s="53">
        <f t="shared" si="21"/>
        <v>1464.6399999999999</v>
      </c>
      <c r="E64" s="53">
        <f t="shared" si="21"/>
        <v>137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6933.34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1996.31</v>
      </c>
      <c r="C67" s="57">
        <f t="shared" ref="C67:L67" si="23">C12</f>
        <v>3332.17</v>
      </c>
      <c r="D67" s="57">
        <f t="shared" si="23"/>
        <v>1463.51</v>
      </c>
      <c r="E67" s="57">
        <f t="shared" si="23"/>
        <v>136.93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6928.92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1996.31</v>
      </c>
      <c r="C69" s="59">
        <f t="shared" ref="C69:AG69" si="25">+C67+C68</f>
        <v>3332.17</v>
      </c>
      <c r="D69" s="59">
        <f t="shared" si="25"/>
        <v>1463.51</v>
      </c>
      <c r="E69" s="59">
        <f t="shared" si="25"/>
        <v>136.93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6928.92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0.66000000000008185</v>
      </c>
      <c r="C70" s="57">
        <f t="shared" si="26"/>
        <v>2.5599999999999454</v>
      </c>
      <c r="D70" s="57">
        <f t="shared" si="26"/>
        <v>1.1299999999998818</v>
      </c>
      <c r="E70" s="57">
        <f t="shared" si="26"/>
        <v>6.9999999999993179E-2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4.4199999999999022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B50" activePane="bottomRight" state="frozen"/>
      <selection pane="topRight" activeCell="B1" sqref="B1"/>
      <selection pane="bottomLeft" activeCell="A5" sqref="A5"/>
      <selection pane="bottomRight" activeCell="F71" sqref="F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3250.3</v>
      </c>
      <c r="C12" s="26">
        <v>3699.76</v>
      </c>
      <c r="D12" s="26">
        <v>1119.47</v>
      </c>
      <c r="E12" s="26">
        <v>2317.61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10387.140000000001</v>
      </c>
      <c r="AI12" s="26">
        <v>10317.81</v>
      </c>
      <c r="AJ12" s="69">
        <f>+AI12-AH12</f>
        <v>-69.330000000001746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439</v>
      </c>
      <c r="C15" s="23">
        <v>639.5</v>
      </c>
      <c r="D15" s="23">
        <v>197</v>
      </c>
      <c r="E15" s="23">
        <v>763.5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2039</v>
      </c>
    </row>
    <row r="16" spans="1:36" s="32" customFormat="1" x14ac:dyDescent="0.25">
      <c r="A16" s="30" t="s">
        <v>20</v>
      </c>
      <c r="B16" s="31">
        <v>268</v>
      </c>
      <c r="C16" s="31">
        <v>268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536</v>
      </c>
      <c r="AJ16" s="70"/>
    </row>
    <row r="17" spans="1:36" s="47" customFormat="1" x14ac:dyDescent="0.25">
      <c r="A17" s="46" t="s">
        <v>27</v>
      </c>
      <c r="B17" s="22">
        <f>B16*$B$8</f>
        <v>1358.76</v>
      </c>
      <c r="C17" s="22">
        <f>C16*$B$8</f>
        <v>1358.76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2717.52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268</v>
      </c>
      <c r="C22" s="20">
        <f t="shared" ref="C22:AG23" si="5">+C16+C18+C20</f>
        <v>268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536</v>
      </c>
    </row>
    <row r="23" spans="1:36" s="47" customFormat="1" x14ac:dyDescent="0.25">
      <c r="A23" s="48" t="s">
        <v>26</v>
      </c>
      <c r="B23" s="19">
        <f>+B17+B19+B21</f>
        <v>1358.76</v>
      </c>
      <c r="C23" s="19">
        <f t="shared" si="5"/>
        <v>1358.76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2717.52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3.5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3.5</v>
      </c>
    </row>
    <row r="41" spans="1:34" s="47" customFormat="1" x14ac:dyDescent="0.25">
      <c r="A41" s="46" t="s">
        <v>44</v>
      </c>
      <c r="B41" s="22">
        <f>B40*$B$8</f>
        <v>17.745000000000001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17.745000000000001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3.5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3.5</v>
      </c>
    </row>
    <row r="47" spans="1:34" s="47" customFormat="1" x14ac:dyDescent="0.25">
      <c r="A47" s="48" t="s">
        <v>48</v>
      </c>
      <c r="B47" s="19">
        <f>+B41+B43+B45</f>
        <v>17.745000000000001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17.745000000000001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1224.3499999999999</v>
      </c>
      <c r="C49" s="44">
        <v>1381.13</v>
      </c>
      <c r="D49" s="44">
        <v>733.77</v>
      </c>
      <c r="E49" s="44">
        <v>1213.33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4552.58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213.04</v>
      </c>
      <c r="C53" s="44">
        <v>271.23</v>
      </c>
      <c r="D53" s="44">
        <v>188.67</v>
      </c>
      <c r="E53" s="44">
        <v>333.02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1005.9599999999999</v>
      </c>
    </row>
    <row r="54" spans="1:34" x14ac:dyDescent="0.25">
      <c r="A54" s="17" t="s">
        <v>114</v>
      </c>
      <c r="B54" s="44"/>
      <c r="C54" s="44">
        <v>32.979999999999997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32.979999999999997</v>
      </c>
    </row>
    <row r="55" spans="1:34" x14ac:dyDescent="0.25">
      <c r="A55" s="17" t="s">
        <v>52</v>
      </c>
      <c r="B55" s="44"/>
      <c r="C55" s="44">
        <v>16.02</v>
      </c>
      <c r="D55" s="44"/>
      <c r="E55" s="44">
        <v>6.52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22.54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3252.8949999999995</v>
      </c>
      <c r="C64" s="53">
        <f t="shared" ref="C64:AG64" si="21">+C15+C23+C31+C39+C47+C48+C49+C50+C51+C52+C53+C54+C55+C56+C57+C58+C59+C60+C61+C62+C63</f>
        <v>3699.6200000000003</v>
      </c>
      <c r="D64" s="53">
        <f t="shared" si="21"/>
        <v>1119.44</v>
      </c>
      <c r="E64" s="53">
        <f t="shared" si="21"/>
        <v>2316.37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10388.325000000001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3250.3</v>
      </c>
      <c r="C67" s="57">
        <f t="shared" ref="C67:L67" si="23">C12</f>
        <v>3699.76</v>
      </c>
      <c r="D67" s="57">
        <f t="shared" si="23"/>
        <v>1119.47</v>
      </c>
      <c r="E67" s="57">
        <f t="shared" si="23"/>
        <v>2317.61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10387.140000000001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3250.3</v>
      </c>
      <c r="C69" s="59">
        <f t="shared" ref="C69:AG69" si="25">+C67+C68</f>
        <v>3699.76</v>
      </c>
      <c r="D69" s="59">
        <f t="shared" si="25"/>
        <v>1119.47</v>
      </c>
      <c r="E69" s="59">
        <f t="shared" si="25"/>
        <v>2317.61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10387.140000000001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2.5949999999993452</v>
      </c>
      <c r="C70" s="57">
        <f t="shared" si="26"/>
        <v>-0.13999999999987267</v>
      </c>
      <c r="D70" s="57">
        <f t="shared" si="26"/>
        <v>-2.9999999999972715E-2</v>
      </c>
      <c r="E70" s="57">
        <f t="shared" si="26"/>
        <v>-1.2400000000002365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1.1849999999992633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3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834.11</v>
      </c>
      <c r="C12" s="26">
        <v>1296.95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2131.06</v>
      </c>
      <c r="AI12" s="26">
        <v>2123.79</v>
      </c>
      <c r="AJ12" s="69">
        <f>+AI12-AH12</f>
        <v>-7.2699999999999818</v>
      </c>
    </row>
    <row r="13" spans="1:36" ht="19.5" customHeight="1" x14ac:dyDescent="0.25">
      <c r="A13" s="25" t="s">
        <v>117</v>
      </c>
      <c r="B13" s="26"/>
      <c r="C13" s="26">
        <v>18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18</v>
      </c>
      <c r="AI13" s="26"/>
      <c r="AJ13" s="69">
        <f>+AI13-AH13</f>
        <v>-18</v>
      </c>
    </row>
    <row r="14" spans="1:36" ht="19.5" customHeight="1" x14ac:dyDescent="0.25">
      <c r="A14" s="25" t="s">
        <v>118</v>
      </c>
      <c r="B14" s="26">
        <v>6</v>
      </c>
      <c r="C14" s="26">
        <v>12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18</v>
      </c>
      <c r="AI14" s="26"/>
      <c r="AJ14" s="69">
        <f>+AI14-AH14</f>
        <v>-18</v>
      </c>
    </row>
    <row r="15" spans="1:36" x14ac:dyDescent="0.25">
      <c r="A15" s="13" t="s">
        <v>0</v>
      </c>
      <c r="B15" s="23">
        <v>21.7</v>
      </c>
      <c r="C15" s="23">
        <v>76.5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98.2</v>
      </c>
    </row>
    <row r="16" spans="1:36" s="32" customFormat="1" x14ac:dyDescent="0.25">
      <c r="A16" s="30" t="s">
        <v>20</v>
      </c>
      <c r="B16" s="31">
        <v>35</v>
      </c>
      <c r="C16" s="31">
        <v>31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66</v>
      </c>
      <c r="AJ16" s="70"/>
    </row>
    <row r="17" spans="1:36" s="47" customFormat="1" x14ac:dyDescent="0.25">
      <c r="A17" s="46" t="s">
        <v>27</v>
      </c>
      <c r="B17" s="22">
        <f>B16*$B$8</f>
        <v>177.45000000000002</v>
      </c>
      <c r="C17" s="22">
        <f>C16*$B$8</f>
        <v>157.17000000000002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334.62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35</v>
      </c>
      <c r="C22" s="20">
        <f t="shared" ref="C22:AG23" si="5">+C16+C18+C20</f>
        <v>31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66</v>
      </c>
    </row>
    <row r="23" spans="1:36" s="47" customFormat="1" x14ac:dyDescent="0.25">
      <c r="A23" s="48" t="s">
        <v>26</v>
      </c>
      <c r="B23" s="19">
        <f>+B17+B19+B21</f>
        <v>177.45000000000002</v>
      </c>
      <c r="C23" s="19">
        <f t="shared" si="5"/>
        <v>157.17000000000002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334.62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568.61</v>
      </c>
      <c r="C49" s="44">
        <v>1003.93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1572.54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70.349999999999994</v>
      </c>
      <c r="C53" s="44">
        <v>68.27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138.62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22.99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22.99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>
        <v>4.21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4.21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842.32</v>
      </c>
      <c r="C64" s="53">
        <f t="shared" ref="C64:AG64" si="21">+C15+C23+C31+C39+C47+C48+C49+C50+C51+C52+C53+C54+C55+C56+C57+C58+C59+C60+C61+C62+C63</f>
        <v>1328.86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2171.1799999999998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834.11</v>
      </c>
      <c r="C67" s="57">
        <f t="shared" ref="C67:L67" si="23">C12</f>
        <v>1296.95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2131.06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30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36</v>
      </c>
    </row>
    <row r="69" spans="1:34" s="47" customFormat="1" x14ac:dyDescent="0.25">
      <c r="A69" s="58" t="s">
        <v>94</v>
      </c>
      <c r="B69" s="59">
        <f>+B67+B68</f>
        <v>840.11</v>
      </c>
      <c r="C69" s="59">
        <f t="shared" ref="C69:AG69" si="25">+C67+C68</f>
        <v>1326.95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2167.06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2.2100000000000364</v>
      </c>
      <c r="C70" s="57">
        <f t="shared" si="26"/>
        <v>1.9099999999998545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4.1199999999998909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C5" activePane="bottomRight" state="frozen"/>
      <selection pane="topRight" activeCell="B1" sqref="B1"/>
      <selection pane="bottomLeft" activeCell="A5" sqref="A5"/>
      <selection pane="bottomRight" activeCell="C11" sqref="C1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260.2</v>
      </c>
      <c r="C12" s="26">
        <v>1182.76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1442.96</v>
      </c>
      <c r="AI12" s="26">
        <v>1442.96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</v>
      </c>
      <c r="C15" s="23">
        <v>34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35</v>
      </c>
    </row>
    <row r="16" spans="1:36" s="32" customFormat="1" x14ac:dyDescent="0.25">
      <c r="A16" s="30" t="s">
        <v>20</v>
      </c>
      <c r="B16" s="31">
        <v>10</v>
      </c>
      <c r="C16" s="31">
        <v>146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156</v>
      </c>
      <c r="AJ16" s="70"/>
    </row>
    <row r="17" spans="1:36" s="47" customFormat="1" x14ac:dyDescent="0.25">
      <c r="A17" s="46" t="s">
        <v>27</v>
      </c>
      <c r="B17" s="22">
        <f>B16*$B$8</f>
        <v>50.7</v>
      </c>
      <c r="C17" s="22">
        <f>C16*$B$8</f>
        <v>740.22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790.92000000000007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</v>
      </c>
      <c r="C22" s="20">
        <f t="shared" ref="C22:AG23" si="5">+C16+C18+C20</f>
        <v>146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156</v>
      </c>
    </row>
    <row r="23" spans="1:36" s="47" customFormat="1" x14ac:dyDescent="0.25">
      <c r="A23" s="48" t="s">
        <v>26</v>
      </c>
      <c r="B23" s="19">
        <f>+B17+B19+B21</f>
        <v>50.7</v>
      </c>
      <c r="C23" s="19">
        <f t="shared" si="5"/>
        <v>740.22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790.92000000000007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208.99</v>
      </c>
      <c r="C49" s="44">
        <v>375.29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584.28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36.659999999999997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36.659999999999997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260.69</v>
      </c>
      <c r="C64" s="53">
        <f t="shared" ref="C64:AG64" si="21">+C15+C23+C31+C39+C47+C48+C49+C50+C51+C52+C53+C54+C55+C56+C57+C58+C59+C60+C61+C62+C63</f>
        <v>1186.17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1446.8600000000001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260.2</v>
      </c>
      <c r="C67" s="57">
        <f t="shared" ref="C67:L67" si="23">C12</f>
        <v>1182.76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1442.96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260.2</v>
      </c>
      <c r="C69" s="59">
        <f t="shared" ref="C69:AG69" si="25">+C67+C68</f>
        <v>1182.76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1442.96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0.49000000000000909</v>
      </c>
      <c r="C70" s="57">
        <f t="shared" si="26"/>
        <v>3.4100000000000819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3.9000000000000909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0" activePane="bottomRight" state="frozen"/>
      <selection pane="topRight" activeCell="B1" sqref="B1"/>
      <selection pane="bottomLeft" activeCell="A5" sqref="A5"/>
      <selection pane="bottomRight" activeCell="F57" sqref="F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1588.33</v>
      </c>
      <c r="C12" s="26">
        <v>1553.56</v>
      </c>
      <c r="D12" s="26">
        <v>3883.25</v>
      </c>
      <c r="E12" s="26">
        <v>337.89</v>
      </c>
      <c r="F12" s="26">
        <v>4642.83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12005.86</v>
      </c>
      <c r="AI12" s="26"/>
      <c r="AJ12" s="69">
        <f>+AI12-AH12</f>
        <v>-12005.86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85.5</v>
      </c>
      <c r="C15" s="23">
        <v>196</v>
      </c>
      <c r="D15" s="23">
        <v>256</v>
      </c>
      <c r="E15" s="23">
        <v>10</v>
      </c>
      <c r="F15" s="23">
        <v>359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906.5</v>
      </c>
    </row>
    <row r="16" spans="1:36" s="32" customFormat="1" x14ac:dyDescent="0.25">
      <c r="A16" s="30" t="s">
        <v>20</v>
      </c>
      <c r="B16" s="31">
        <v>154</v>
      </c>
      <c r="C16" s="31">
        <v>63</v>
      </c>
      <c r="D16" s="31">
        <v>156</v>
      </c>
      <c r="E16" s="31">
        <v>5</v>
      </c>
      <c r="F16" s="31">
        <v>275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653</v>
      </c>
      <c r="AJ16" s="70"/>
    </row>
    <row r="17" spans="1:36" s="47" customFormat="1" x14ac:dyDescent="0.25">
      <c r="A17" s="46" t="s">
        <v>27</v>
      </c>
      <c r="B17" s="22">
        <f>B16*$B$8</f>
        <v>780.78000000000009</v>
      </c>
      <c r="C17" s="22">
        <f>C16*$B$8</f>
        <v>319.41000000000003</v>
      </c>
      <c r="D17" s="22">
        <f t="shared" ref="D17:AG17" si="2">D16*$B$8</f>
        <v>790.92000000000007</v>
      </c>
      <c r="E17" s="22">
        <f t="shared" si="2"/>
        <v>25.35</v>
      </c>
      <c r="F17" s="22">
        <f t="shared" si="2"/>
        <v>1394.25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3310.71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154</v>
      </c>
      <c r="C22" s="20">
        <f t="shared" ref="C22:AG23" si="5">+C16+C18+C20</f>
        <v>63</v>
      </c>
      <c r="D22" s="20">
        <f t="shared" si="5"/>
        <v>156</v>
      </c>
      <c r="E22" s="20">
        <f t="shared" si="5"/>
        <v>5</v>
      </c>
      <c r="F22" s="20">
        <f t="shared" si="5"/>
        <v>275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653</v>
      </c>
    </row>
    <row r="23" spans="1:36" s="47" customFormat="1" x14ac:dyDescent="0.25">
      <c r="A23" s="48" t="s">
        <v>26</v>
      </c>
      <c r="B23" s="19">
        <f>+B17+B19+B21</f>
        <v>780.78000000000009</v>
      </c>
      <c r="C23" s="19">
        <f t="shared" si="5"/>
        <v>319.41000000000003</v>
      </c>
      <c r="D23" s="19">
        <f t="shared" si="5"/>
        <v>790.92000000000007</v>
      </c>
      <c r="E23" s="19">
        <f t="shared" si="5"/>
        <v>25.35</v>
      </c>
      <c r="F23" s="19">
        <f t="shared" si="5"/>
        <v>1394.25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3310.71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634.84</v>
      </c>
      <c r="C49" s="44"/>
      <c r="D49" s="44">
        <v>2522.25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3157.09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871.39</v>
      </c>
      <c r="D52" s="44"/>
      <c r="E52" s="44">
        <v>191.97</v>
      </c>
      <c r="F52" s="44">
        <v>2909.03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3972.3900000000003</v>
      </c>
    </row>
    <row r="53" spans="1:34" x14ac:dyDescent="0.25">
      <c r="A53" s="17" t="s">
        <v>18</v>
      </c>
      <c r="B53" s="44">
        <v>89.54</v>
      </c>
      <c r="C53" s="44">
        <v>172.26</v>
      </c>
      <c r="D53" s="44">
        <v>273.62</v>
      </c>
      <c r="E53" s="44">
        <v>110.6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646.0200000000001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42.74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42.74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1590.66</v>
      </c>
      <c r="C64" s="53">
        <f t="shared" ref="C64:AG64" si="21">+C15+C23+C31+C39+C47+C48+C49+C50+C51+C52+C53+C54+C55+C56+C57+C58+C59+C60+C61+C62+C63</f>
        <v>1559.0600000000002</v>
      </c>
      <c r="D64" s="53">
        <f t="shared" si="21"/>
        <v>3885.5299999999997</v>
      </c>
      <c r="E64" s="53">
        <f t="shared" si="21"/>
        <v>337.91999999999996</v>
      </c>
      <c r="F64" s="53">
        <f t="shared" si="21"/>
        <v>4662.2800000000007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12035.45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1588.33</v>
      </c>
      <c r="C67" s="57">
        <f t="shared" ref="C67:L67" si="23">C12</f>
        <v>1553.56</v>
      </c>
      <c r="D67" s="57">
        <f t="shared" si="23"/>
        <v>3883.25</v>
      </c>
      <c r="E67" s="57">
        <f t="shared" si="23"/>
        <v>337.89</v>
      </c>
      <c r="F67" s="57">
        <f t="shared" si="23"/>
        <v>4642.83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12005.86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1588.33</v>
      </c>
      <c r="C69" s="59">
        <f t="shared" ref="C69:AG69" si="25">+C67+C68</f>
        <v>1553.56</v>
      </c>
      <c r="D69" s="59">
        <f t="shared" si="25"/>
        <v>3883.25</v>
      </c>
      <c r="E69" s="59">
        <f t="shared" si="25"/>
        <v>337.89</v>
      </c>
      <c r="F69" s="59">
        <f t="shared" si="25"/>
        <v>4642.83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12005.86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2.3300000000001546</v>
      </c>
      <c r="C70" s="57">
        <f t="shared" si="26"/>
        <v>5.5000000000002274</v>
      </c>
      <c r="D70" s="57">
        <f t="shared" si="26"/>
        <v>2.2799999999997453</v>
      </c>
      <c r="E70" s="57">
        <f t="shared" si="26"/>
        <v>2.9999999999972715E-2</v>
      </c>
      <c r="F70" s="57">
        <f t="shared" si="26"/>
        <v>19.450000000000728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29.590000000000828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2022-06-08T19:05:55Z</dcterms:modified>
</cp:coreProperties>
</file>