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DRE GENERAL MAYO 2022\"/>
    </mc:Choice>
  </mc:AlternateContent>
  <bookViews>
    <workbookView xWindow="0" yWindow="0" windowWidth="19200" windowHeight="11505" firstSheet="4" activeTab="4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AH13" i="152"/>
  <c r="AH14" i="152"/>
  <c r="AH12" i="152"/>
  <c r="AJ12" i="152" s="1"/>
  <c r="H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O47" i="149"/>
  <c r="Q47" i="149"/>
  <c r="S47" i="149"/>
  <c r="U47" i="149"/>
  <c r="U64" i="149" s="1"/>
  <c r="U70" i="149" s="1"/>
  <c r="W47" i="149"/>
  <c r="Y47" i="149"/>
  <c r="Y64" i="149" s="1"/>
  <c r="Y70" i="149" s="1"/>
  <c r="AA47" i="149"/>
  <c r="AC47" i="149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E64" i="150" s="1"/>
  <c r="E70" i="150" s="1"/>
  <c r="G31" i="150"/>
  <c r="I31" i="150"/>
  <c r="I64" i="150" s="1"/>
  <c r="I70" i="150" s="1"/>
  <c r="K31" i="150"/>
  <c r="M31" i="150"/>
  <c r="M64" i="150" s="1"/>
  <c r="M70" i="150" s="1"/>
  <c r="O31" i="150"/>
  <c r="Q31" i="150"/>
  <c r="S31" i="150"/>
  <c r="U31" i="150"/>
  <c r="U64" i="150" s="1"/>
  <c r="U70" i="150" s="1"/>
  <c r="W31" i="150"/>
  <c r="Y31" i="150"/>
  <c r="Y64" i="150" s="1"/>
  <c r="Y70" i="150" s="1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G64" i="151" s="1"/>
  <c r="G70" i="151" s="1"/>
  <c r="I31" i="151"/>
  <c r="K31" i="151"/>
  <c r="M31" i="151"/>
  <c r="O31" i="151"/>
  <c r="O64" i="151" s="1"/>
  <c r="O70" i="151" s="1"/>
  <c r="Q31" i="151"/>
  <c r="S31" i="151"/>
  <c r="U31" i="151"/>
  <c r="W31" i="151"/>
  <c r="W64" i="151" s="1"/>
  <c r="W70" i="151" s="1"/>
  <c r="Y31" i="151"/>
  <c r="AA31" i="15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A64" i="151" l="1"/>
  <c r="AA70" i="151" s="1"/>
  <c r="S64" i="151"/>
  <c r="S70" i="151" s="1"/>
  <c r="K64" i="151"/>
  <c r="K70" i="151" s="1"/>
  <c r="C64" i="151"/>
  <c r="C70" i="151" s="1"/>
  <c r="AH23" i="149"/>
  <c r="F11" i="145" s="1"/>
  <c r="AC64" i="149"/>
  <c r="AC70" i="149" s="1"/>
  <c r="M64" i="149"/>
  <c r="M70" i="149" s="1"/>
  <c r="AG64" i="149"/>
  <c r="AG70" i="149" s="1"/>
  <c r="Q64" i="149"/>
  <c r="Q70" i="149" s="1"/>
  <c r="AH23" i="151"/>
  <c r="H11" i="145" s="1"/>
  <c r="B64" i="150"/>
  <c r="B70" i="150" s="1"/>
  <c r="B64" i="149"/>
  <c r="B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F69" i="146" l="1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M69" i="40" s="1"/>
  <c r="N68" i="40"/>
  <c r="O68" i="40"/>
  <c r="P68" i="40"/>
  <c r="Q68" i="40"/>
  <c r="Q69" i="40" s="1"/>
  <c r="R68" i="40"/>
  <c r="S68" i="40"/>
  <c r="T68" i="40"/>
  <c r="U68" i="40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D39" i="40" s="1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X39" i="40"/>
  <c r="AB39" i="40"/>
  <c r="AF39" i="40"/>
  <c r="T41" i="40"/>
  <c r="U41" i="40"/>
  <c r="V41" i="40"/>
  <c r="W41" i="40"/>
  <c r="X41" i="40"/>
  <c r="Y41" i="40"/>
  <c r="Z41" i="40"/>
  <c r="AA41" i="40"/>
  <c r="AB41" i="40"/>
  <c r="AB47" i="40" s="1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A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U23" i="40" s="1"/>
  <c r="V17" i="40"/>
  <c r="W17" i="40"/>
  <c r="X17" i="40"/>
  <c r="Y17" i="40"/>
  <c r="Y23" i="40" s="1"/>
  <c r="Z17" i="40"/>
  <c r="AA17" i="40"/>
  <c r="AB17" i="40"/>
  <c r="AC17" i="40"/>
  <c r="AD17" i="40"/>
  <c r="AE17" i="40"/>
  <c r="AF17" i="40"/>
  <c r="AG17" i="40"/>
  <c r="AG23" i="40" s="1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U69" i="40" l="1"/>
  <c r="T47" i="40"/>
  <c r="AE39" i="40"/>
  <c r="AA39" i="40"/>
  <c r="W39" i="40"/>
  <c r="AE47" i="40"/>
  <c r="W47" i="40"/>
  <c r="AD23" i="40"/>
  <c r="AD64" i="40" s="1"/>
  <c r="AD70" i="40" s="1"/>
  <c r="Z23" i="40"/>
  <c r="V23" i="40"/>
  <c r="AD47" i="40"/>
  <c r="Z47" i="40"/>
  <c r="V47" i="40"/>
  <c r="AG39" i="40"/>
  <c r="AC39" i="40"/>
  <c r="Y39" i="40"/>
  <c r="Y64" i="40" s="1"/>
  <c r="Y70" i="40" s="1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Z64" i="40" s="1"/>
  <c r="Z70" i="40" s="1"/>
  <c r="X31" i="40"/>
  <c r="X64" i="40" s="1"/>
  <c r="V31" i="40"/>
  <c r="T31" i="40"/>
  <c r="T64" i="40" s="1"/>
  <c r="AH30" i="40"/>
  <c r="B18" i="145" s="1"/>
  <c r="J18" i="145" s="1"/>
  <c r="AG31" i="40"/>
  <c r="AG64" i="40" s="1"/>
  <c r="AG70" i="40" s="1"/>
  <c r="AE31" i="40"/>
  <c r="AC31" i="40"/>
  <c r="AC64" i="40" s="1"/>
  <c r="AC70" i="40" s="1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B67" i="40"/>
  <c r="B22" i="40"/>
  <c r="M33" i="40"/>
  <c r="N33" i="40"/>
  <c r="O33" i="40"/>
  <c r="P33" i="40"/>
  <c r="Q33" i="40"/>
  <c r="R33" i="40"/>
  <c r="S33" i="40"/>
  <c r="M35" i="40"/>
  <c r="M39" i="40" s="1"/>
  <c r="N35" i="40"/>
  <c r="O35" i="40"/>
  <c r="P35" i="40"/>
  <c r="Q35" i="40"/>
  <c r="Q39" i="40" s="1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L69" i="40" s="1"/>
  <c r="C68" i="40"/>
  <c r="C69" i="40" s="1"/>
  <c r="D68" i="40"/>
  <c r="E68" i="40"/>
  <c r="F68" i="40"/>
  <c r="G68" i="40"/>
  <c r="H68" i="40"/>
  <c r="H69" i="40" s="1"/>
  <c r="I68" i="40"/>
  <c r="J68" i="40"/>
  <c r="K68" i="40"/>
  <c r="L68" i="40"/>
  <c r="B68" i="40"/>
  <c r="C17" i="40"/>
  <c r="X70" i="40" l="1"/>
  <c r="D69" i="40"/>
  <c r="AB64" i="40"/>
  <c r="AB70" i="40" s="1"/>
  <c r="V64" i="40"/>
  <c r="V70" i="40" s="1"/>
  <c r="AE64" i="40"/>
  <c r="AE70" i="40" s="1"/>
  <c r="AF64" i="40"/>
  <c r="AF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R64" i="40" s="1"/>
  <c r="R70" i="40" s="1"/>
  <c r="Q23" i="40"/>
  <c r="P23" i="40"/>
  <c r="O23" i="40"/>
  <c r="N23" i="40"/>
  <c r="M23" i="40"/>
  <c r="AH69" i="40" l="1"/>
  <c r="O64" i="40"/>
  <c r="O70" i="40" s="1"/>
  <c r="S64" i="40"/>
  <c r="S70" i="40" s="1"/>
  <c r="P64" i="40"/>
  <c r="P70" i="40" s="1"/>
  <c r="M64" i="40"/>
  <c r="M70" i="40" s="1"/>
  <c r="Q64" i="40"/>
  <c r="Q70" i="40" s="1"/>
  <c r="N64" i="40"/>
  <c r="N70" i="40" s="1"/>
  <c r="C41" i="40"/>
  <c r="C47" i="40" s="1"/>
  <c r="D41" i="40"/>
  <c r="E41" i="40"/>
  <c r="F41" i="40"/>
  <c r="G41" i="40"/>
  <c r="G47" i="40" s="1"/>
  <c r="H41" i="40"/>
  <c r="I41" i="40"/>
  <c r="J41" i="40"/>
  <c r="K41" i="40"/>
  <c r="K47" i="40" s="1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F39" i="40" s="1"/>
  <c r="G33" i="40"/>
  <c r="H33" i="40"/>
  <c r="I33" i="40"/>
  <c r="J33" i="40"/>
  <c r="J39" i="40" s="1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E31" i="40" s="1"/>
  <c r="F25" i="40"/>
  <c r="G25" i="40"/>
  <c r="H25" i="40"/>
  <c r="I25" i="40"/>
  <c r="I31" i="40" s="1"/>
  <c r="J25" i="40"/>
  <c r="K25" i="40"/>
  <c r="K31" i="40" s="1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G23" i="40" s="1"/>
  <c r="H17" i="40"/>
  <c r="I17" i="40"/>
  <c r="J17" i="40"/>
  <c r="K17" i="40"/>
  <c r="K23" i="40" s="1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E23" i="40"/>
  <c r="C30" i="40"/>
  <c r="D30" i="40"/>
  <c r="E30" i="40"/>
  <c r="F30" i="40"/>
  <c r="G30" i="40"/>
  <c r="H30" i="40"/>
  <c r="I30" i="40"/>
  <c r="J30" i="40"/>
  <c r="K30" i="40"/>
  <c r="L30" i="40"/>
  <c r="C31" i="40"/>
  <c r="G31" i="40"/>
  <c r="C38" i="40"/>
  <c r="D38" i="40"/>
  <c r="E38" i="40"/>
  <c r="F38" i="40"/>
  <c r="G38" i="40"/>
  <c r="H38" i="40"/>
  <c r="I38" i="40"/>
  <c r="J38" i="40"/>
  <c r="K38" i="40"/>
  <c r="L38" i="40"/>
  <c r="D39" i="40"/>
  <c r="H39" i="40"/>
  <c r="I39" i="40"/>
  <c r="L39" i="40"/>
  <c r="C46" i="40"/>
  <c r="D46" i="40"/>
  <c r="E46" i="40"/>
  <c r="F46" i="40"/>
  <c r="G46" i="40"/>
  <c r="H46" i="40"/>
  <c r="I46" i="40"/>
  <c r="J46" i="40"/>
  <c r="K46" i="40"/>
  <c r="L46" i="40"/>
  <c r="E47" i="40"/>
  <c r="I47" i="40"/>
  <c r="B38" i="40"/>
  <c r="E39" i="40" l="1"/>
  <c r="I23" i="40"/>
  <c r="I64" i="40" s="1"/>
  <c r="I70" i="40" s="1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D64" i="40" s="1"/>
  <c r="D70" i="40" s="1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G64" i="40"/>
  <c r="G70" i="40" s="1"/>
  <c r="E64" i="40"/>
  <c r="E70" i="40" s="1"/>
  <c r="B23" i="40"/>
  <c r="L64" i="40" l="1"/>
  <c r="L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<sst xmlns="http://schemas.openxmlformats.org/spreadsheetml/2006/main" count="772" uniqueCount="139">
  <si>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</si>
  <si>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</si>
  <si>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</si>
  <si>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</si>
  <si>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</si>
  <si>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</si>
  <si>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</si>
  <si>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</si>
  <si>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</si>
  <si>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</si>
  <si>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</si>
  <si>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</si>
  <si>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</si>
  <si>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</si>
  <si>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</si>
  <si>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</si>
  <si>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</si>
  <si>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</si>
  <si>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</si>
  <si>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</si>
  <si>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</si>
  <si>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</si>
  <si>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</si>
  <si>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</si>
  <si>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</si>
  <si>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</si>
  <si>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</si>
  <si>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</si>
  <si>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</si>
  <si>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</si>
  <si>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</si>
  <si>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</si>
  <si>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</si>
  <si>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</si>
  <si>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</si>
  <si>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</si>
  <si>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</si>
  <si>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</si>
  <si>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</si>
  <si>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</si>
  <si>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</si>
  <si>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</si>
  <si>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</si>
  <si>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</si>
  <si>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</si>
  <si>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</si>
  <si>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</si>
  <si>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</si>
  <si>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</si>
  <si>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</si>
  <si>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</si>
  <si>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</si>
  <si>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</si>
  <si>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</si>
  <si>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</si>
  <si>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</si>
  <si>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</si>
  <si>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</si>
  <si>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</si>
  <si>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</si>
  <si>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</si>
  <si>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</si>
  <si>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</si>
  <si>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</si>
  <si>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</si>
  <si>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</si>
  <si>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</si>
  <si>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</si>
  <si>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</si>
  <si>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</si>
  <si>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</si>
  <si>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</si>
  <si>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</si>
  <si>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</si>
  <si>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</si>
  <si>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</si>
  <si>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</si>
  <si>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</si>
  <si>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</si>
  <si>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</si>
  <si>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</si>
  <si>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</si>
  <si>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</si>
  <si>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</si>
  <si>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</si>
  <si>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</si>
  <si>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</si>
  <si>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</si>
  <si>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</si>
  <si>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</si>
  <si>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</si>
  <si>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</si>
  <si>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</si>
  <si>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</si>
  <si>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</si>
  <si>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</si>
  <si>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</si>
  <si>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</si>
  <si>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</si>
  <si>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</si>
  <si>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</si>
  <si>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</si>
  <si>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</si>
  <si>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</si>
  <si>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</si>
  <si>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</si>
  <si>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</si>
  <si>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</si>
  <si>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</si>
  <si>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</si>
  <si>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</si>
  <si>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</si>
  <si>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</si>
  <si>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</si>
  <si>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</si>
  <si>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</si>
  <si>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</si>
  <si>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</si>
  <si>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</si>
  <si>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</si>
  <si>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</si>
  <si>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</si>
  <si>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</si>
  <si>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sobrante de 3$</t>
  </si>
  <si>
    <t>fondo 29.00</t>
  </si>
  <si>
    <t>fondo 75.00</t>
  </si>
  <si>
    <t>fondo 16.50</t>
  </si>
  <si>
    <t>fondo 11.20</t>
  </si>
  <si>
    <t>fondo 37.50</t>
  </si>
  <si>
    <t>fondo 101.00</t>
  </si>
  <si>
    <t>fondo 16.00</t>
  </si>
  <si>
    <t>fondo 25.50.</t>
  </si>
  <si>
    <t>fondo 69.50</t>
  </si>
  <si>
    <t>fondo 17.00</t>
  </si>
  <si>
    <t>fondo 38.00</t>
  </si>
  <si>
    <t>faltante es sobrante en la caja 06</t>
  </si>
  <si>
    <t>fondo 1.00</t>
  </si>
  <si>
    <t>fondo 69.00</t>
  </si>
  <si>
    <t>fondo 62.00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</si>
</sst>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17" fontId="0" fillId="0" borderId="2" xfId="0" applyNumberFormat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105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95938.91</v>
      </c>
      <c r="C2" s="43">
        <f>MODELO!AH12</f>
        <v>32918.380000000005</v>
      </c>
      <c r="D2" s="43">
        <f>EXQUISITECES!AH12</f>
        <v>11495.970000000001</v>
      </c>
      <c r="E2" s="43">
        <f>HOYADA!AH12</f>
        <v>13407.77</v>
      </c>
      <c r="F2" s="43">
        <f>FARMASTOP!AH12</f>
        <v>2789.74</v>
      </c>
      <c r="G2" s="43">
        <f>BOCAS!AH12</f>
        <v>6746.15</v>
      </c>
      <c r="H2" s="43">
        <f>LAGUNETICA!AH12</f>
        <v>0</v>
      </c>
      <c r="I2" s="43">
        <f>SANANTONIO!AH12</f>
        <v>0</v>
      </c>
      <c r="J2" s="43">
        <f>SUM(B2:I2)</f>
        <v>163296.91999999998</v>
      </c>
    </row>
    <row r="3" spans="1:10" x14ac:dyDescent="0.25">
      <c r="A3" s="46" t="s">
        <v>0</v>
      </c>
      <c r="B3" s="43">
        <f>AUTOMERCADO!AH15</f>
        <v>1514.7</v>
      </c>
      <c r="C3" s="43">
        <f>MODELO!AH15</f>
        <v>1094.5</v>
      </c>
      <c r="D3" s="43">
        <f>EXQUISITECES!AH15</f>
        <v>355.7</v>
      </c>
      <c r="E3" s="43">
        <f>HOYADA!AH15</f>
        <v>1118</v>
      </c>
      <c r="F3" s="43">
        <f>FARMASTOP!AH15</f>
        <v>17.5</v>
      </c>
      <c r="G3" s="43">
        <f>BOCAS!AH15</f>
        <v>41</v>
      </c>
      <c r="H3" s="43">
        <f>LAGUNETICA!AH15</f>
        <v>0</v>
      </c>
      <c r="I3" s="43">
        <f>SANANTONIO!AH15</f>
        <v>0</v>
      </c>
      <c r="J3" s="43">
        <f t="shared" ref="J3:J52" si="0">SUM(B3:I3)</f>
        <v>4141.3999999999996</v>
      </c>
    </row>
    <row r="4" spans="1:10" x14ac:dyDescent="0.25">
      <c r="A4" s="73" t="s">
        <v>20</v>
      </c>
      <c r="B4" s="43">
        <f>AUTOMERCADO!AH16</f>
        <v>8003</v>
      </c>
      <c r="C4" s="43">
        <f>MODELO!AH16</f>
        <v>2670</v>
      </c>
      <c r="D4" s="43">
        <f>EXQUISITECES!AH16</f>
        <v>1164</v>
      </c>
      <c r="E4" s="43">
        <f>HOYADA!AH16</f>
        <v>598</v>
      </c>
      <c r="F4" s="43">
        <f>FARMASTOP!AH16</f>
        <v>199</v>
      </c>
      <c r="G4" s="43">
        <f>BOCAS!AH16</f>
        <v>760</v>
      </c>
      <c r="H4" s="43">
        <f>LAGUNETICA!AH16</f>
        <v>0</v>
      </c>
      <c r="I4" s="43">
        <f>SANANTONIO!AH16</f>
        <v>0</v>
      </c>
      <c r="J4" s="43">
        <f t="shared" si="0"/>
        <v>13394</v>
      </c>
    </row>
    <row r="5" spans="1:10" x14ac:dyDescent="0.25">
      <c r="A5" s="46" t="s">
        <v>27</v>
      </c>
      <c r="B5" s="43">
        <f>AUTOMERCADO!AH17</f>
        <v>36653.74</v>
      </c>
      <c r="C5" s="43">
        <f>MODELO!AH17</f>
        <v>12228.599999999999</v>
      </c>
      <c r="D5" s="43">
        <f>EXQUISITECES!AH17</f>
        <v>5331.12</v>
      </c>
      <c r="E5" s="43">
        <f>HOYADA!AH17</f>
        <v>2738.84</v>
      </c>
      <c r="F5" s="43">
        <f>FARMASTOP!AH17</f>
        <v>911.42000000000007</v>
      </c>
      <c r="G5" s="43">
        <f>BOCAS!AH17</f>
        <v>3480.7999999999997</v>
      </c>
      <c r="H5" s="43">
        <f>LAGUNETICA!AH17</f>
        <v>0</v>
      </c>
      <c r="I5" s="43">
        <f>SANANTONIO!AH17</f>
        <v>0</v>
      </c>
      <c r="J5" s="43">
        <f t="shared" si="0"/>
        <v>61344.520000000004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8003</v>
      </c>
      <c r="C10" s="43">
        <f>MODELO!AH22</f>
        <v>2670</v>
      </c>
      <c r="D10" s="43">
        <f>EXQUISITECES!AH22</f>
        <v>1164</v>
      </c>
      <c r="E10" s="43">
        <f>HOYADA!AH22</f>
        <v>598</v>
      </c>
      <c r="F10" s="43">
        <f>FARMASTOP!AH22</f>
        <v>199</v>
      </c>
      <c r="G10" s="43">
        <f>BOCAS!AH22</f>
        <v>760</v>
      </c>
      <c r="H10" s="43">
        <f>LAGUNETICA!AH22</f>
        <v>0</v>
      </c>
      <c r="I10" s="43">
        <f>SANANTONIO!AH22</f>
        <v>0</v>
      </c>
      <c r="J10" s="43">
        <f t="shared" si="0"/>
        <v>13394</v>
      </c>
    </row>
    <row r="11" spans="1:10" x14ac:dyDescent="0.25">
      <c r="A11" s="48" t="s">
        <v>26</v>
      </c>
      <c r="B11" s="43">
        <f>AUTOMERCADO!AH23</f>
        <v>36653.74</v>
      </c>
      <c r="C11" s="43">
        <f>MODELO!AH23</f>
        <v>12228.599999999999</v>
      </c>
      <c r="D11" s="43">
        <f>EXQUISITECES!AH23</f>
        <v>5331.12</v>
      </c>
      <c r="E11" s="43">
        <f>HOYADA!AH23</f>
        <v>2738.84</v>
      </c>
      <c r="F11" s="43">
        <f>FARMASTOP!AH23</f>
        <v>911.42000000000007</v>
      </c>
      <c r="G11" s="43">
        <f>BOCAS!AH23</f>
        <v>3480.7999999999997</v>
      </c>
      <c r="H11" s="43">
        <f>LAGUNETICA!AH23</f>
        <v>0</v>
      </c>
      <c r="I11" s="43">
        <f>SANANTONIO!AH23</f>
        <v>0</v>
      </c>
      <c r="J11" s="43">
        <f t="shared" si="0"/>
        <v>61344.520000000004</v>
      </c>
    </row>
    <row r="12" spans="1:10" x14ac:dyDescent="0.25">
      <c r="A12" s="46" t="s">
        <v>28</v>
      </c>
      <c r="B12" s="43">
        <f>AUTOMERCADO!AH24</f>
        <v>15</v>
      </c>
      <c r="C12" s="43">
        <f>MODELO!AH24</f>
        <v>50</v>
      </c>
      <c r="D12" s="43">
        <f>EXQUISITECES!AH24</f>
        <v>0</v>
      </c>
      <c r="E12" s="43">
        <f>HOYADA!AH24</f>
        <v>3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68</v>
      </c>
    </row>
    <row r="13" spans="1:10" x14ac:dyDescent="0.25">
      <c r="A13" s="46" t="s">
        <v>31</v>
      </c>
      <c r="B13" s="43">
        <f>AUTOMERCADO!AH25</f>
        <v>72.75</v>
      </c>
      <c r="C13" s="43">
        <f>MODELO!AH25</f>
        <v>242.49999999999997</v>
      </c>
      <c r="D13" s="43">
        <f>EXQUISITECES!AH25</f>
        <v>0</v>
      </c>
      <c r="E13" s="43">
        <f>HOYADA!AH25</f>
        <v>11.55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326.8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15</v>
      </c>
      <c r="C18" s="43">
        <f>MODELO!AH30</f>
        <v>50</v>
      </c>
      <c r="D18" s="43">
        <f>EXQUISITECES!AH30</f>
        <v>0</v>
      </c>
      <c r="E18" s="43">
        <f>HOYADA!AH30</f>
        <v>3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68</v>
      </c>
    </row>
    <row r="19" spans="1:10" x14ac:dyDescent="0.25">
      <c r="A19" s="48" t="s">
        <v>33</v>
      </c>
      <c r="B19" s="43">
        <f>AUTOMERCADO!AH31</f>
        <v>72.75</v>
      </c>
      <c r="C19" s="43">
        <f>MODELO!AH31</f>
        <v>242.49999999999997</v>
      </c>
      <c r="D19" s="43">
        <f>EXQUISITECES!AH31</f>
        <v>0</v>
      </c>
      <c r="E19" s="43">
        <f>HOYADA!AH31</f>
        <v>11.55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326.8</v>
      </c>
    </row>
    <row r="20" spans="1:10" x14ac:dyDescent="0.25">
      <c r="A20" s="46" t="s">
        <v>34</v>
      </c>
      <c r="B20" s="43">
        <f>AUTOMERCADO!AH32</f>
        <v>809.57999999999993</v>
      </c>
      <c r="C20" s="43">
        <f>MODELO!AH32</f>
        <v>66.63</v>
      </c>
      <c r="D20" s="43">
        <f>EXQUISITECES!AH32</f>
        <v>0</v>
      </c>
      <c r="E20" s="43">
        <f>HOYADA!AH32</f>
        <v>20</v>
      </c>
      <c r="F20" s="43">
        <f>FARMASTOP!AH32</f>
        <v>0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896.20999999999992</v>
      </c>
    </row>
    <row r="21" spans="1:10" x14ac:dyDescent="0.25">
      <c r="A21" s="46" t="s">
        <v>35</v>
      </c>
      <c r="B21" s="43">
        <f>AUTOMERCADO!AH33</f>
        <v>3707.8764000000001</v>
      </c>
      <c r="C21" s="43">
        <f>MODELO!AH33</f>
        <v>305.16539999999998</v>
      </c>
      <c r="D21" s="43">
        <f>EXQUISITECES!AH33</f>
        <v>0</v>
      </c>
      <c r="E21" s="43">
        <f>HOYADA!AH33</f>
        <v>91.6</v>
      </c>
      <c r="F21" s="43">
        <f>FARMASTOP!AH33</f>
        <v>0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4104.6418000000003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809.57999999999993</v>
      </c>
      <c r="C26" s="43">
        <f>MODELO!AH38</f>
        <v>66.63</v>
      </c>
      <c r="D26" s="43">
        <f>EXQUISITECES!AH38</f>
        <v>0</v>
      </c>
      <c r="E26" s="43">
        <f>HOYADA!AH38</f>
        <v>20</v>
      </c>
      <c r="F26" s="43">
        <f>FARMASTOP!AH38</f>
        <v>0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896.20999999999992</v>
      </c>
    </row>
    <row r="27" spans="1:10" x14ac:dyDescent="0.25">
      <c r="A27" s="48" t="s">
        <v>42</v>
      </c>
      <c r="B27" s="43">
        <f>AUTOMERCADO!AH39</f>
        <v>3707.8764000000001</v>
      </c>
      <c r="C27" s="43">
        <f>MODELO!AH39</f>
        <v>305.16539999999998</v>
      </c>
      <c r="D27" s="43">
        <f>EXQUISITECES!AH39</f>
        <v>0</v>
      </c>
      <c r="E27" s="43">
        <f>HOYADA!AH39</f>
        <v>91.6</v>
      </c>
      <c r="F27" s="43">
        <f>FARMASTOP!AH39</f>
        <v>0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4104.6418000000003</v>
      </c>
    </row>
    <row r="28" spans="1:10" x14ac:dyDescent="0.25">
      <c r="A28" s="46" t="s">
        <v>43</v>
      </c>
      <c r="B28" s="43">
        <f>AUTOMERCADO!AH40</f>
        <v>636.15000000000009</v>
      </c>
      <c r="C28" s="43">
        <f>MODELO!AH40</f>
        <v>0</v>
      </c>
      <c r="D28" s="43">
        <f>EXQUISITECES!AH40</f>
        <v>67.27</v>
      </c>
      <c r="E28" s="43">
        <f>HOYADA!AH40</f>
        <v>7.21</v>
      </c>
      <c r="F28" s="43">
        <f>FARMASTOP!AH40</f>
        <v>11.68</v>
      </c>
      <c r="G28" s="43">
        <f>BOCAS!AH40</f>
        <v>22.3</v>
      </c>
      <c r="H28" s="43">
        <f>LAGUNETICA!AH40</f>
        <v>0</v>
      </c>
      <c r="I28" s="43">
        <f>SANANTONIO!AH40</f>
        <v>0</v>
      </c>
      <c r="J28" s="43">
        <f t="shared" si="0"/>
        <v>744.61</v>
      </c>
    </row>
    <row r="29" spans="1:10" x14ac:dyDescent="0.25">
      <c r="A29" s="46" t="s">
        <v>44</v>
      </c>
      <c r="B29" s="43">
        <f>AUTOMERCADO!AH41</f>
        <v>2913.5670000000005</v>
      </c>
      <c r="C29" s="43">
        <f>MODELO!AH41</f>
        <v>0</v>
      </c>
      <c r="D29" s="43">
        <f>EXQUISITECES!AH41</f>
        <v>308.09659999999997</v>
      </c>
      <c r="E29" s="43">
        <f>HOYADA!AH41</f>
        <v>33.021799999999999</v>
      </c>
      <c r="F29" s="43">
        <f>FARMASTOP!AH41</f>
        <v>53.494399999999999</v>
      </c>
      <c r="G29" s="43">
        <f>BOCAS!AH41</f>
        <v>102.134</v>
      </c>
      <c r="H29" s="43">
        <f>LAGUNETICA!AH41</f>
        <v>0</v>
      </c>
      <c r="I29" s="43">
        <f>SANANTONIO!AH41</f>
        <v>0</v>
      </c>
      <c r="J29" s="43">
        <f t="shared" si="0"/>
        <v>3410.3138000000004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636.15000000000009</v>
      </c>
      <c r="C34" s="43">
        <f>MODELO!AH46</f>
        <v>0</v>
      </c>
      <c r="D34" s="43">
        <f>EXQUISITECES!AH46</f>
        <v>67.27</v>
      </c>
      <c r="E34" s="43">
        <f>HOYADA!AH46</f>
        <v>7.21</v>
      </c>
      <c r="F34" s="43">
        <f>FARMASTOP!AH46</f>
        <v>11.68</v>
      </c>
      <c r="G34" s="43">
        <f>BOCAS!AH46</f>
        <v>22.3</v>
      </c>
      <c r="H34" s="43">
        <f>LAGUNETICA!AH46</f>
        <v>0</v>
      </c>
      <c r="I34" s="43">
        <f>SANANTONIO!AH46</f>
        <v>0</v>
      </c>
      <c r="J34" s="43">
        <f t="shared" si="0"/>
        <v>744.61</v>
      </c>
    </row>
    <row r="35" spans="1:10" x14ac:dyDescent="0.25">
      <c r="A35" s="48" t="s">
        <v>48</v>
      </c>
      <c r="B35" s="43">
        <f>AUTOMERCADO!AH47</f>
        <v>2913.5670000000005</v>
      </c>
      <c r="C35" s="43">
        <f>MODELO!AH47</f>
        <v>0</v>
      </c>
      <c r="D35" s="43">
        <f>EXQUISITECES!AH47</f>
        <v>308.09659999999997</v>
      </c>
      <c r="E35" s="43">
        <f>HOYADA!AH47</f>
        <v>33.021799999999999</v>
      </c>
      <c r="F35" s="43">
        <f>FARMASTOP!AH47</f>
        <v>53.494399999999999</v>
      </c>
      <c r="G35" s="43">
        <f>BOCAS!AH47</f>
        <v>102.134</v>
      </c>
      <c r="H35" s="43">
        <f>LAGUNETICA!AH47</f>
        <v>0</v>
      </c>
      <c r="I35" s="43">
        <f>SANANTONIO!AH47</f>
        <v>0</v>
      </c>
      <c r="J35" s="43">
        <f t="shared" si="0"/>
        <v>3410.3138000000004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40539.320000000007</v>
      </c>
      <c r="C37" s="43">
        <f>MODELO!AH49</f>
        <v>12795.600000000002</v>
      </c>
      <c r="D37" s="43">
        <f>EXQUISITECES!AH49</f>
        <v>3462.3699999999994</v>
      </c>
      <c r="E37" s="43">
        <f>HOYADA!AH49</f>
        <v>4126.58</v>
      </c>
      <c r="F37" s="43">
        <f>FARMASTOP!AH49</f>
        <v>1618.52</v>
      </c>
      <c r="G37" s="43">
        <f>BOCAS!AH49</f>
        <v>2846.9900000000002</v>
      </c>
      <c r="H37" s="43">
        <f>LAGUNETICA!AH49</f>
        <v>0</v>
      </c>
      <c r="I37" s="43">
        <f>SANANTONIO!AH49</f>
        <v>0</v>
      </c>
      <c r="J37" s="43">
        <f t="shared" si="0"/>
        <v>65389.380000000012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2532.3599999999997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0</v>
      </c>
      <c r="I40" s="43">
        <f>SANANTONIO!AH52</f>
        <v>0</v>
      </c>
      <c r="J40" s="43">
        <f t="shared" si="0"/>
        <v>2532.3599999999997</v>
      </c>
    </row>
    <row r="41" spans="1:10" x14ac:dyDescent="0.25">
      <c r="A41" s="74" t="s">
        <v>18</v>
      </c>
      <c r="B41" s="43">
        <f>AUTOMERCADO!AH53</f>
        <v>6578.37</v>
      </c>
      <c r="C41" s="43">
        <f>MODELO!AH53</f>
        <v>3195.49</v>
      </c>
      <c r="D41" s="43">
        <f>EXQUISITECES!AH53</f>
        <v>1633.29</v>
      </c>
      <c r="E41" s="43">
        <f>HOYADA!AH53</f>
        <v>5268.380000000001</v>
      </c>
      <c r="F41" s="43">
        <f>FARMASTOP!AH53</f>
        <v>191.94</v>
      </c>
      <c r="G41" s="43">
        <f>BOCAS!AH53</f>
        <v>353.57</v>
      </c>
      <c r="H41" s="43">
        <f>LAGUNETICA!AH53</f>
        <v>0</v>
      </c>
      <c r="I41" s="43">
        <f>SANANTONIO!AH53</f>
        <v>0</v>
      </c>
      <c r="J41" s="43">
        <f t="shared" si="0"/>
        <v>17221.04</v>
      </c>
    </row>
    <row r="42" spans="1:10" x14ac:dyDescent="0.25">
      <c r="A42" s="74" t="s">
        <v>114</v>
      </c>
      <c r="B42" s="43">
        <f>AUTOMERCADO!AH54</f>
        <v>23.11</v>
      </c>
      <c r="C42" s="43">
        <f>MODELO!AH54</f>
        <v>72.459999999999994</v>
      </c>
      <c r="D42" s="43">
        <f>EXQUISITECES!AH54</f>
        <v>159.66</v>
      </c>
      <c r="E42" s="43">
        <f>HOYADA!AH54</f>
        <v>16.77</v>
      </c>
      <c r="F42" s="43">
        <f>FARMASTOP!AH54</f>
        <v>20.88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292.88</v>
      </c>
    </row>
    <row r="43" spans="1:10" x14ac:dyDescent="0.25">
      <c r="A43" s="74" t="s">
        <v>52</v>
      </c>
      <c r="B43" s="43">
        <f>AUTOMERCADO!AH55</f>
        <v>4197.2199999999993</v>
      </c>
      <c r="C43" s="43">
        <f>MODELO!AH55</f>
        <v>615.46999999999991</v>
      </c>
      <c r="D43" s="43">
        <f>EXQUISITECES!AH55</f>
        <v>269.08999999999997</v>
      </c>
      <c r="E43" s="43">
        <f>HOYADA!AH55</f>
        <v>11.59</v>
      </c>
      <c r="F43" s="43">
        <f>FARMASTOP!AH55</f>
        <v>75.3</v>
      </c>
      <c r="G43" s="43">
        <f>BOCAS!AH55</f>
        <v>0</v>
      </c>
      <c r="H43" s="43">
        <f>LAGUNETICA!AH55</f>
        <v>0</v>
      </c>
      <c r="I43" s="43">
        <f>SANANTONIO!AH55</f>
        <v>0</v>
      </c>
      <c r="J43" s="43">
        <f t="shared" si="0"/>
        <v>5168.67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53.6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53.6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96200.653399999996</v>
      </c>
      <c r="C52" s="75">
        <f>MODELO!AH64</f>
        <v>33135.7454</v>
      </c>
      <c r="D52" s="75">
        <f>EXQUISITECES!AH64</f>
        <v>11519.3266</v>
      </c>
      <c r="E52" s="75">
        <f>HOYADA!AH64</f>
        <v>13416.3318</v>
      </c>
      <c r="F52" s="75">
        <f>FARMASTOP!AH64</f>
        <v>2889.0544</v>
      </c>
      <c r="G52" s="75">
        <f>BOCAS!AH64</f>
        <v>6824.4940000000006</v>
      </c>
      <c r="H52" s="75">
        <f>LAGUNETICA!AH64</f>
        <v>0</v>
      </c>
      <c r="I52" s="75">
        <f>SANANTONIO!AH64</f>
        <v>0</v>
      </c>
      <c r="J52" s="75">
        <f t="shared" si="0"/>
        <v>163985.60559999998</v>
      </c>
    </row>
    <row r="53" spans="1:10" x14ac:dyDescent="0.25">
      <c r="A53" s="56" t="s">
        <v>3</v>
      </c>
      <c r="B53" s="43">
        <f>B2</f>
        <v>95938.91</v>
      </c>
      <c r="C53" s="43">
        <f t="shared" ref="C53:I53" si="1">C2</f>
        <v>32918.380000000005</v>
      </c>
      <c r="D53" s="43">
        <f t="shared" si="1"/>
        <v>11495.970000000001</v>
      </c>
      <c r="E53" s="43">
        <f t="shared" si="1"/>
        <v>13407.77</v>
      </c>
      <c r="F53" s="43">
        <f t="shared" si="1"/>
        <v>2789.74</v>
      </c>
      <c r="G53" s="43">
        <f t="shared" si="1"/>
        <v>6746.15</v>
      </c>
      <c r="H53" s="43">
        <f t="shared" si="1"/>
        <v>0</v>
      </c>
      <c r="I53" s="43">
        <f t="shared" si="1"/>
        <v>0</v>
      </c>
      <c r="J53" s="43">
        <f>J2</f>
        <v>163296.91999999998</v>
      </c>
    </row>
    <row r="54" spans="1:10" x14ac:dyDescent="0.25">
      <c r="A54" s="58" t="s">
        <v>95</v>
      </c>
      <c r="B54" s="43">
        <f>+B52-B53</f>
        <v>261.74339999999211</v>
      </c>
      <c r="C54" s="43">
        <f t="shared" ref="C54:I54" si="2">+C52-C53</f>
        <v>217.36539999999513</v>
      </c>
      <c r="D54" s="43">
        <f t="shared" si="2"/>
        <v>23.356599999999162</v>
      </c>
      <c r="E54" s="43">
        <f t="shared" si="2"/>
        <v>8.5617999999994936</v>
      </c>
      <c r="F54" s="43">
        <f t="shared" si="2"/>
        <v>99.314400000000205</v>
      </c>
      <c r="G54" s="43">
        <f t="shared" si="2"/>
        <v>78.34400000000096</v>
      </c>
      <c r="H54" s="43">
        <f t="shared" si="2"/>
        <v>0</v>
      </c>
      <c r="I54" s="43">
        <f t="shared" si="2"/>
        <v>0</v>
      </c>
      <c r="J54" s="43">
        <f>+J52-J53</f>
        <v>688.68559999999707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3" activePane="bottomRight" state="frozen"/>
      <selection pane="topRight" activeCell="B1" sqref="B1"/>
      <selection pane="bottomLeft" activeCell="A5" sqref="A5"/>
      <selection pane="bottomRight" activeCell="AH70" sqref="AH7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107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>
        <v>44688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4.58</v>
      </c>
      <c r="C8" s="1" t="s">
        <v>38</v>
      </c>
      <c r="D8" s="2">
        <v>4.8499999999999996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56</v>
      </c>
      <c r="G11" s="5" t="s">
        <v>58</v>
      </c>
      <c r="H11" s="5" t="s">
        <v>59</v>
      </c>
      <c r="I11" s="5" t="s">
        <v>60</v>
      </c>
      <c r="J11" s="5" t="s">
        <v>61</v>
      </c>
      <c r="K11" s="5" t="s">
        <v>62</v>
      </c>
      <c r="L11" s="5" t="s">
        <v>63</v>
      </c>
      <c r="M11" s="5" t="s">
        <v>63</v>
      </c>
      <c r="N11" s="5" t="s">
        <v>64</v>
      </c>
      <c r="O11" s="5" t="s">
        <v>65</v>
      </c>
      <c r="P11" s="5" t="s">
        <v>66</v>
      </c>
      <c r="Q11" s="5" t="s">
        <v>67</v>
      </c>
      <c r="R11" s="5" t="s">
        <v>68</v>
      </c>
      <c r="S11" s="5" t="s">
        <v>70</v>
      </c>
      <c r="T11" s="5" t="s">
        <v>72</v>
      </c>
      <c r="U11" s="5" t="s">
        <v>75</v>
      </c>
      <c r="V11" s="5" t="s">
        <v>76</v>
      </c>
      <c r="W11" s="5" t="s">
        <v>79</v>
      </c>
      <c r="X11" s="5" t="s">
        <v>82</v>
      </c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3834.28</v>
      </c>
      <c r="C12" s="26">
        <v>6951.7</v>
      </c>
      <c r="D12" s="26">
        <v>7522.2</v>
      </c>
      <c r="E12" s="26">
        <v>6329.38</v>
      </c>
      <c r="F12" s="26">
        <v>8841.93</v>
      </c>
      <c r="G12" s="26">
        <v>5488.32</v>
      </c>
      <c r="H12" s="26">
        <v>6368.68</v>
      </c>
      <c r="I12" s="26">
        <v>6631.97</v>
      </c>
      <c r="J12" s="26">
        <v>6822.28</v>
      </c>
      <c r="K12" s="26">
        <v>5740.82</v>
      </c>
      <c r="L12" s="26">
        <v>291.86</v>
      </c>
      <c r="M12" s="26">
        <v>5273.17</v>
      </c>
      <c r="N12" s="26">
        <v>6983.25</v>
      </c>
      <c r="O12" s="26">
        <v>2954.46</v>
      </c>
      <c r="P12" s="26">
        <v>5738.15</v>
      </c>
      <c r="Q12" s="26">
        <v>2396.5100000000002</v>
      </c>
      <c r="R12" s="26">
        <v>2205.29</v>
      </c>
      <c r="S12" s="26">
        <v>2409.1999999999998</v>
      </c>
      <c r="T12" s="26">
        <v>1055.32</v>
      </c>
      <c r="U12" s="26">
        <v>166.52</v>
      </c>
      <c r="V12" s="26">
        <v>227.07</v>
      </c>
      <c r="W12" s="26">
        <v>1587.54</v>
      </c>
      <c r="X12" s="26">
        <v>119.01</v>
      </c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95938.91</v>
      </c>
      <c r="AI12" s="26">
        <v>95938.44</v>
      </c>
      <c r="AJ12" s="69">
        <f>+AI12-AH12</f>
        <v>-0.47000000000116415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27</v>
      </c>
      <c r="C15" s="23"/>
      <c r="D15" s="23"/>
      <c r="E15" s="23">
        <v>43.5</v>
      </c>
      <c r="F15" s="23">
        <v>573.5</v>
      </c>
      <c r="G15" s="23"/>
      <c r="H15" s="23"/>
      <c r="I15" s="23">
        <v>0.65</v>
      </c>
      <c r="J15" s="23">
        <v>213</v>
      </c>
      <c r="K15" s="23">
        <v>147.5</v>
      </c>
      <c r="L15" s="23"/>
      <c r="M15" s="23"/>
      <c r="N15" s="23">
        <v>138.35</v>
      </c>
      <c r="O15" s="23">
        <v>7.5</v>
      </c>
      <c r="P15" s="23">
        <v>131</v>
      </c>
      <c r="Q15" s="23">
        <v>10</v>
      </c>
      <c r="R15" s="23">
        <v>69.5</v>
      </c>
      <c r="S15" s="23">
        <v>13.5</v>
      </c>
      <c r="T15" s="23">
        <v>9.5</v>
      </c>
      <c r="U15" s="23">
        <v>31.2</v>
      </c>
      <c r="V15" s="23">
        <v>41</v>
      </c>
      <c r="W15" s="23">
        <v>58</v>
      </c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1514.7</v>
      </c>
    </row>
    <row r="16" spans="1:36" s="32" customFormat="1" x14ac:dyDescent="0.25">
      <c r="A16" s="30" t="s">
        <v>20</v>
      </c>
      <c r="B16" s="31">
        <v>245</v>
      </c>
      <c r="C16" s="31">
        <v>1003</v>
      </c>
      <c r="D16" s="31">
        <v>649</v>
      </c>
      <c r="E16" s="31">
        <v>490</v>
      </c>
      <c r="F16" s="31">
        <v>833</v>
      </c>
      <c r="G16" s="31">
        <v>644</v>
      </c>
      <c r="H16" s="31">
        <v>401</v>
      </c>
      <c r="I16" s="31">
        <v>837</v>
      </c>
      <c r="J16" s="31">
        <v>815</v>
      </c>
      <c r="K16" s="31">
        <v>519</v>
      </c>
      <c r="L16" s="31">
        <v>50</v>
      </c>
      <c r="M16" s="31">
        <v>418</v>
      </c>
      <c r="N16" s="31">
        <v>974</v>
      </c>
      <c r="O16" s="31"/>
      <c r="P16" s="31"/>
      <c r="Q16" s="31"/>
      <c r="R16" s="31"/>
      <c r="S16" s="31"/>
      <c r="T16" s="31"/>
      <c r="U16" s="31"/>
      <c r="V16" s="31"/>
      <c r="W16" s="31">
        <v>125</v>
      </c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8003</v>
      </c>
      <c r="AJ16" s="70"/>
    </row>
    <row r="17" spans="1:36" s="47" customFormat="1" x14ac:dyDescent="0.25">
      <c r="A17" s="46" t="s">
        <v>27</v>
      </c>
      <c r="B17" s="22">
        <f>B16*$B$8</f>
        <v>1122.0999999999999</v>
      </c>
      <c r="C17" s="22">
        <f>C16*$B$8</f>
        <v>4593.74</v>
      </c>
      <c r="D17" s="22">
        <f t="shared" ref="D17:L17" si="2">D16*$B$8</f>
        <v>2972.42</v>
      </c>
      <c r="E17" s="22">
        <f t="shared" si="2"/>
        <v>2244.1999999999998</v>
      </c>
      <c r="F17" s="22">
        <f t="shared" si="2"/>
        <v>3815.14</v>
      </c>
      <c r="G17" s="22">
        <f t="shared" si="2"/>
        <v>2949.52</v>
      </c>
      <c r="H17" s="22">
        <f t="shared" si="2"/>
        <v>1836.58</v>
      </c>
      <c r="I17" s="22">
        <f t="shared" si="2"/>
        <v>3833.46</v>
      </c>
      <c r="J17" s="22">
        <f t="shared" si="2"/>
        <v>3732.7000000000003</v>
      </c>
      <c r="K17" s="22">
        <f t="shared" si="2"/>
        <v>2377.02</v>
      </c>
      <c r="L17" s="22">
        <f t="shared" si="2"/>
        <v>229</v>
      </c>
      <c r="M17" s="22">
        <f t="shared" ref="M17:R17" si="3">M16*$B$8</f>
        <v>1914.44</v>
      </c>
      <c r="N17" s="22">
        <f t="shared" si="3"/>
        <v>4460.92</v>
      </c>
      <c r="O17" s="22">
        <f t="shared" si="3"/>
        <v>0</v>
      </c>
      <c r="P17" s="22">
        <f t="shared" si="3"/>
        <v>0</v>
      </c>
      <c r="Q17" s="22">
        <f t="shared" si="3"/>
        <v>0</v>
      </c>
      <c r="R17" s="22">
        <f t="shared" si="3"/>
        <v>0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572.5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36653.74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245</v>
      </c>
      <c r="C22" s="20">
        <f t="shared" ref="C22:L22" si="11">+C16+C18+C20</f>
        <v>1003</v>
      </c>
      <c r="D22" s="20">
        <f t="shared" si="11"/>
        <v>649</v>
      </c>
      <c r="E22" s="20">
        <f t="shared" si="11"/>
        <v>490</v>
      </c>
      <c r="F22" s="20">
        <f t="shared" si="11"/>
        <v>833</v>
      </c>
      <c r="G22" s="20">
        <f t="shared" si="11"/>
        <v>644</v>
      </c>
      <c r="H22" s="20">
        <f t="shared" si="11"/>
        <v>401</v>
      </c>
      <c r="I22" s="20">
        <f t="shared" si="11"/>
        <v>837</v>
      </c>
      <c r="J22" s="20">
        <f t="shared" si="11"/>
        <v>815</v>
      </c>
      <c r="K22" s="20">
        <f t="shared" si="11"/>
        <v>519</v>
      </c>
      <c r="L22" s="20">
        <f t="shared" si="11"/>
        <v>50</v>
      </c>
      <c r="M22" s="20">
        <f t="shared" ref="M22:S22" si="12">+M16+M18+M20</f>
        <v>418</v>
      </c>
      <c r="N22" s="20">
        <f t="shared" si="12"/>
        <v>974</v>
      </c>
      <c r="O22" s="20">
        <f t="shared" si="12"/>
        <v>0</v>
      </c>
      <c r="P22" s="20">
        <f t="shared" si="12"/>
        <v>0</v>
      </c>
      <c r="Q22" s="20">
        <f t="shared" si="12"/>
        <v>0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125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8003</v>
      </c>
    </row>
    <row r="23" spans="1:36" s="47" customFormat="1" x14ac:dyDescent="0.25">
      <c r="A23" s="48" t="s">
        <v>26</v>
      </c>
      <c r="B23" s="19">
        <f>+B17+B19+B21</f>
        <v>1122.0999999999999</v>
      </c>
      <c r="C23" s="19">
        <f t="shared" ref="C23:L23" si="14">+C17+C19+C21</f>
        <v>4593.74</v>
      </c>
      <c r="D23" s="19">
        <f t="shared" si="14"/>
        <v>2972.42</v>
      </c>
      <c r="E23" s="19">
        <f t="shared" si="14"/>
        <v>2244.1999999999998</v>
      </c>
      <c r="F23" s="19">
        <f t="shared" si="14"/>
        <v>3815.14</v>
      </c>
      <c r="G23" s="19">
        <f t="shared" si="14"/>
        <v>2949.52</v>
      </c>
      <c r="H23" s="19">
        <f t="shared" si="14"/>
        <v>1836.58</v>
      </c>
      <c r="I23" s="19">
        <f t="shared" si="14"/>
        <v>3833.46</v>
      </c>
      <c r="J23" s="19">
        <f t="shared" si="14"/>
        <v>3732.7000000000003</v>
      </c>
      <c r="K23" s="19">
        <f t="shared" si="14"/>
        <v>2377.02</v>
      </c>
      <c r="L23" s="19">
        <f t="shared" si="14"/>
        <v>229</v>
      </c>
      <c r="M23" s="19">
        <f t="shared" ref="M23:S23" si="15">+M17+M19+M21</f>
        <v>1914.44</v>
      </c>
      <c r="N23" s="19">
        <f t="shared" si="15"/>
        <v>4460.92</v>
      </c>
      <c r="O23" s="19">
        <f t="shared" si="15"/>
        <v>0</v>
      </c>
      <c r="P23" s="19">
        <f t="shared" si="15"/>
        <v>0</v>
      </c>
      <c r="Q23" s="19">
        <f t="shared" si="15"/>
        <v>0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572.5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36653.74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>
        <v>15</v>
      </c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15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72.75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72.75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15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15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72.75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72.75</v>
      </c>
    </row>
    <row r="32" spans="1:36" x14ac:dyDescent="0.25">
      <c r="A32" s="13" t="s">
        <v>34</v>
      </c>
      <c r="B32" s="36">
        <v>91.01</v>
      </c>
      <c r="C32" s="36">
        <v>18.14</v>
      </c>
      <c r="D32" s="36"/>
      <c r="E32" s="36">
        <v>60</v>
      </c>
      <c r="F32" s="36">
        <v>32.53</v>
      </c>
      <c r="G32" s="36">
        <v>193.94</v>
      </c>
      <c r="H32" s="36"/>
      <c r="I32" s="36"/>
      <c r="J32" s="36">
        <v>269.95999999999998</v>
      </c>
      <c r="K32" s="36">
        <v>91.31</v>
      </c>
      <c r="L32" s="36"/>
      <c r="M32" s="37"/>
      <c r="N32" s="37">
        <v>52.69</v>
      </c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809.57999999999993</v>
      </c>
    </row>
    <row r="33" spans="1:34" s="47" customFormat="1" x14ac:dyDescent="0.25">
      <c r="A33" s="46" t="s">
        <v>35</v>
      </c>
      <c r="B33" s="22">
        <f>B32*$B$8</f>
        <v>416.82580000000002</v>
      </c>
      <c r="C33" s="22">
        <f t="shared" ref="C33:L33" si="30">C32*$B$8</f>
        <v>83.08120000000001</v>
      </c>
      <c r="D33" s="22">
        <f t="shared" si="30"/>
        <v>0</v>
      </c>
      <c r="E33" s="22">
        <f t="shared" si="30"/>
        <v>274.8</v>
      </c>
      <c r="F33" s="22">
        <f t="shared" si="30"/>
        <v>148.98740000000001</v>
      </c>
      <c r="G33" s="22">
        <f t="shared" si="30"/>
        <v>888.24519999999995</v>
      </c>
      <c r="H33" s="22">
        <f t="shared" si="30"/>
        <v>0</v>
      </c>
      <c r="I33" s="22">
        <f t="shared" si="30"/>
        <v>0</v>
      </c>
      <c r="J33" s="22">
        <f t="shared" si="30"/>
        <v>1236.4168</v>
      </c>
      <c r="K33" s="22">
        <f t="shared" si="30"/>
        <v>418.19980000000004</v>
      </c>
      <c r="L33" s="22">
        <f t="shared" si="30"/>
        <v>0</v>
      </c>
      <c r="M33" s="22">
        <f t="shared" ref="M33:R33" si="31">M32*$B$8</f>
        <v>0</v>
      </c>
      <c r="N33" s="22">
        <f t="shared" si="31"/>
        <v>241.3202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3707.8764000000001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91.01</v>
      </c>
      <c r="C38" s="20">
        <f t="shared" ref="C38:L38" si="39">+C32+C34+C36</f>
        <v>18.14</v>
      </c>
      <c r="D38" s="20">
        <f t="shared" si="39"/>
        <v>0</v>
      </c>
      <c r="E38" s="20">
        <f t="shared" si="39"/>
        <v>60</v>
      </c>
      <c r="F38" s="20">
        <f t="shared" si="39"/>
        <v>32.53</v>
      </c>
      <c r="G38" s="20">
        <f t="shared" si="39"/>
        <v>193.94</v>
      </c>
      <c r="H38" s="20">
        <f t="shared" si="39"/>
        <v>0</v>
      </c>
      <c r="I38" s="20">
        <f t="shared" si="39"/>
        <v>0</v>
      </c>
      <c r="J38" s="20">
        <f t="shared" si="39"/>
        <v>269.95999999999998</v>
      </c>
      <c r="K38" s="20">
        <f t="shared" si="39"/>
        <v>91.31</v>
      </c>
      <c r="L38" s="20">
        <f t="shared" si="39"/>
        <v>0</v>
      </c>
      <c r="M38" s="20">
        <f t="shared" ref="M38:S38" si="40">+M32+M34+M36</f>
        <v>0</v>
      </c>
      <c r="N38" s="20">
        <f t="shared" si="40"/>
        <v>52.69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809.57999999999993</v>
      </c>
    </row>
    <row r="39" spans="1:34" s="47" customFormat="1" x14ac:dyDescent="0.25">
      <c r="A39" s="48" t="s">
        <v>42</v>
      </c>
      <c r="B39" s="19">
        <f>+B33+B35+B37</f>
        <v>416.82580000000002</v>
      </c>
      <c r="C39" s="19">
        <f t="shared" ref="C39:L39" si="42">+C33+C35+C37</f>
        <v>83.08120000000001</v>
      </c>
      <c r="D39" s="19">
        <f t="shared" si="42"/>
        <v>0</v>
      </c>
      <c r="E39" s="19">
        <f t="shared" si="42"/>
        <v>274.8</v>
      </c>
      <c r="F39" s="19">
        <f t="shared" si="42"/>
        <v>148.98740000000001</v>
      </c>
      <c r="G39" s="19">
        <f t="shared" si="42"/>
        <v>888.24519999999995</v>
      </c>
      <c r="H39" s="19">
        <f t="shared" si="42"/>
        <v>0</v>
      </c>
      <c r="I39" s="19">
        <f t="shared" si="42"/>
        <v>0</v>
      </c>
      <c r="J39" s="19">
        <f t="shared" si="42"/>
        <v>1236.4168</v>
      </c>
      <c r="K39" s="19">
        <f t="shared" si="42"/>
        <v>418.19980000000004</v>
      </c>
      <c r="L39" s="19">
        <f t="shared" si="42"/>
        <v>0</v>
      </c>
      <c r="M39" s="19">
        <f t="shared" ref="M39:S39" si="43">+M33+M35+M37</f>
        <v>0</v>
      </c>
      <c r="N39" s="19">
        <f t="shared" si="43"/>
        <v>241.3202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3707.8764000000001</v>
      </c>
    </row>
    <row r="40" spans="1:34" x14ac:dyDescent="0.25">
      <c r="A40" s="13" t="s">
        <v>43</v>
      </c>
      <c r="B40" s="36">
        <v>16</v>
      </c>
      <c r="C40" s="36">
        <v>14.26</v>
      </c>
      <c r="D40" s="36">
        <v>241.88</v>
      </c>
      <c r="E40" s="36">
        <v>22.94</v>
      </c>
      <c r="F40" s="36">
        <v>23.66</v>
      </c>
      <c r="G40" s="36">
        <v>43.3</v>
      </c>
      <c r="H40" s="36">
        <v>201.36</v>
      </c>
      <c r="I40" s="36"/>
      <c r="J40" s="36">
        <v>35.25</v>
      </c>
      <c r="K40" s="36">
        <v>37.5</v>
      </c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636.15000000000009</v>
      </c>
    </row>
    <row r="41" spans="1:34" s="47" customFormat="1" x14ac:dyDescent="0.25">
      <c r="A41" s="46" t="s">
        <v>44</v>
      </c>
      <c r="B41" s="22">
        <f>B40*$B$8</f>
        <v>73.28</v>
      </c>
      <c r="C41" s="22">
        <f t="shared" ref="C41:L41" si="45">C40*$B$8</f>
        <v>65.3108</v>
      </c>
      <c r="D41" s="22">
        <f t="shared" si="45"/>
        <v>1107.8104000000001</v>
      </c>
      <c r="E41" s="22">
        <f t="shared" si="45"/>
        <v>105.0652</v>
      </c>
      <c r="F41" s="22">
        <f t="shared" si="45"/>
        <v>108.36280000000001</v>
      </c>
      <c r="G41" s="22">
        <f t="shared" si="45"/>
        <v>198.31399999999999</v>
      </c>
      <c r="H41" s="22">
        <f t="shared" si="45"/>
        <v>922.22880000000009</v>
      </c>
      <c r="I41" s="22">
        <f t="shared" si="45"/>
        <v>0</v>
      </c>
      <c r="J41" s="22">
        <f t="shared" si="45"/>
        <v>161.44499999999999</v>
      </c>
      <c r="K41" s="22">
        <f t="shared" si="45"/>
        <v>171.75</v>
      </c>
      <c r="L41" s="22">
        <f t="shared" si="45"/>
        <v>0</v>
      </c>
      <c r="M41" s="22">
        <f t="shared" ref="M41:R41" si="46">M40*$B$8</f>
        <v>0</v>
      </c>
      <c r="N41" s="22">
        <f t="shared" si="46"/>
        <v>0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2913.5670000000005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16</v>
      </c>
      <c r="C46" s="20">
        <f t="shared" ref="C46:L46" si="54">+C40+C42+C44</f>
        <v>14.26</v>
      </c>
      <c r="D46" s="20">
        <f t="shared" si="54"/>
        <v>241.88</v>
      </c>
      <c r="E46" s="20">
        <f t="shared" si="54"/>
        <v>22.94</v>
      </c>
      <c r="F46" s="20">
        <f t="shared" si="54"/>
        <v>23.66</v>
      </c>
      <c r="G46" s="20">
        <f t="shared" si="54"/>
        <v>43.3</v>
      </c>
      <c r="H46" s="20">
        <f t="shared" si="54"/>
        <v>201.36</v>
      </c>
      <c r="I46" s="20">
        <f t="shared" si="54"/>
        <v>0</v>
      </c>
      <c r="J46" s="20">
        <f t="shared" si="54"/>
        <v>35.25</v>
      </c>
      <c r="K46" s="20">
        <f t="shared" si="54"/>
        <v>37.5</v>
      </c>
      <c r="L46" s="20">
        <f t="shared" si="54"/>
        <v>0</v>
      </c>
      <c r="M46" s="20">
        <f t="shared" ref="M46:S46" si="55">+M40+M42+M44</f>
        <v>0</v>
      </c>
      <c r="N46" s="20">
        <f t="shared" si="55"/>
        <v>0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636.15000000000009</v>
      </c>
    </row>
    <row r="47" spans="1:34" s="47" customFormat="1" x14ac:dyDescent="0.25">
      <c r="A47" s="48" t="s">
        <v>48</v>
      </c>
      <c r="B47" s="19">
        <f>+B41+B43+B45</f>
        <v>73.28</v>
      </c>
      <c r="C47" s="19">
        <f t="shared" ref="C47:L47" si="57">+C41+C43+C45</f>
        <v>65.3108</v>
      </c>
      <c r="D47" s="19">
        <f t="shared" si="57"/>
        <v>1107.8104000000001</v>
      </c>
      <c r="E47" s="19">
        <f t="shared" si="57"/>
        <v>105.0652</v>
      </c>
      <c r="F47" s="19">
        <f t="shared" si="57"/>
        <v>108.36280000000001</v>
      </c>
      <c r="G47" s="19">
        <f t="shared" si="57"/>
        <v>198.31399999999999</v>
      </c>
      <c r="H47" s="19">
        <f t="shared" si="57"/>
        <v>922.22880000000009</v>
      </c>
      <c r="I47" s="19">
        <f t="shared" si="57"/>
        <v>0</v>
      </c>
      <c r="J47" s="19">
        <f t="shared" si="57"/>
        <v>161.44499999999999</v>
      </c>
      <c r="K47" s="19">
        <f t="shared" si="57"/>
        <v>171.75</v>
      </c>
      <c r="L47" s="19">
        <f t="shared" si="57"/>
        <v>0</v>
      </c>
      <c r="M47" s="19">
        <f t="shared" ref="M47:S47" si="58">+M41+M43+M45</f>
        <v>0</v>
      </c>
      <c r="N47" s="19">
        <f t="shared" si="58"/>
        <v>0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2913.5670000000005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1626.61</v>
      </c>
      <c r="C49" s="44">
        <v>1447.02</v>
      </c>
      <c r="D49" s="44">
        <v>2657.4</v>
      </c>
      <c r="E49" s="44">
        <v>2500.52</v>
      </c>
      <c r="F49" s="44">
        <v>3125.51</v>
      </c>
      <c r="G49" s="44">
        <v>572.95000000000005</v>
      </c>
      <c r="H49" s="44">
        <v>2802.85</v>
      </c>
      <c r="I49" s="44">
        <v>1031.1500000000001</v>
      </c>
      <c r="J49" s="44">
        <v>1481.23</v>
      </c>
      <c r="K49" s="44">
        <v>2270.91</v>
      </c>
      <c r="L49" s="44">
        <v>63.63</v>
      </c>
      <c r="M49" s="45">
        <v>3341.41</v>
      </c>
      <c r="N49" s="45">
        <v>2176.7800000000002</v>
      </c>
      <c r="O49" s="45">
        <v>1751.88</v>
      </c>
      <c r="P49" s="45">
        <v>4820.0200000000004</v>
      </c>
      <c r="Q49" s="45">
        <v>2251.36</v>
      </c>
      <c r="R49" s="45">
        <v>1993.23</v>
      </c>
      <c r="S49" s="45">
        <v>2381.96</v>
      </c>
      <c r="T49" s="45">
        <v>1049.79</v>
      </c>
      <c r="U49" s="45">
        <v>64.03</v>
      </c>
      <c r="V49" s="45">
        <v>186.34</v>
      </c>
      <c r="W49" s="45">
        <v>823.73</v>
      </c>
      <c r="X49" s="45">
        <v>119.01</v>
      </c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40539.320000000007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459.43</v>
      </c>
      <c r="C53" s="44">
        <v>686.84</v>
      </c>
      <c r="D53" s="44">
        <v>708.56</v>
      </c>
      <c r="E53" s="44">
        <v>765.1</v>
      </c>
      <c r="F53" s="44">
        <v>480.58</v>
      </c>
      <c r="G53" s="44">
        <v>898.83</v>
      </c>
      <c r="H53" s="44">
        <v>838.62</v>
      </c>
      <c r="I53" s="44">
        <v>1619.84</v>
      </c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>
        <v>120.57</v>
      </c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6578.37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>
        <v>13.61</v>
      </c>
      <c r="M54" s="45"/>
      <c r="N54" s="45">
        <v>9.5</v>
      </c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23.11</v>
      </c>
    </row>
    <row r="55" spans="1:34" x14ac:dyDescent="0.25">
      <c r="A55" s="17" t="s">
        <v>52</v>
      </c>
      <c r="B55" s="44">
        <v>107.62</v>
      </c>
      <c r="C55" s="44">
        <v>117.45</v>
      </c>
      <c r="D55" s="44">
        <v>148.44</v>
      </c>
      <c r="E55" s="44">
        <v>397.66</v>
      </c>
      <c r="F55" s="44">
        <v>582.07000000000005</v>
      </c>
      <c r="G55" s="44"/>
      <c r="H55" s="44">
        <v>4.1500000000000004</v>
      </c>
      <c r="I55" s="44">
        <v>84.76</v>
      </c>
      <c r="J55" s="44"/>
      <c r="K55" s="44">
        <v>363.28</v>
      </c>
      <c r="L55" s="44"/>
      <c r="M55" s="45"/>
      <c r="N55" s="45">
        <v>21.05</v>
      </c>
      <c r="O55" s="45">
        <v>1195.54</v>
      </c>
      <c r="P55" s="45">
        <v>787.41</v>
      </c>
      <c r="Q55" s="45">
        <v>134.88</v>
      </c>
      <c r="R55" s="45">
        <v>143.49</v>
      </c>
      <c r="S55" s="45">
        <v>13.98</v>
      </c>
      <c r="T55" s="45"/>
      <c r="U55" s="45">
        <v>71.66</v>
      </c>
      <c r="V55" s="45"/>
      <c r="W55" s="45">
        <v>23.78</v>
      </c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4197.2199999999993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3832.8657999999996</v>
      </c>
      <c r="C64" s="53">
        <f t="shared" ref="C64:AG64" si="61">+C15+C23+C31+C39+C47+C48+C49+C50+C51+C52+C53+C54+C55+C56+C57+C58+C59+C60+C61+C62+C63</f>
        <v>6993.442</v>
      </c>
      <c r="D64" s="53">
        <f t="shared" si="61"/>
        <v>7594.6303999999991</v>
      </c>
      <c r="E64" s="53">
        <f t="shared" si="61"/>
        <v>6330.8451999999997</v>
      </c>
      <c r="F64" s="53">
        <f t="shared" si="61"/>
        <v>8834.1502</v>
      </c>
      <c r="G64" s="53">
        <f t="shared" si="61"/>
        <v>5507.8591999999999</v>
      </c>
      <c r="H64" s="53">
        <f t="shared" si="61"/>
        <v>6404.4287999999988</v>
      </c>
      <c r="I64" s="53">
        <f t="shared" si="61"/>
        <v>6569.8600000000006</v>
      </c>
      <c r="J64" s="53">
        <f t="shared" si="61"/>
        <v>6824.7917999999991</v>
      </c>
      <c r="K64" s="53">
        <f t="shared" si="61"/>
        <v>5748.6597999999994</v>
      </c>
      <c r="L64" s="53">
        <f t="shared" si="61"/>
        <v>306.24</v>
      </c>
      <c r="M64" s="53">
        <f t="shared" si="61"/>
        <v>5328.6</v>
      </c>
      <c r="N64" s="53">
        <f t="shared" si="61"/>
        <v>7047.9202000000014</v>
      </c>
      <c r="O64" s="53">
        <f t="shared" si="61"/>
        <v>2954.92</v>
      </c>
      <c r="P64" s="53">
        <f t="shared" si="61"/>
        <v>5738.43</v>
      </c>
      <c r="Q64" s="53">
        <f t="shared" si="61"/>
        <v>2396.2400000000002</v>
      </c>
      <c r="R64" s="53">
        <f t="shared" si="61"/>
        <v>2206.2200000000003</v>
      </c>
      <c r="S64" s="53">
        <f t="shared" si="61"/>
        <v>2409.44</v>
      </c>
      <c r="T64" s="53">
        <f t="shared" si="61"/>
        <v>1059.29</v>
      </c>
      <c r="U64" s="53">
        <f t="shared" si="61"/>
        <v>166.89</v>
      </c>
      <c r="V64" s="53">
        <f t="shared" si="61"/>
        <v>227.34</v>
      </c>
      <c r="W64" s="53">
        <f t="shared" si="61"/>
        <v>1598.58</v>
      </c>
      <c r="X64" s="53">
        <f t="shared" si="61"/>
        <v>119.01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96200.653399999996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6" si="62">D11</f>
        <v>CAJA 2 D</v>
      </c>
      <c r="E66" s="55" t="str">
        <f t="shared" si="62"/>
        <v>CAJA 2 N</v>
      </c>
      <c r="F66" s="55" t="str">
        <f t="shared" si="62"/>
        <v>CAJA 2 N</v>
      </c>
      <c r="G66" s="55" t="str">
        <f t="shared" si="62"/>
        <v>CAJA 3 N</v>
      </c>
      <c r="H66" s="55" t="str">
        <f t="shared" si="62"/>
        <v>CAJA 4 D</v>
      </c>
      <c r="I66" s="55" t="str">
        <f t="shared" si="62"/>
        <v>CAJA 4 N</v>
      </c>
      <c r="J66" s="55" t="str">
        <f t="shared" si="62"/>
        <v>CAJA 5 D</v>
      </c>
      <c r="K66" s="55" t="str">
        <f t="shared" si="62"/>
        <v>CAJA 5 N</v>
      </c>
      <c r="L66" s="55" t="str">
        <f t="shared" si="62"/>
        <v>CAJA 6 D</v>
      </c>
      <c r="M66" s="55" t="str">
        <f t="shared" si="62"/>
        <v>CAJA 6 D</v>
      </c>
      <c r="N66" s="55" t="str">
        <f t="shared" si="62"/>
        <v>CAJA 6 N</v>
      </c>
      <c r="O66" s="55" t="str">
        <f t="shared" si="62"/>
        <v>CAJA 7 D</v>
      </c>
      <c r="P66" s="55" t="str">
        <f t="shared" si="62"/>
        <v>CAJA 7 N</v>
      </c>
      <c r="Q66" s="55" t="str">
        <f t="shared" si="62"/>
        <v>CAJA 8 D</v>
      </c>
      <c r="R66" s="55" t="str">
        <f t="shared" si="62"/>
        <v>CAJA 8 N</v>
      </c>
      <c r="S66" s="55" t="str">
        <f t="shared" si="62"/>
        <v>CAJA 9 N</v>
      </c>
      <c r="T66" s="55" t="str">
        <f t="shared" si="62"/>
        <v>CAJA 10 N</v>
      </c>
      <c r="U66" s="55" t="str">
        <f t="shared" si="62"/>
        <v>CAJA 12 D</v>
      </c>
      <c r="V66" s="55" t="str">
        <f t="shared" si="62"/>
        <v>CAJA 12 N</v>
      </c>
      <c r="W66" s="55" t="str">
        <f t="shared" si="62"/>
        <v>CAJA 14 D</v>
      </c>
      <c r="X66" s="55" t="str">
        <f t="shared" si="62"/>
        <v>CAJA 15 N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3834.28</v>
      </c>
      <c r="C67" s="57">
        <f t="shared" ref="C67:L67" si="63">C12</f>
        <v>6951.7</v>
      </c>
      <c r="D67" s="57">
        <f t="shared" si="63"/>
        <v>7522.2</v>
      </c>
      <c r="E67" s="57">
        <f t="shared" si="63"/>
        <v>6329.38</v>
      </c>
      <c r="F67" s="57">
        <f t="shared" si="63"/>
        <v>8841.93</v>
      </c>
      <c r="G67" s="57">
        <f t="shared" si="63"/>
        <v>5488.32</v>
      </c>
      <c r="H67" s="57">
        <f t="shared" si="63"/>
        <v>6368.68</v>
      </c>
      <c r="I67" s="57">
        <f t="shared" si="63"/>
        <v>6631.97</v>
      </c>
      <c r="J67" s="57">
        <f t="shared" si="63"/>
        <v>6822.28</v>
      </c>
      <c r="K67" s="57">
        <f t="shared" si="63"/>
        <v>5740.82</v>
      </c>
      <c r="L67" s="57">
        <f t="shared" si="63"/>
        <v>291.86</v>
      </c>
      <c r="M67" s="57">
        <f t="shared" ref="M67:AG67" si="64">M12</f>
        <v>5273.17</v>
      </c>
      <c r="N67" s="57">
        <f t="shared" si="64"/>
        <v>6983.25</v>
      </c>
      <c r="O67" s="57">
        <f t="shared" si="64"/>
        <v>2954.46</v>
      </c>
      <c r="P67" s="57">
        <f t="shared" si="64"/>
        <v>5738.15</v>
      </c>
      <c r="Q67" s="57">
        <f t="shared" si="64"/>
        <v>2396.5100000000002</v>
      </c>
      <c r="R67" s="57">
        <f t="shared" si="64"/>
        <v>2205.29</v>
      </c>
      <c r="S67" s="57">
        <f t="shared" si="64"/>
        <v>2409.1999999999998</v>
      </c>
      <c r="T67" s="57">
        <f t="shared" si="64"/>
        <v>1055.32</v>
      </c>
      <c r="U67" s="57">
        <f t="shared" si="64"/>
        <v>166.52</v>
      </c>
      <c r="V67" s="57">
        <f t="shared" si="64"/>
        <v>227.07</v>
      </c>
      <c r="W67" s="57">
        <f t="shared" si="64"/>
        <v>1587.54</v>
      </c>
      <c r="X67" s="57">
        <f t="shared" si="64"/>
        <v>119.01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95938.91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3834.28</v>
      </c>
      <c r="C69" s="59">
        <f t="shared" ref="C69:L69" si="67">+C67+C68</f>
        <v>6951.7</v>
      </c>
      <c r="D69" s="59">
        <f t="shared" si="67"/>
        <v>7522.2</v>
      </c>
      <c r="E69" s="59">
        <f t="shared" si="67"/>
        <v>6329.38</v>
      </c>
      <c r="F69" s="59">
        <f t="shared" si="67"/>
        <v>8841.93</v>
      </c>
      <c r="G69" s="59">
        <f t="shared" si="67"/>
        <v>5488.32</v>
      </c>
      <c r="H69" s="59">
        <f t="shared" si="67"/>
        <v>6368.68</v>
      </c>
      <c r="I69" s="59">
        <f t="shared" si="67"/>
        <v>6631.97</v>
      </c>
      <c r="J69" s="59">
        <f t="shared" si="67"/>
        <v>6822.28</v>
      </c>
      <c r="K69" s="59">
        <f t="shared" si="67"/>
        <v>5740.82</v>
      </c>
      <c r="L69" s="59">
        <f t="shared" si="67"/>
        <v>291.86</v>
      </c>
      <c r="M69" s="59">
        <f t="shared" ref="M69:AG69" si="68">+M67+M68</f>
        <v>5273.17</v>
      </c>
      <c r="N69" s="59">
        <f t="shared" si="68"/>
        <v>6983.25</v>
      </c>
      <c r="O69" s="59">
        <f t="shared" si="68"/>
        <v>2954.46</v>
      </c>
      <c r="P69" s="59">
        <f t="shared" si="68"/>
        <v>5738.15</v>
      </c>
      <c r="Q69" s="59">
        <f t="shared" si="68"/>
        <v>2396.5100000000002</v>
      </c>
      <c r="R69" s="59">
        <f t="shared" si="68"/>
        <v>2205.29</v>
      </c>
      <c r="S69" s="59">
        <f t="shared" si="68"/>
        <v>2409.1999999999998</v>
      </c>
      <c r="T69" s="59">
        <f t="shared" si="68"/>
        <v>1055.32</v>
      </c>
      <c r="U69" s="59">
        <f t="shared" si="68"/>
        <v>166.52</v>
      </c>
      <c r="V69" s="59">
        <f t="shared" si="68"/>
        <v>227.07</v>
      </c>
      <c r="W69" s="59">
        <f t="shared" si="68"/>
        <v>1587.54</v>
      </c>
      <c r="X69" s="59">
        <f t="shared" si="68"/>
        <v>119.01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95938.91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-1.4142000000006192</v>
      </c>
      <c r="C70" s="57">
        <f t="shared" si="69"/>
        <v>41.742000000000189</v>
      </c>
      <c r="D70" s="57">
        <f t="shared" si="69"/>
        <v>72.430399999999281</v>
      </c>
      <c r="E70" s="57">
        <f t="shared" si="69"/>
        <v>1.4651999999996406</v>
      </c>
      <c r="F70" s="57">
        <f t="shared" si="69"/>
        <v>-7.7798000000002503</v>
      </c>
      <c r="G70" s="57">
        <f t="shared" si="69"/>
        <v>19.539200000000164</v>
      </c>
      <c r="H70" s="57">
        <f t="shared" si="69"/>
        <v>35.748799999998482</v>
      </c>
      <c r="I70" s="57">
        <f t="shared" si="69"/>
        <v>-62.109999999999673</v>
      </c>
      <c r="J70" s="57">
        <f t="shared" si="69"/>
        <v>2.5117999999993117</v>
      </c>
      <c r="K70" s="57">
        <f t="shared" si="69"/>
        <v>7.839799999999741</v>
      </c>
      <c r="L70" s="57">
        <f t="shared" si="69"/>
        <v>14.379999999999995</v>
      </c>
      <c r="M70" s="57">
        <f t="shared" ref="M70:AG70" si="70">+M64-M69</f>
        <v>55.430000000000291</v>
      </c>
      <c r="N70" s="57">
        <f t="shared" si="70"/>
        <v>64.670200000001387</v>
      </c>
      <c r="O70" s="57">
        <f t="shared" si="70"/>
        <v>0.46000000000003638</v>
      </c>
      <c r="P70" s="57">
        <f t="shared" si="70"/>
        <v>0.28000000000065484</v>
      </c>
      <c r="Q70" s="57">
        <f t="shared" si="70"/>
        <v>-0.26999999999998181</v>
      </c>
      <c r="R70" s="57">
        <f t="shared" si="70"/>
        <v>0.93000000000029104</v>
      </c>
      <c r="S70" s="57">
        <f t="shared" si="70"/>
        <v>0.24000000000023647</v>
      </c>
      <c r="T70" s="57">
        <f t="shared" si="70"/>
        <v>3.9700000000000273</v>
      </c>
      <c r="U70" s="57">
        <f t="shared" si="70"/>
        <v>0.36999999999997613</v>
      </c>
      <c r="V70" s="57">
        <f t="shared" si="70"/>
        <v>0.27000000000001023</v>
      </c>
      <c r="W70" s="57">
        <f t="shared" si="70"/>
        <v>11.039999999999964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261.74339999999916</v>
      </c>
    </row>
    <row r="71" spans="1:34" ht="101.25" customHeight="1" x14ac:dyDescent="0.25">
      <c r="A71" s="77" t="s">
        <v>96</v>
      </c>
      <c r="B71" s="14"/>
      <c r="C71" s="14" t="s">
        <v>131</v>
      </c>
      <c r="D71" s="14" t="s">
        <v>132</v>
      </c>
      <c r="E71" s="14"/>
      <c r="F71" s="14"/>
      <c r="G71" s="14" t="s">
        <v>133</v>
      </c>
      <c r="H71" s="14" t="s">
        <v>134</v>
      </c>
      <c r="I71" s="14" t="s">
        <v>135</v>
      </c>
      <c r="J71" s="14"/>
      <c r="K71" s="14"/>
      <c r="L71" s="14" t="s">
        <v>136</v>
      </c>
      <c r="M71" s="29" t="s">
        <v>137</v>
      </c>
      <c r="N71" s="29" t="s">
        <v>138</v>
      </c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44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108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>
        <v>44688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4.58</v>
      </c>
      <c r="C8" s="1" t="s">
        <v>38</v>
      </c>
      <c r="D8" s="78">
        <v>4.8499999999999996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57</v>
      </c>
      <c r="H11" s="5" t="s">
        <v>58</v>
      </c>
      <c r="I11" s="5" t="s">
        <v>59</v>
      </c>
      <c r="J11" s="5" t="s">
        <v>60</v>
      </c>
      <c r="K11" s="5" t="s">
        <v>61</v>
      </c>
      <c r="L11" s="5" t="s">
        <v>62</v>
      </c>
      <c r="M11" s="5" t="s">
        <v>67</v>
      </c>
      <c r="N11" s="5" t="s">
        <v>67</v>
      </c>
      <c r="O11" s="5" t="s">
        <v>68</v>
      </c>
      <c r="P11" s="5" t="s">
        <v>69</v>
      </c>
      <c r="Q11" s="5" t="s">
        <v>70</v>
      </c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2127.1999999999998</v>
      </c>
      <c r="C12" s="26">
        <v>3716.69</v>
      </c>
      <c r="D12" s="26">
        <v>1700.14</v>
      </c>
      <c r="E12" s="26">
        <v>2900.67</v>
      </c>
      <c r="F12" s="26">
        <v>2196.4299999999998</v>
      </c>
      <c r="G12" s="26">
        <v>209.36</v>
      </c>
      <c r="H12" s="26">
        <v>3225.78</v>
      </c>
      <c r="I12" s="26">
        <v>1979.94</v>
      </c>
      <c r="J12" s="26">
        <v>2906.31</v>
      </c>
      <c r="K12" s="26">
        <v>844.78</v>
      </c>
      <c r="L12" s="26">
        <v>2499.88</v>
      </c>
      <c r="M12" s="26">
        <v>351.45</v>
      </c>
      <c r="N12" s="26">
        <v>1246.75</v>
      </c>
      <c r="O12" s="26">
        <v>2686.09</v>
      </c>
      <c r="P12" s="26">
        <v>1823.1</v>
      </c>
      <c r="Q12" s="26">
        <v>2503.81</v>
      </c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32918.380000000005</v>
      </c>
      <c r="AI12" s="26">
        <v>32570.95</v>
      </c>
      <c r="AJ12" s="69">
        <f>+AI12-AH12</f>
        <v>-347.43000000000393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45.5</v>
      </c>
      <c r="C15" s="23">
        <v>0</v>
      </c>
      <c r="D15" s="23">
        <v>0</v>
      </c>
      <c r="E15" s="23">
        <v>0</v>
      </c>
      <c r="F15" s="23">
        <v>75</v>
      </c>
      <c r="G15" s="23">
        <v>24</v>
      </c>
      <c r="H15" s="23">
        <v>146</v>
      </c>
      <c r="I15" s="23"/>
      <c r="J15" s="23">
        <v>229.5</v>
      </c>
      <c r="K15" s="23">
        <v>32</v>
      </c>
      <c r="L15" s="23">
        <v>231</v>
      </c>
      <c r="M15" s="23">
        <v>5</v>
      </c>
      <c r="N15" s="23">
        <v>83</v>
      </c>
      <c r="O15" s="23">
        <v>39</v>
      </c>
      <c r="P15" s="23">
        <v>47.5</v>
      </c>
      <c r="Q15" s="23">
        <v>137</v>
      </c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1094.5</v>
      </c>
    </row>
    <row r="16" spans="1:36" s="32" customFormat="1" x14ac:dyDescent="0.25">
      <c r="A16" s="30" t="s">
        <v>20</v>
      </c>
      <c r="B16" s="31">
        <v>105</v>
      </c>
      <c r="C16" s="31">
        <v>471</v>
      </c>
      <c r="D16" s="31">
        <v>113</v>
      </c>
      <c r="E16" s="31">
        <v>327</v>
      </c>
      <c r="F16" s="31">
        <v>130</v>
      </c>
      <c r="G16" s="31">
        <v>0</v>
      </c>
      <c r="H16" s="31">
        <v>397</v>
      </c>
      <c r="I16" s="31">
        <v>81</v>
      </c>
      <c r="J16" s="31">
        <v>259</v>
      </c>
      <c r="K16" s="31"/>
      <c r="L16" s="31"/>
      <c r="M16" s="31"/>
      <c r="N16" s="31">
        <v>66</v>
      </c>
      <c r="O16" s="31">
        <v>285</v>
      </c>
      <c r="P16" s="31">
        <v>133</v>
      </c>
      <c r="Q16" s="31">
        <v>303</v>
      </c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2670</v>
      </c>
      <c r="AJ16" s="70"/>
    </row>
    <row r="17" spans="1:36" s="47" customFormat="1" x14ac:dyDescent="0.25">
      <c r="A17" s="46" t="s">
        <v>27</v>
      </c>
      <c r="B17" s="22">
        <f>B16*$B$8</f>
        <v>480.90000000000003</v>
      </c>
      <c r="C17" s="22">
        <f>C16*$B$8</f>
        <v>2157.1799999999998</v>
      </c>
      <c r="D17" s="22">
        <f t="shared" ref="D17:AG17" si="2">D16*$B$8</f>
        <v>517.54</v>
      </c>
      <c r="E17" s="22">
        <f t="shared" si="2"/>
        <v>1497.66</v>
      </c>
      <c r="F17" s="22">
        <f t="shared" si="2"/>
        <v>595.4</v>
      </c>
      <c r="G17" s="22">
        <f t="shared" si="2"/>
        <v>0</v>
      </c>
      <c r="H17" s="22">
        <f t="shared" si="2"/>
        <v>1818.26</v>
      </c>
      <c r="I17" s="22">
        <f t="shared" si="2"/>
        <v>370.98</v>
      </c>
      <c r="J17" s="22">
        <f t="shared" si="2"/>
        <v>1186.22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302.28000000000003</v>
      </c>
      <c r="O17" s="22">
        <f t="shared" si="2"/>
        <v>1305.3</v>
      </c>
      <c r="P17" s="22">
        <f t="shared" si="2"/>
        <v>609.14</v>
      </c>
      <c r="Q17" s="22">
        <f t="shared" si="2"/>
        <v>1387.74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12228.599999999999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105</v>
      </c>
      <c r="C22" s="20">
        <f t="shared" ref="C22:AG23" si="5">+C16+C18+C20</f>
        <v>471</v>
      </c>
      <c r="D22" s="20">
        <f t="shared" si="5"/>
        <v>113</v>
      </c>
      <c r="E22" s="20">
        <f t="shared" si="5"/>
        <v>327</v>
      </c>
      <c r="F22" s="20">
        <f t="shared" si="5"/>
        <v>130</v>
      </c>
      <c r="G22" s="20">
        <f t="shared" si="5"/>
        <v>0</v>
      </c>
      <c r="H22" s="20">
        <f t="shared" si="5"/>
        <v>397</v>
      </c>
      <c r="I22" s="20">
        <f t="shared" si="5"/>
        <v>81</v>
      </c>
      <c r="J22" s="20">
        <f t="shared" si="5"/>
        <v>259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66</v>
      </c>
      <c r="O22" s="20">
        <f t="shared" si="5"/>
        <v>285</v>
      </c>
      <c r="P22" s="20">
        <f t="shared" si="5"/>
        <v>133</v>
      </c>
      <c r="Q22" s="20">
        <f t="shared" si="5"/>
        <v>303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2670</v>
      </c>
    </row>
    <row r="23" spans="1:36" s="47" customFormat="1" x14ac:dyDescent="0.25">
      <c r="A23" s="48" t="s">
        <v>26</v>
      </c>
      <c r="B23" s="19">
        <f>+B17+B19+B21</f>
        <v>480.90000000000003</v>
      </c>
      <c r="C23" s="19">
        <f t="shared" si="5"/>
        <v>2157.1799999999998</v>
      </c>
      <c r="D23" s="19">
        <f t="shared" si="5"/>
        <v>517.54</v>
      </c>
      <c r="E23" s="19">
        <f t="shared" si="5"/>
        <v>1497.66</v>
      </c>
      <c r="F23" s="19">
        <f t="shared" si="5"/>
        <v>595.4</v>
      </c>
      <c r="G23" s="19">
        <f t="shared" si="5"/>
        <v>0</v>
      </c>
      <c r="H23" s="19">
        <f t="shared" si="5"/>
        <v>1818.26</v>
      </c>
      <c r="I23" s="19">
        <f t="shared" si="5"/>
        <v>370.98</v>
      </c>
      <c r="J23" s="19">
        <f t="shared" si="5"/>
        <v>1186.22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302.28000000000003</v>
      </c>
      <c r="O23" s="19">
        <f t="shared" si="5"/>
        <v>1305.3</v>
      </c>
      <c r="P23" s="19">
        <f t="shared" si="5"/>
        <v>609.14</v>
      </c>
      <c r="Q23" s="19">
        <f t="shared" si="5"/>
        <v>1387.74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12228.599999999999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>
        <v>50</v>
      </c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50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242.49999999999997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242.49999999999997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50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50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242.49999999999997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242.49999999999997</v>
      </c>
    </row>
    <row r="32" spans="1:36" x14ac:dyDescent="0.25">
      <c r="A32" s="13" t="s">
        <v>34</v>
      </c>
      <c r="B32" s="36"/>
      <c r="C32" s="36"/>
      <c r="D32" s="36"/>
      <c r="E32" s="36"/>
      <c r="F32" s="36">
        <v>25.9</v>
      </c>
      <c r="G32" s="36"/>
      <c r="H32" s="36"/>
      <c r="I32" s="36"/>
      <c r="J32" s="36">
        <v>14.62</v>
      </c>
      <c r="K32" s="36"/>
      <c r="L32" s="36"/>
      <c r="M32" s="37"/>
      <c r="N32" s="37"/>
      <c r="O32" s="37"/>
      <c r="P32" s="37"/>
      <c r="Q32" s="37">
        <v>26.11</v>
      </c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66.63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118.622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66.959599999999995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119.5838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305.16539999999998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25.9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14.62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26.11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66.63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118.622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66.959599999999995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119.5838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305.16539999999998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1044.94</v>
      </c>
      <c r="C49" s="44">
        <v>1016.33</v>
      </c>
      <c r="D49" s="44">
        <v>756.62</v>
      </c>
      <c r="E49" s="44">
        <v>1032.49</v>
      </c>
      <c r="F49" s="44">
        <v>1163.47</v>
      </c>
      <c r="G49" s="44">
        <v>175.1</v>
      </c>
      <c r="H49" s="44">
        <v>747.64</v>
      </c>
      <c r="I49" s="44"/>
      <c r="J49" s="44"/>
      <c r="K49" s="44">
        <v>715.21</v>
      </c>
      <c r="L49" s="44">
        <v>2218.7199999999998</v>
      </c>
      <c r="M49" s="45">
        <v>346.45</v>
      </c>
      <c r="N49" s="45">
        <v>861.7</v>
      </c>
      <c r="O49" s="45">
        <v>1269.42</v>
      </c>
      <c r="P49" s="45">
        <v>838.48</v>
      </c>
      <c r="Q49" s="45">
        <v>609.03</v>
      </c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12795.600000000002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>
        <v>86.87</v>
      </c>
      <c r="C52" s="44"/>
      <c r="D52" s="44">
        <v>70.709999999999994</v>
      </c>
      <c r="E52" s="44"/>
      <c r="F52" s="44"/>
      <c r="G52" s="44"/>
      <c r="H52" s="44"/>
      <c r="I52" s="44">
        <v>1261.96</v>
      </c>
      <c r="J52" s="44">
        <v>1112.82</v>
      </c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2532.3599999999997</v>
      </c>
    </row>
    <row r="53" spans="1:34" x14ac:dyDescent="0.25">
      <c r="A53" s="17" t="s">
        <v>18</v>
      </c>
      <c r="B53" s="44">
        <v>442.83</v>
      </c>
      <c r="C53" s="44">
        <v>536.97</v>
      </c>
      <c r="D53" s="44">
        <v>299.67</v>
      </c>
      <c r="E53" s="44">
        <v>308.95</v>
      </c>
      <c r="F53" s="44">
        <v>93.84</v>
      </c>
      <c r="G53" s="44">
        <v>9.84</v>
      </c>
      <c r="H53" s="44">
        <v>451.7</v>
      </c>
      <c r="I53" s="44">
        <v>153.05000000000001</v>
      </c>
      <c r="J53" s="44">
        <v>313.43</v>
      </c>
      <c r="K53" s="44"/>
      <c r="L53" s="44"/>
      <c r="M53" s="45"/>
      <c r="N53" s="45"/>
      <c r="O53" s="45"/>
      <c r="P53" s="45">
        <v>333.12</v>
      </c>
      <c r="Q53" s="45">
        <v>252.09</v>
      </c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3195.49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>
        <v>40.94</v>
      </c>
      <c r="I54" s="44"/>
      <c r="J54" s="44"/>
      <c r="K54" s="44"/>
      <c r="L54" s="44">
        <v>5</v>
      </c>
      <c r="M54" s="45"/>
      <c r="N54" s="45"/>
      <c r="O54" s="45">
        <v>26.52</v>
      </c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72.459999999999994</v>
      </c>
    </row>
    <row r="55" spans="1:34" x14ac:dyDescent="0.25">
      <c r="A55" s="17" t="s">
        <v>52</v>
      </c>
      <c r="B55" s="44">
        <v>26.79</v>
      </c>
      <c r="C55" s="44">
        <v>43.63</v>
      </c>
      <c r="D55" s="44">
        <v>67.52</v>
      </c>
      <c r="E55" s="44">
        <v>102.17</v>
      </c>
      <c r="F55" s="44">
        <v>150.41999999999999</v>
      </c>
      <c r="G55" s="44"/>
      <c r="H55" s="44">
        <v>20.99</v>
      </c>
      <c r="I55" s="44"/>
      <c r="J55" s="44"/>
      <c r="K55" s="44">
        <v>98.45</v>
      </c>
      <c r="L55" s="44">
        <v>47.27</v>
      </c>
      <c r="M55" s="45"/>
      <c r="N55" s="45"/>
      <c r="O55" s="45">
        <v>45.8</v>
      </c>
      <c r="P55" s="45">
        <v>12.43</v>
      </c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615.46999999999991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/>
      <c r="D58" s="44"/>
      <c r="E58" s="44"/>
      <c r="F58" s="44"/>
      <c r="G58" s="44"/>
      <c r="H58" s="44"/>
      <c r="I58" s="44">
        <v>53.6</v>
      </c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53.6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2127.83</v>
      </c>
      <c r="C64" s="53">
        <f t="shared" ref="C64:AG64" si="21">+C15+C23+C31+C39+C47+C48+C49+C50+C51+C52+C53+C54+C55+C56+C57+C58+C59+C60+C61+C62+C63</f>
        <v>3754.1099999999997</v>
      </c>
      <c r="D64" s="53">
        <f t="shared" si="21"/>
        <v>1712.06</v>
      </c>
      <c r="E64" s="53">
        <f t="shared" si="21"/>
        <v>2941.27</v>
      </c>
      <c r="F64" s="53">
        <f t="shared" si="21"/>
        <v>2196.752</v>
      </c>
      <c r="G64" s="53">
        <f t="shared" si="21"/>
        <v>208.94</v>
      </c>
      <c r="H64" s="53">
        <f t="shared" si="21"/>
        <v>3225.5299999999997</v>
      </c>
      <c r="I64" s="53">
        <f t="shared" si="21"/>
        <v>2082.09</v>
      </c>
      <c r="J64" s="53">
        <f t="shared" si="21"/>
        <v>2908.9295999999999</v>
      </c>
      <c r="K64" s="53">
        <f t="shared" si="21"/>
        <v>845.66000000000008</v>
      </c>
      <c r="L64" s="53">
        <f t="shared" si="21"/>
        <v>2501.9899999999998</v>
      </c>
      <c r="M64" s="53">
        <f t="shared" si="21"/>
        <v>351.45</v>
      </c>
      <c r="N64" s="53">
        <f t="shared" si="21"/>
        <v>1246.98</v>
      </c>
      <c r="O64" s="53">
        <f t="shared" si="21"/>
        <v>2686.0400000000004</v>
      </c>
      <c r="P64" s="53">
        <f t="shared" si="21"/>
        <v>1840.6699999999998</v>
      </c>
      <c r="Q64" s="53">
        <f t="shared" si="21"/>
        <v>2505.4438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33135.7454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D</v>
      </c>
      <c r="G66" s="55" t="str">
        <f t="shared" si="22"/>
        <v>CAJA 3 D</v>
      </c>
      <c r="H66" s="55" t="str">
        <f t="shared" si="22"/>
        <v>CAJA 3 N</v>
      </c>
      <c r="I66" s="55" t="str">
        <f t="shared" si="22"/>
        <v>CAJA 4 D</v>
      </c>
      <c r="J66" s="55" t="str">
        <f t="shared" si="22"/>
        <v>CAJA 4 N</v>
      </c>
      <c r="K66" s="55" t="str">
        <f t="shared" si="22"/>
        <v>CAJA 5 D</v>
      </c>
      <c r="L66" s="55" t="str">
        <f t="shared" si="22"/>
        <v>CAJA 5 N</v>
      </c>
      <c r="M66" s="55" t="str">
        <f t="shared" si="22"/>
        <v>CAJA 8 D</v>
      </c>
      <c r="N66" s="55" t="str">
        <f t="shared" si="22"/>
        <v>CAJA 8 D</v>
      </c>
      <c r="O66" s="55" t="str">
        <f t="shared" si="22"/>
        <v>CAJA 8 N</v>
      </c>
      <c r="P66" s="55" t="str">
        <f t="shared" si="22"/>
        <v>CAJA 9 D</v>
      </c>
      <c r="Q66" s="55" t="str">
        <f t="shared" si="22"/>
        <v>CAJA 9 N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2127.1999999999998</v>
      </c>
      <c r="C67" s="57">
        <f t="shared" ref="C67:L67" si="23">C12</f>
        <v>3716.69</v>
      </c>
      <c r="D67" s="57">
        <f t="shared" si="23"/>
        <v>1700.14</v>
      </c>
      <c r="E67" s="57">
        <f t="shared" si="23"/>
        <v>2900.67</v>
      </c>
      <c r="F67" s="57">
        <f t="shared" si="23"/>
        <v>2196.4299999999998</v>
      </c>
      <c r="G67" s="57">
        <f t="shared" si="23"/>
        <v>209.36</v>
      </c>
      <c r="H67" s="57">
        <f t="shared" si="23"/>
        <v>3225.78</v>
      </c>
      <c r="I67" s="57">
        <f t="shared" si="23"/>
        <v>1979.94</v>
      </c>
      <c r="J67" s="57">
        <f t="shared" si="23"/>
        <v>2906.31</v>
      </c>
      <c r="K67" s="57">
        <f t="shared" si="23"/>
        <v>844.78</v>
      </c>
      <c r="L67" s="57">
        <f t="shared" si="23"/>
        <v>2499.88</v>
      </c>
      <c r="M67" s="57">
        <f t="shared" si="22"/>
        <v>351.45</v>
      </c>
      <c r="N67" s="57">
        <f t="shared" si="22"/>
        <v>1246.75</v>
      </c>
      <c r="O67" s="57">
        <f t="shared" si="22"/>
        <v>2686.09</v>
      </c>
      <c r="P67" s="57">
        <f t="shared" si="22"/>
        <v>1823.1</v>
      </c>
      <c r="Q67" s="57">
        <f t="shared" si="22"/>
        <v>2503.81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32918.380000000005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2127.1999999999998</v>
      </c>
      <c r="C69" s="59">
        <f t="shared" ref="C69:AG69" si="25">+C67+C68</f>
        <v>3716.69</v>
      </c>
      <c r="D69" s="59">
        <f t="shared" si="25"/>
        <v>1700.14</v>
      </c>
      <c r="E69" s="59">
        <f t="shared" si="25"/>
        <v>2900.67</v>
      </c>
      <c r="F69" s="59">
        <f t="shared" si="25"/>
        <v>2196.4299999999998</v>
      </c>
      <c r="G69" s="59">
        <f t="shared" si="25"/>
        <v>209.36</v>
      </c>
      <c r="H69" s="59">
        <f t="shared" si="25"/>
        <v>3225.78</v>
      </c>
      <c r="I69" s="59">
        <f t="shared" si="25"/>
        <v>1979.94</v>
      </c>
      <c r="J69" s="59">
        <f t="shared" si="25"/>
        <v>2906.31</v>
      </c>
      <c r="K69" s="59">
        <f t="shared" si="25"/>
        <v>844.78</v>
      </c>
      <c r="L69" s="59">
        <f t="shared" si="25"/>
        <v>2499.88</v>
      </c>
      <c r="M69" s="59">
        <f t="shared" si="25"/>
        <v>351.45</v>
      </c>
      <c r="N69" s="59">
        <f t="shared" si="25"/>
        <v>1246.75</v>
      </c>
      <c r="O69" s="59">
        <f t="shared" si="25"/>
        <v>2686.09</v>
      </c>
      <c r="P69" s="59">
        <f t="shared" si="25"/>
        <v>1823.1</v>
      </c>
      <c r="Q69" s="59">
        <f t="shared" si="25"/>
        <v>2503.81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32918.380000000005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0.63000000000010914</v>
      </c>
      <c r="C70" s="57">
        <f t="shared" si="26"/>
        <v>37.419999999999618</v>
      </c>
      <c r="D70" s="57">
        <f t="shared" si="26"/>
        <v>11.919999999999845</v>
      </c>
      <c r="E70" s="57">
        <f t="shared" si="26"/>
        <v>40.599999999999909</v>
      </c>
      <c r="F70" s="57">
        <f t="shared" si="26"/>
        <v>0.32200000000011642</v>
      </c>
      <c r="G70" s="57">
        <f t="shared" si="26"/>
        <v>-0.42000000000001592</v>
      </c>
      <c r="H70" s="57">
        <f t="shared" si="26"/>
        <v>-0.25000000000045475</v>
      </c>
      <c r="I70" s="57">
        <f t="shared" si="26"/>
        <v>102.15000000000009</v>
      </c>
      <c r="J70" s="57">
        <f t="shared" si="26"/>
        <v>2.6195999999999913</v>
      </c>
      <c r="K70" s="57">
        <f t="shared" si="26"/>
        <v>0.88000000000010914</v>
      </c>
      <c r="L70" s="57">
        <f t="shared" si="26"/>
        <v>2.1099999999996726</v>
      </c>
      <c r="M70" s="57">
        <f t="shared" si="26"/>
        <v>0</v>
      </c>
      <c r="N70" s="57">
        <f t="shared" si="26"/>
        <v>0.23000000000001819</v>
      </c>
      <c r="O70" s="57">
        <f t="shared" si="26"/>
        <v>-4.9999999999727152E-2</v>
      </c>
      <c r="P70" s="57">
        <f t="shared" si="26"/>
        <v>17.569999999999936</v>
      </c>
      <c r="Q70" s="57">
        <f t="shared" si="26"/>
        <v>1.6338000000000648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217.36539999999928</v>
      </c>
    </row>
    <row r="71" spans="1:34" ht="112.5" customHeight="1" x14ac:dyDescent="0.25">
      <c r="A71" s="77" t="s">
        <v>96</v>
      </c>
      <c r="B71" s="14"/>
      <c r="C71" s="14" t="s">
        <v>126</v>
      </c>
      <c r="D71" s="14" t="s">
        <v>127</v>
      </c>
      <c r="E71" s="14" t="s">
        <v>128</v>
      </c>
      <c r="F71" s="14"/>
      <c r="G71" s="14"/>
      <c r="H71" s="14"/>
      <c r="I71" s="14" t="s">
        <v>129</v>
      </c>
      <c r="J71" s="14"/>
      <c r="K71" s="14"/>
      <c r="L71" s="14"/>
      <c r="M71" s="29"/>
      <c r="N71" s="29"/>
      <c r="O71" s="29"/>
      <c r="P71" s="29" t="s">
        <v>130</v>
      </c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H48" activePane="bottomRight" state="frozen"/>
      <selection pane="topRight" activeCell="B1" sqref="B1"/>
      <selection pane="bottomLeft" activeCell="A5" sqref="A5"/>
      <selection pane="bottomRight" activeCell="AH61" sqref="AH6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109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>
        <v>44688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4.58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58</v>
      </c>
      <c r="H11" s="5" t="s">
        <v>60</v>
      </c>
      <c r="I11" s="5" t="s">
        <v>62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1582.28</v>
      </c>
      <c r="C12" s="26">
        <v>2962.68</v>
      </c>
      <c r="D12" s="26">
        <v>867.23</v>
      </c>
      <c r="E12" s="26">
        <v>3562.36</v>
      </c>
      <c r="F12" s="26">
        <v>613.9</v>
      </c>
      <c r="G12" s="26">
        <v>987.16</v>
      </c>
      <c r="H12" s="26">
        <v>407.28</v>
      </c>
      <c r="I12" s="26">
        <v>513.08000000000004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11495.970000000001</v>
      </c>
      <c r="AI12" s="26">
        <v>11496.17</v>
      </c>
      <c r="AJ12" s="69">
        <f>+AI12-AH12</f>
        <v>0.19999999999890861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57.5</v>
      </c>
      <c r="C15" s="23">
        <v>5.5</v>
      </c>
      <c r="D15" s="23">
        <v>30.5</v>
      </c>
      <c r="E15" s="23">
        <v>79.5</v>
      </c>
      <c r="F15" s="23">
        <v>85</v>
      </c>
      <c r="G15" s="23">
        <v>50</v>
      </c>
      <c r="H15" s="23">
        <v>28.2</v>
      </c>
      <c r="I15" s="23">
        <v>19.5</v>
      </c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355.7</v>
      </c>
    </row>
    <row r="16" spans="1:36" s="32" customFormat="1" x14ac:dyDescent="0.25">
      <c r="A16" s="30" t="s">
        <v>20</v>
      </c>
      <c r="B16" s="31">
        <v>187</v>
      </c>
      <c r="C16" s="31">
        <v>385</v>
      </c>
      <c r="D16" s="31">
        <v>52</v>
      </c>
      <c r="E16" s="31">
        <v>540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1164</v>
      </c>
      <c r="AJ16" s="70"/>
    </row>
    <row r="17" spans="1:36" s="47" customFormat="1" x14ac:dyDescent="0.25">
      <c r="A17" s="46" t="s">
        <v>27</v>
      </c>
      <c r="B17" s="22">
        <f>B16*$B$8</f>
        <v>856.46</v>
      </c>
      <c r="C17" s="22">
        <f>C16*$B$8</f>
        <v>1763.3</v>
      </c>
      <c r="D17" s="22">
        <f t="shared" ref="D17:AG17" si="2">D16*$B$8</f>
        <v>238.16</v>
      </c>
      <c r="E17" s="22">
        <f t="shared" si="2"/>
        <v>2473.1999999999998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5331.12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187</v>
      </c>
      <c r="C22" s="20">
        <f t="shared" ref="C22:AG23" si="5">+C16+C18+C20</f>
        <v>385</v>
      </c>
      <c r="D22" s="20">
        <f t="shared" si="5"/>
        <v>52</v>
      </c>
      <c r="E22" s="20">
        <f t="shared" si="5"/>
        <v>540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1164</v>
      </c>
    </row>
    <row r="23" spans="1:36" s="47" customFormat="1" x14ac:dyDescent="0.25">
      <c r="A23" s="48" t="s">
        <v>26</v>
      </c>
      <c r="B23" s="19">
        <f>+B17+B19+B21</f>
        <v>856.46</v>
      </c>
      <c r="C23" s="19">
        <f t="shared" si="5"/>
        <v>1763.3</v>
      </c>
      <c r="D23" s="19">
        <f t="shared" si="5"/>
        <v>238.16</v>
      </c>
      <c r="E23" s="19">
        <f t="shared" si="5"/>
        <v>2473.1999999999998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5331.12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>
        <v>67.27</v>
      </c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67.27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308.09659999999997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308.09659999999997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67.27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67.27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308.09659999999997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308.09659999999997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242.05</v>
      </c>
      <c r="C49" s="44">
        <v>914.82</v>
      </c>
      <c r="D49" s="44">
        <v>312.86</v>
      </c>
      <c r="E49" s="44">
        <v>595.72</v>
      </c>
      <c r="F49" s="44">
        <v>346.49</v>
      </c>
      <c r="G49" s="44">
        <v>311.24</v>
      </c>
      <c r="H49" s="44">
        <v>280.20999999999998</v>
      </c>
      <c r="I49" s="44">
        <v>458.98</v>
      </c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3462.3699999999994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345</v>
      </c>
      <c r="C53" s="44">
        <v>274.43</v>
      </c>
      <c r="D53" s="44">
        <v>286.60000000000002</v>
      </c>
      <c r="E53" s="44">
        <v>123.71</v>
      </c>
      <c r="F53" s="44">
        <v>182.92</v>
      </c>
      <c r="G53" s="44">
        <v>420.63</v>
      </c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1633.29</v>
      </c>
    </row>
    <row r="54" spans="1:34" x14ac:dyDescent="0.25">
      <c r="A54" s="17" t="s">
        <v>114</v>
      </c>
      <c r="B54" s="44"/>
      <c r="C54" s="44"/>
      <c r="D54" s="44"/>
      <c r="E54" s="44"/>
      <c r="F54" s="44">
        <v>0</v>
      </c>
      <c r="G54" s="44">
        <v>159.66</v>
      </c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159.66</v>
      </c>
    </row>
    <row r="55" spans="1:34" x14ac:dyDescent="0.25">
      <c r="A55" s="17" t="s">
        <v>52</v>
      </c>
      <c r="B55" s="44">
        <v>84.77</v>
      </c>
      <c r="C55" s="44">
        <v>6</v>
      </c>
      <c r="D55" s="44"/>
      <c r="E55" s="44"/>
      <c r="F55" s="44">
        <v>0</v>
      </c>
      <c r="G55" s="44">
        <v>45.15</v>
      </c>
      <c r="H55" s="44">
        <v>98.19</v>
      </c>
      <c r="I55" s="44">
        <v>34.979999999999997</v>
      </c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269.08999999999997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1585.78</v>
      </c>
      <c r="C64" s="53">
        <f t="shared" ref="C64:AG64" si="21">+C15+C23+C31+C39+C47+C48+C49+C50+C51+C52+C53+C54+C55+C56+C57+C58+C59+C60+C61+C62+C63</f>
        <v>2964.0499999999997</v>
      </c>
      <c r="D64" s="53">
        <f t="shared" si="21"/>
        <v>868.12</v>
      </c>
      <c r="E64" s="53">
        <f t="shared" si="21"/>
        <v>3580.2266</v>
      </c>
      <c r="F64" s="53">
        <f t="shared" si="21"/>
        <v>614.41</v>
      </c>
      <c r="G64" s="53">
        <f t="shared" si="21"/>
        <v>986.68</v>
      </c>
      <c r="H64" s="53">
        <f t="shared" si="21"/>
        <v>406.59999999999997</v>
      </c>
      <c r="I64" s="53">
        <f t="shared" si="21"/>
        <v>513.46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11519.3266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D</v>
      </c>
      <c r="G66" s="55" t="str">
        <f t="shared" si="22"/>
        <v>CAJA 3 N</v>
      </c>
      <c r="H66" s="55" t="str">
        <f t="shared" si="22"/>
        <v>CAJA 4 N</v>
      </c>
      <c r="I66" s="55" t="str">
        <f t="shared" si="22"/>
        <v>CAJA 5 N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1582.28</v>
      </c>
      <c r="C67" s="57">
        <f t="shared" ref="C67:L67" si="23">C12</f>
        <v>2962.68</v>
      </c>
      <c r="D67" s="57">
        <f t="shared" si="23"/>
        <v>867.23</v>
      </c>
      <c r="E67" s="57">
        <f t="shared" si="23"/>
        <v>3562.36</v>
      </c>
      <c r="F67" s="57">
        <f t="shared" si="23"/>
        <v>613.9</v>
      </c>
      <c r="G67" s="57">
        <f t="shared" si="23"/>
        <v>987.16</v>
      </c>
      <c r="H67" s="57">
        <f t="shared" si="23"/>
        <v>407.28</v>
      </c>
      <c r="I67" s="57">
        <f t="shared" si="23"/>
        <v>513.08000000000004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11495.970000000001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1582.28</v>
      </c>
      <c r="C69" s="59">
        <f t="shared" ref="C69:AG69" si="25">+C67+C68</f>
        <v>2962.68</v>
      </c>
      <c r="D69" s="59">
        <f t="shared" si="25"/>
        <v>867.23</v>
      </c>
      <c r="E69" s="59">
        <f t="shared" si="25"/>
        <v>3562.36</v>
      </c>
      <c r="F69" s="59">
        <f t="shared" si="25"/>
        <v>613.9</v>
      </c>
      <c r="G69" s="59">
        <f t="shared" si="25"/>
        <v>987.16</v>
      </c>
      <c r="H69" s="59">
        <f t="shared" si="25"/>
        <v>407.28</v>
      </c>
      <c r="I69" s="59">
        <f t="shared" si="25"/>
        <v>513.08000000000004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11495.970000000001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3.5</v>
      </c>
      <c r="C70" s="57">
        <f t="shared" si="26"/>
        <v>1.3699999999998909</v>
      </c>
      <c r="D70" s="57">
        <f t="shared" si="26"/>
        <v>0.88999999999998636</v>
      </c>
      <c r="E70" s="57">
        <f t="shared" si="26"/>
        <v>17.866599999999835</v>
      </c>
      <c r="F70" s="57">
        <f t="shared" si="26"/>
        <v>0.50999999999999091</v>
      </c>
      <c r="G70" s="57">
        <f t="shared" si="26"/>
        <v>-0.48000000000001819</v>
      </c>
      <c r="H70" s="57">
        <f t="shared" si="26"/>
        <v>-0.68000000000000682</v>
      </c>
      <c r="I70" s="57">
        <f t="shared" si="26"/>
        <v>0.37999999999999545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23.356599999999673</v>
      </c>
    </row>
    <row r="71" spans="1:34" ht="95.25" customHeight="1" x14ac:dyDescent="0.25">
      <c r="A71" s="77" t="s">
        <v>96</v>
      </c>
      <c r="B71" s="14"/>
      <c r="C71" s="14"/>
      <c r="D71" s="14"/>
      <c r="E71" s="14" t="s">
        <v>123</v>
      </c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6" activePane="bottomRight" state="frozen"/>
      <selection pane="topRight" activeCell="B1" sqref="B1"/>
      <selection pane="bottomLeft" activeCell="A5" sqref="A5"/>
      <selection pane="bottomRight" activeCell="E65" sqref="E6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103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>
        <v>44688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4.58</v>
      </c>
      <c r="C8" s="1" t="s">
        <v>38</v>
      </c>
      <c r="D8" s="2">
        <v>3.85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4629.46</v>
      </c>
      <c r="C12" s="26">
        <v>4453.51</v>
      </c>
      <c r="D12" s="26">
        <v>2614.48</v>
      </c>
      <c r="E12" s="26">
        <v>1710.32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13407.77</v>
      </c>
      <c r="AI12" s="26">
        <v>13331.93</v>
      </c>
      <c r="AJ12" s="69">
        <f>+AI12-AH12</f>
        <v>-75.840000000000146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257</v>
      </c>
      <c r="C15" s="23">
        <v>353</v>
      </c>
      <c r="D15" s="23">
        <v>295.5</v>
      </c>
      <c r="E15" s="23">
        <v>212.5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1118</v>
      </c>
    </row>
    <row r="16" spans="1:36" s="32" customFormat="1" x14ac:dyDescent="0.25">
      <c r="A16" s="30" t="s">
        <v>20</v>
      </c>
      <c r="B16" s="31">
        <v>335</v>
      </c>
      <c r="C16" s="31">
        <v>263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598</v>
      </c>
      <c r="AJ16" s="70"/>
    </row>
    <row r="17" spans="1:36" s="47" customFormat="1" x14ac:dyDescent="0.25">
      <c r="A17" s="46" t="s">
        <v>27</v>
      </c>
      <c r="B17" s="22">
        <f>B16*$B$8</f>
        <v>1534.3</v>
      </c>
      <c r="C17" s="22">
        <f>C16*$B$8</f>
        <v>1204.54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2738.84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335</v>
      </c>
      <c r="C22" s="20">
        <f t="shared" ref="C22:AG23" si="5">+C16+C18+C20</f>
        <v>263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598</v>
      </c>
    </row>
    <row r="23" spans="1:36" s="47" customFormat="1" x14ac:dyDescent="0.25">
      <c r="A23" s="48" t="s">
        <v>26</v>
      </c>
      <c r="B23" s="19">
        <f>+B17+B19+B21</f>
        <v>1534.3</v>
      </c>
      <c r="C23" s="19">
        <f t="shared" si="5"/>
        <v>1204.54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2738.84</v>
      </c>
    </row>
    <row r="24" spans="1:36" x14ac:dyDescent="0.25">
      <c r="A24" s="13" t="s">
        <v>28</v>
      </c>
      <c r="B24" s="34">
        <v>3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3</v>
      </c>
    </row>
    <row r="25" spans="1:36" s="47" customFormat="1" x14ac:dyDescent="0.25">
      <c r="A25" s="46" t="s">
        <v>31</v>
      </c>
      <c r="B25" s="22">
        <f>B24*$D$8</f>
        <v>11.55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11.55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3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3</v>
      </c>
    </row>
    <row r="31" spans="1:36" s="47" customFormat="1" x14ac:dyDescent="0.25">
      <c r="A31" s="48" t="s">
        <v>33</v>
      </c>
      <c r="B31" s="19">
        <f>+B25+B27+B29</f>
        <v>11.55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11.55</v>
      </c>
    </row>
    <row r="32" spans="1:36" x14ac:dyDescent="0.25">
      <c r="A32" s="13" t="s">
        <v>34</v>
      </c>
      <c r="B32" s="36"/>
      <c r="C32" s="36">
        <v>20</v>
      </c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20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91.6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91.6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20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20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91.6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91.6</v>
      </c>
    </row>
    <row r="40" spans="1:34" x14ac:dyDescent="0.25">
      <c r="A40" s="13" t="s">
        <v>43</v>
      </c>
      <c r="B40" s="36">
        <v>7.21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7.21</v>
      </c>
    </row>
    <row r="41" spans="1:34" s="47" customFormat="1" x14ac:dyDescent="0.25">
      <c r="A41" s="46" t="s">
        <v>44</v>
      </c>
      <c r="B41" s="22">
        <f>B40*$B$8</f>
        <v>33.021799999999999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33.021799999999999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7.21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7.21</v>
      </c>
    </row>
    <row r="47" spans="1:34" s="47" customFormat="1" x14ac:dyDescent="0.25">
      <c r="A47" s="48" t="s">
        <v>48</v>
      </c>
      <c r="B47" s="19">
        <f>+B41+B43+B45</f>
        <v>33.021799999999999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33.021799999999999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1206.83</v>
      </c>
      <c r="C49" s="44">
        <v>1480.25</v>
      </c>
      <c r="D49" s="44">
        <v>943.72</v>
      </c>
      <c r="E49" s="44">
        <v>495.78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4126.58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1587.83</v>
      </c>
      <c r="C53" s="44">
        <v>1310.47</v>
      </c>
      <c r="D53" s="44">
        <v>1377.15</v>
      </c>
      <c r="E53" s="44">
        <v>992.93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5268.380000000001</v>
      </c>
    </row>
    <row r="54" spans="1:34" x14ac:dyDescent="0.25">
      <c r="A54" s="17" t="s">
        <v>114</v>
      </c>
      <c r="B54" s="44"/>
      <c r="C54" s="44">
        <v>16.77</v>
      </c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16.77</v>
      </c>
    </row>
    <row r="55" spans="1:34" x14ac:dyDescent="0.25">
      <c r="A55" s="17" t="s">
        <v>52</v>
      </c>
      <c r="B55" s="44"/>
      <c r="C55" s="44"/>
      <c r="D55" s="44"/>
      <c r="E55" s="44">
        <v>11.59</v>
      </c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11.59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4630.5317999999997</v>
      </c>
      <c r="C64" s="53">
        <f t="shared" ref="C64:AG64" si="21">+C15+C23+C31+C39+C47+C48+C49+C50+C51+C52+C53+C54+C55+C56+C57+C58+C59+C60+C61+C62+C63</f>
        <v>4456.63</v>
      </c>
      <c r="D64" s="53">
        <f t="shared" si="21"/>
        <v>2616.37</v>
      </c>
      <c r="E64" s="53">
        <f t="shared" si="21"/>
        <v>1712.8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13416.3318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4629.46</v>
      </c>
      <c r="C67" s="57">
        <f t="shared" ref="C67:L67" si="23">C12</f>
        <v>4453.51</v>
      </c>
      <c r="D67" s="57">
        <f t="shared" si="23"/>
        <v>2614.48</v>
      </c>
      <c r="E67" s="57">
        <f t="shared" si="23"/>
        <v>1710.32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13407.77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4629.46</v>
      </c>
      <c r="C69" s="59">
        <f t="shared" ref="C69:AG69" si="25">+C67+C68</f>
        <v>4453.51</v>
      </c>
      <c r="D69" s="59">
        <f t="shared" si="25"/>
        <v>2614.48</v>
      </c>
      <c r="E69" s="59">
        <f t="shared" si="25"/>
        <v>1710.32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13407.77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1.0717999999997119</v>
      </c>
      <c r="C70" s="57">
        <f t="shared" si="26"/>
        <v>3.1199999999998909</v>
      </c>
      <c r="D70" s="57">
        <f t="shared" si="26"/>
        <v>1.8899999999998727</v>
      </c>
      <c r="E70" s="57">
        <f t="shared" si="26"/>
        <v>2.4800000000000182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8.5617999999994936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4" activePane="bottomRight" state="frozen"/>
      <selection pane="topRight" activeCell="B1" sqref="B1"/>
      <selection pane="bottomLeft" activeCell="A5" sqref="A5"/>
      <selection pane="bottomRight" activeCell="AH67" sqref="AH67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110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>
        <v>44688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4.58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1346.16</v>
      </c>
      <c r="C12" s="26">
        <v>1443.58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2789.74</v>
      </c>
      <c r="AI12" s="26">
        <v>2763.45</v>
      </c>
      <c r="AJ12" s="69">
        <f>+AI12-AH12</f>
        <v>-26.289999999999964</v>
      </c>
    </row>
    <row r="13" spans="1:36" ht="19.5" customHeight="1" x14ac:dyDescent="0.25">
      <c r="A13" s="25" t="s">
        <v>117</v>
      </c>
      <c r="B13" s="26">
        <v>24</v>
      </c>
      <c r="C13" s="26">
        <v>6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30</v>
      </c>
      <c r="AI13" s="26"/>
      <c r="AJ13" s="69">
        <f>+AI13-AH13</f>
        <v>-30</v>
      </c>
    </row>
    <row r="14" spans="1:36" ht="19.5" customHeight="1" x14ac:dyDescent="0.25">
      <c r="A14" s="25" t="s">
        <v>118</v>
      </c>
      <c r="B14" s="26">
        <v>6</v>
      </c>
      <c r="C14" s="26">
        <v>30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36</v>
      </c>
      <c r="AI14" s="26"/>
      <c r="AJ14" s="69">
        <f>+AI14-AH14</f>
        <v>-36</v>
      </c>
    </row>
    <row r="15" spans="1:36" x14ac:dyDescent="0.25">
      <c r="A15" s="13" t="s">
        <v>0</v>
      </c>
      <c r="B15" s="23">
        <v>17.5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17.5</v>
      </c>
    </row>
    <row r="16" spans="1:36" s="32" customFormat="1" x14ac:dyDescent="0.25">
      <c r="A16" s="30" t="s">
        <v>20</v>
      </c>
      <c r="B16" s="31">
        <v>62</v>
      </c>
      <c r="C16" s="31">
        <v>137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199</v>
      </c>
      <c r="AJ16" s="70"/>
    </row>
    <row r="17" spans="1:36" s="47" customFormat="1" x14ac:dyDescent="0.25">
      <c r="A17" s="46" t="s">
        <v>27</v>
      </c>
      <c r="B17" s="22">
        <f>B16*$B$8</f>
        <v>283.95999999999998</v>
      </c>
      <c r="C17" s="22">
        <f>C16*$B$8</f>
        <v>627.46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911.42000000000007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62</v>
      </c>
      <c r="C22" s="20">
        <f t="shared" ref="C22:AG23" si="5">+C16+C18+C20</f>
        <v>137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199</v>
      </c>
    </row>
    <row r="23" spans="1:36" s="47" customFormat="1" x14ac:dyDescent="0.25">
      <c r="A23" s="48" t="s">
        <v>26</v>
      </c>
      <c r="B23" s="19">
        <f>+B17+B19+B21</f>
        <v>283.95999999999998</v>
      </c>
      <c r="C23" s="19">
        <f t="shared" si="5"/>
        <v>627.46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911.42000000000007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>
        <v>11.68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11.68</v>
      </c>
    </row>
    <row r="41" spans="1:34" s="47" customFormat="1" x14ac:dyDescent="0.25">
      <c r="A41" s="46" t="s">
        <v>44</v>
      </c>
      <c r="B41" s="22">
        <f>B40*$B$8</f>
        <v>53.494399999999999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53.494399999999999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11.68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11.68</v>
      </c>
    </row>
    <row r="47" spans="1:34" s="47" customFormat="1" x14ac:dyDescent="0.25">
      <c r="A47" s="48" t="s">
        <v>48</v>
      </c>
      <c r="B47" s="19">
        <f>+B41+B43+B45</f>
        <v>53.494399999999999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53.494399999999999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925.05</v>
      </c>
      <c r="C49" s="44">
        <v>693.47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1618.52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47.25</v>
      </c>
      <c r="C53" s="44">
        <v>144.69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191.94</v>
      </c>
    </row>
    <row r="54" spans="1:34" x14ac:dyDescent="0.25">
      <c r="A54" s="17" t="s">
        <v>114</v>
      </c>
      <c r="B54" s="44"/>
      <c r="C54" s="44">
        <v>20.88</v>
      </c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20.88</v>
      </c>
    </row>
    <row r="55" spans="1:34" x14ac:dyDescent="0.25">
      <c r="A55" s="17" t="s">
        <v>52</v>
      </c>
      <c r="B55" s="44">
        <v>51.25</v>
      </c>
      <c r="C55" s="44">
        <v>24.05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75.3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1378.5043999999998</v>
      </c>
      <c r="C64" s="53">
        <f t="shared" ref="C64:AG64" si="21">+C15+C23+C31+C39+C47+C48+C49+C50+C51+C52+C53+C54+C55+C56+C57+C58+C59+C60+C61+C62+C63</f>
        <v>1510.5500000000002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2889.0544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1346.16</v>
      </c>
      <c r="C67" s="57">
        <f t="shared" ref="C67:L67" si="23">C12</f>
        <v>1443.58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2789.74</v>
      </c>
    </row>
    <row r="68" spans="1:34" s="47" customFormat="1" x14ac:dyDescent="0.25">
      <c r="A68" s="58" t="s">
        <v>93</v>
      </c>
      <c r="B68" s="59">
        <f t="shared" ref="B68:AG68" si="24">+B13+B14</f>
        <v>30</v>
      </c>
      <c r="C68" s="59">
        <f t="shared" si="24"/>
        <v>36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66</v>
      </c>
    </row>
    <row r="69" spans="1:34" s="47" customFormat="1" x14ac:dyDescent="0.25">
      <c r="A69" s="58" t="s">
        <v>94</v>
      </c>
      <c r="B69" s="59">
        <f>+B67+B68</f>
        <v>1376.16</v>
      </c>
      <c r="C69" s="59">
        <f t="shared" ref="C69:AG69" si="25">+C67+C68</f>
        <v>1479.58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2855.74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2.3443999999997231</v>
      </c>
      <c r="C70" s="57">
        <f t="shared" si="26"/>
        <v>30.970000000000255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33.314399999999978</v>
      </c>
    </row>
    <row r="71" spans="1:34" ht="102.75" customHeight="1" x14ac:dyDescent="0.25">
      <c r="A71" s="77" t="s">
        <v>96</v>
      </c>
      <c r="B71" s="14"/>
      <c r="C71" s="14" t="s">
        <v>124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4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111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>
        <v>44688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4.58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915.03</v>
      </c>
      <c r="C12" s="26">
        <v>5445.57</v>
      </c>
      <c r="D12" s="26">
        <v>329.12</v>
      </c>
      <c r="E12" s="26">
        <v>56.43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6746.15</v>
      </c>
      <c r="AI12" s="26">
        <v>6746.15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16</v>
      </c>
      <c r="C15" s="23"/>
      <c r="D15" s="23">
        <v>12.5</v>
      </c>
      <c r="E15" s="23">
        <v>12.5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41</v>
      </c>
    </row>
    <row r="16" spans="1:36" s="32" customFormat="1" x14ac:dyDescent="0.25">
      <c r="A16" s="30" t="s">
        <v>20</v>
      </c>
      <c r="B16" s="31">
        <v>83</v>
      </c>
      <c r="C16" s="31">
        <v>676</v>
      </c>
      <c r="D16" s="31">
        <v>1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760</v>
      </c>
      <c r="AJ16" s="70"/>
    </row>
    <row r="17" spans="1:36" s="47" customFormat="1" x14ac:dyDescent="0.25">
      <c r="A17" s="46" t="s">
        <v>27</v>
      </c>
      <c r="B17" s="22">
        <f>B16*$B$8</f>
        <v>380.14</v>
      </c>
      <c r="C17" s="22">
        <f>C16*$B$8</f>
        <v>3096.08</v>
      </c>
      <c r="D17" s="22">
        <f t="shared" ref="D17:AG17" si="2">D16*$B$8</f>
        <v>4.58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3480.7999999999997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83</v>
      </c>
      <c r="C22" s="20">
        <f t="shared" ref="C22:AG23" si="5">+C16+C18+C20</f>
        <v>676</v>
      </c>
      <c r="D22" s="20">
        <f t="shared" si="5"/>
        <v>1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760</v>
      </c>
    </row>
    <row r="23" spans="1:36" s="47" customFormat="1" x14ac:dyDescent="0.25">
      <c r="A23" s="48" t="s">
        <v>26</v>
      </c>
      <c r="B23" s="19">
        <f>+B17+B19+B21</f>
        <v>380.14</v>
      </c>
      <c r="C23" s="19">
        <f t="shared" si="5"/>
        <v>3096.08</v>
      </c>
      <c r="D23" s="19">
        <f t="shared" si="5"/>
        <v>4.58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3480.7999999999997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>
        <v>22.3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22.3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102.134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102.134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22.3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22.3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102.134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102.134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390.25</v>
      </c>
      <c r="C49" s="44">
        <v>2101.63</v>
      </c>
      <c r="D49" s="44">
        <v>312.19</v>
      </c>
      <c r="E49" s="44">
        <v>42.92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2846.9900000000002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129.22999999999999</v>
      </c>
      <c r="C53" s="44">
        <v>224.34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353.57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915.62</v>
      </c>
      <c r="C64" s="53">
        <f t="shared" ref="C64:AG64" si="21">+C15+C23+C31+C39+C47+C48+C49+C50+C51+C52+C53+C54+C55+C56+C57+C58+C59+C60+C61+C62+C63</f>
        <v>5524.1840000000002</v>
      </c>
      <c r="D64" s="53">
        <f t="shared" si="21"/>
        <v>329.27</v>
      </c>
      <c r="E64" s="53">
        <f t="shared" si="21"/>
        <v>55.42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6824.4940000000006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915.03</v>
      </c>
      <c r="C67" s="57">
        <f t="shared" ref="C67:L67" si="23">C12</f>
        <v>5445.57</v>
      </c>
      <c r="D67" s="57">
        <f t="shared" si="23"/>
        <v>329.12</v>
      </c>
      <c r="E67" s="57">
        <f t="shared" si="23"/>
        <v>56.43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6746.15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915.03</v>
      </c>
      <c r="C69" s="59">
        <f t="shared" ref="C69:AG69" si="25">+C67+C68</f>
        <v>5445.57</v>
      </c>
      <c r="D69" s="59">
        <f t="shared" si="25"/>
        <v>329.12</v>
      </c>
      <c r="E69" s="59">
        <f t="shared" si="25"/>
        <v>56.43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6746.15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0.59000000000003183</v>
      </c>
      <c r="C70" s="57">
        <f t="shared" si="26"/>
        <v>78.614000000000487</v>
      </c>
      <c r="D70" s="57">
        <f t="shared" si="26"/>
        <v>0.14999999999997726</v>
      </c>
      <c r="E70" s="57">
        <f t="shared" si="26"/>
        <v>-1.009999999999998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78.344000000000506</v>
      </c>
    </row>
    <row r="71" spans="1:34" ht="96" customHeight="1" x14ac:dyDescent="0.25">
      <c r="A71" s="77" t="s">
        <v>96</v>
      </c>
      <c r="B71" s="14"/>
      <c r="C71" s="14" t="s">
        <v>125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17" activePane="bottomRight" state="frozen"/>
      <selection pane="topRight" activeCell="B1" sqref="B1"/>
      <selection pane="bottomLeft" activeCell="A5" sqref="A5"/>
      <selection pane="bottomRight" activeCell="I11" sqref="I1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104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>
        <v>44688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4.58</v>
      </c>
      <c r="C8" s="1" t="s">
        <v>38</v>
      </c>
      <c r="D8" s="2">
        <v>4.8499999999999996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58</v>
      </c>
      <c r="H11" s="5" t="s">
        <v>59</v>
      </c>
      <c r="I11" s="5" t="s">
        <v>60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D</v>
      </c>
      <c r="G66" s="55" t="str">
        <f t="shared" si="22"/>
        <v>CAJA 3 N</v>
      </c>
      <c r="H66" s="55" t="str">
        <f t="shared" si="22"/>
        <v>CAJA 4 D</v>
      </c>
      <c r="I66" s="55" t="str">
        <f t="shared" si="22"/>
        <v>CAJA 4 N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2022-05-09T19:37:37Z</dcterms:modified>
</cp:coreProperties>
</file>