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U64" i="150"/>
  <c r="U70" i="150" s="1"/>
  <c r="E64" i="150"/>
  <c r="E70" i="150" s="1"/>
  <c r="M64" i="149"/>
  <c r="M70" i="149" s="1"/>
  <c r="AC64" i="149"/>
  <c r="AC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T64" i="40" l="1"/>
  <c r="Y64" i="40"/>
  <c r="Y70" i="40" s="1"/>
  <c r="AB64" i="40"/>
  <c r="AB70" i="40" s="1"/>
  <c r="AC64" i="40"/>
  <c r="AC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AH69" i="40" l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<sst xmlns="http://schemas.openxmlformats.org/spreadsheetml/2006/main" count="746" uniqueCount="133">
  <si>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</si>
  <si>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</si>
  <si>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</si>
  <si>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</si>
  <si>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</si>
  <si>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</si>
  <si>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</si>
  <si>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</si>
  <si>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</si>
  <si>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</si>
  <si>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</si>
  <si>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</si>
  <si>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</si>
  <si>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</si>
  <si>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</si>
  <si>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</si>
  <si>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</si>
  <si>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</si>
  <si>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</si>
  <si>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</si>
  <si>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</si>
  <si>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</si>
  <si>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</si>
  <si>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</si>
  <si>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</si>
  <si>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</si>
  <si>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</si>
  <si>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</si>
  <si>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</si>
  <si>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</si>
  <si>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</si>
  <si>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</si>
  <si>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</si>
  <si>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</si>
  <si>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</si>
  <si>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</si>
  <si>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</si>
  <si>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</si>
  <si>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</si>
  <si>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</si>
  <si>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</si>
  <si>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</si>
  <si>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</si>
  <si>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</si>
  <si>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</si>
  <si>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</si>
  <si>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</si>
  <si>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</si>
  <si>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</si>
  <si>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</si>
  <si>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</si>
  <si>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</si>
  <si>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</si>
  <si>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</si>
  <si>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</si>
  <si>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</si>
  <si>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</si>
  <si>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</si>
  <si>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</si>
  <si>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</si>
  <si>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</si>
  <si>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</si>
  <si>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</si>
  <si>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</si>
  <si>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</si>
  <si>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</si>
  <si>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</si>
  <si>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</si>
  <si>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</si>
  <si>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</si>
  <si>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</si>
  <si>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</si>
  <si>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</si>
  <si>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</si>
  <si>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</si>
  <si>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</si>
  <si>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</si>
  <si>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</si>
  <si>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</si>
  <si>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</si>
  <si>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</si>
  <si>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</si>
  <si>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</si>
  <si>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</si>
  <si>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</si>
  <si>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</si>
  <si>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</si>
  <si>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</si>
  <si>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</si>
  <si>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</si>
  <si>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</si>
  <si>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</si>
  <si>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</si>
  <si>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</si>
  <si>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</si>
  <si>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</si>
  <si>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</si>
  <si>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</si>
  <si>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</si>
  <si>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</si>
  <si>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</si>
  <si>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</si>
  <si>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</si>
  <si>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</si>
  <si>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</si>
  <si>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</si>
  <si>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</si>
  <si>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</si>
  <si>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</si>
  <si>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</si>
  <si>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</si>
  <si>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</si>
  <si>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</si>
  <si>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</si>
  <si>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</si>
  <si>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</si>
  <si>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</si>
  <si>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</si>
  <si>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</si>
  <si>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</si>
  <si>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</si>
  <si>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</si>
  <si>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</si>
  <si>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35.00</t>
  </si>
  <si>
    <t>R/F 7.30</t>
  </si>
  <si>
    <t>FALTANTE ENE FECTIVO.</t>
  </si>
  <si>
    <t>SOBRANTE 5$.</t>
  </si>
  <si>
    <t>R/F 14.50</t>
  </si>
  <si>
    <t>R/F 24.00</t>
  </si>
  <si>
    <t>R/F 76.50</t>
  </si>
  <si>
    <t>R/F 29.50</t>
  </si>
  <si>
    <t>MAL REGISTRO 0.01$.</t>
  </si>
  <si>
    <t>SOBRANTE EN BIOPAGO.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</si>
</sst>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48998.399999999994</v>
      </c>
      <c r="C2" s="43">
        <f>MODELO!AH12</f>
        <v>21766.199999999997</v>
      </c>
      <c r="D2" s="43">
        <f>EXQUISITECES!AH12</f>
        <v>7198.57</v>
      </c>
      <c r="E2" s="43">
        <f>HOYADA!AH12</f>
        <v>7566.84</v>
      </c>
      <c r="F2" s="43">
        <f>FARMASTOP!AH12</f>
        <v>1867.65</v>
      </c>
      <c r="G2" s="43">
        <f>BOCAS!AH12</f>
        <v>1106.8699999999999</v>
      </c>
      <c r="H2" s="43">
        <f>LAGUNETICA!AH12</f>
        <v>10844.400000000001</v>
      </c>
      <c r="I2" s="43">
        <f>SANANTONIO!AH12</f>
        <v>0</v>
      </c>
      <c r="J2" s="43">
        <f>SUM(B2:I2)</f>
        <v>99348.929999999964</v>
      </c>
    </row>
    <row r="3" spans="1:10" x14ac:dyDescent="0.25">
      <c r="A3" s="46" t="s">
        <v>0</v>
      </c>
      <c r="B3" s="43">
        <f>AUTOMERCADO!AH15</f>
        <v>1231</v>
      </c>
      <c r="C3" s="43">
        <f>MODELO!AH15</f>
        <v>851.1</v>
      </c>
      <c r="D3" s="43">
        <f>EXQUISITECES!AH15</f>
        <v>61</v>
      </c>
      <c r="E3" s="43">
        <f>HOYADA!AH15</f>
        <v>978.4</v>
      </c>
      <c r="F3" s="43">
        <f>FARMASTOP!AH15</f>
        <v>171</v>
      </c>
      <c r="G3" s="43">
        <f>BOCAS!AH15</f>
        <v>89</v>
      </c>
      <c r="H3" s="43">
        <f>LAGUNETICA!AH15</f>
        <v>1038.5999999999999</v>
      </c>
      <c r="I3" s="43">
        <f>SANANTONIO!AH15</f>
        <v>0</v>
      </c>
      <c r="J3" s="43">
        <f t="shared" ref="J3:J52" si="0">SUM(B3:I3)</f>
        <v>4420.1000000000004</v>
      </c>
    </row>
    <row r="4" spans="1:10" x14ac:dyDescent="0.25">
      <c r="A4" s="73" t="s">
        <v>20</v>
      </c>
      <c r="B4" s="43">
        <f>AUTOMERCADO!AH16</f>
        <v>4393</v>
      </c>
      <c r="C4" s="43">
        <f>MODELO!AH16</f>
        <v>1697</v>
      </c>
      <c r="D4" s="43">
        <f>EXQUISITECES!AH16</f>
        <v>848</v>
      </c>
      <c r="E4" s="43">
        <f>HOYADA!AH16</f>
        <v>345</v>
      </c>
      <c r="F4" s="43">
        <f>FARMASTOP!AH16</f>
        <v>112</v>
      </c>
      <c r="G4" s="43">
        <f>BOCAS!AH16</f>
        <v>138</v>
      </c>
      <c r="H4" s="43">
        <f>LAGUNETICA!AH16</f>
        <v>803</v>
      </c>
      <c r="I4" s="43">
        <f>SANANTONIO!AH16</f>
        <v>0</v>
      </c>
      <c r="J4" s="43">
        <f t="shared" si="0"/>
        <v>8336</v>
      </c>
    </row>
    <row r="5" spans="1:10" x14ac:dyDescent="0.25">
      <c r="A5" s="46" t="s">
        <v>27</v>
      </c>
      <c r="B5" s="43">
        <f>AUTOMERCADO!AH17</f>
        <v>20119.940000000002</v>
      </c>
      <c r="C5" s="43">
        <f>MODELO!AH17</f>
        <v>7772.2599999999993</v>
      </c>
      <c r="D5" s="43">
        <f>EXQUISITECES!AH17</f>
        <v>3883.84</v>
      </c>
      <c r="E5" s="43">
        <f>HOYADA!AH17</f>
        <v>1580.1</v>
      </c>
      <c r="F5" s="43">
        <f>FARMASTOP!AH17</f>
        <v>512.96</v>
      </c>
      <c r="G5" s="43">
        <f>BOCAS!AH17</f>
        <v>632.04</v>
      </c>
      <c r="H5" s="43">
        <f>LAGUNETICA!AH17</f>
        <v>3677.74</v>
      </c>
      <c r="I5" s="43">
        <f>SANANTONIO!AH17</f>
        <v>0</v>
      </c>
      <c r="J5" s="43">
        <f t="shared" si="0"/>
        <v>38178.879999999997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4393</v>
      </c>
      <c r="C10" s="43">
        <f>MODELO!AH22</f>
        <v>1697</v>
      </c>
      <c r="D10" s="43">
        <f>EXQUISITECES!AH22</f>
        <v>848</v>
      </c>
      <c r="E10" s="43">
        <f>HOYADA!AH22</f>
        <v>345</v>
      </c>
      <c r="F10" s="43">
        <f>FARMASTOP!AH22</f>
        <v>112</v>
      </c>
      <c r="G10" s="43">
        <f>BOCAS!AH22</f>
        <v>138</v>
      </c>
      <c r="H10" s="43">
        <f>LAGUNETICA!AH22</f>
        <v>803</v>
      </c>
      <c r="I10" s="43">
        <f>SANANTONIO!AH22</f>
        <v>0</v>
      </c>
      <c r="J10" s="43">
        <f t="shared" si="0"/>
        <v>8336</v>
      </c>
    </row>
    <row r="11" spans="1:10" x14ac:dyDescent="0.25">
      <c r="A11" s="48" t="s">
        <v>26</v>
      </c>
      <c r="B11" s="43">
        <f>AUTOMERCADO!AH23</f>
        <v>20119.940000000002</v>
      </c>
      <c r="C11" s="43">
        <f>MODELO!AH23</f>
        <v>7772.2599999999993</v>
      </c>
      <c r="D11" s="43">
        <f>EXQUISITECES!AH23</f>
        <v>3883.84</v>
      </c>
      <c r="E11" s="43">
        <f>HOYADA!AH23</f>
        <v>1580.1</v>
      </c>
      <c r="F11" s="43">
        <f>FARMASTOP!AH23</f>
        <v>512.96</v>
      </c>
      <c r="G11" s="43">
        <f>BOCAS!AH23</f>
        <v>632.04</v>
      </c>
      <c r="H11" s="43">
        <f>LAGUNETICA!AH23</f>
        <v>3677.74</v>
      </c>
      <c r="I11" s="43">
        <f>SANANTONIO!AH23</f>
        <v>0</v>
      </c>
      <c r="J11" s="43">
        <f t="shared" si="0"/>
        <v>38178.879999999997</v>
      </c>
    </row>
    <row r="12" spans="1:10" x14ac:dyDescent="0.25">
      <c r="A12" s="46" t="s">
        <v>28</v>
      </c>
      <c r="B12" s="43">
        <f>AUTOMERCADO!AH24</f>
        <v>41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41</v>
      </c>
    </row>
    <row r="13" spans="1:10" x14ac:dyDescent="0.25">
      <c r="A13" s="46" t="s">
        <v>31</v>
      </c>
      <c r="B13" s="43">
        <f>AUTOMERCADO!AH25</f>
        <v>198.85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198.85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41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41</v>
      </c>
    </row>
    <row r="19" spans="1:10" x14ac:dyDescent="0.25">
      <c r="A19" s="48" t="s">
        <v>33</v>
      </c>
      <c r="B19" s="43">
        <f>AUTOMERCADO!AH31</f>
        <v>198.85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198.85</v>
      </c>
    </row>
    <row r="20" spans="1:10" x14ac:dyDescent="0.25">
      <c r="A20" s="46" t="s">
        <v>34</v>
      </c>
      <c r="B20" s="43">
        <f>AUTOMERCADO!AH32</f>
        <v>236.11</v>
      </c>
      <c r="C20" s="43">
        <f>MODELO!AH32</f>
        <v>54.57</v>
      </c>
      <c r="D20" s="43">
        <f>EXQUISITECES!AH32</f>
        <v>19.38</v>
      </c>
      <c r="E20" s="43">
        <f>HOYADA!AH32</f>
        <v>155.86000000000001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465.92</v>
      </c>
    </row>
    <row r="21" spans="1:10" x14ac:dyDescent="0.25">
      <c r="A21" s="46" t="s">
        <v>35</v>
      </c>
      <c r="B21" s="43">
        <f>AUTOMERCADO!AH33</f>
        <v>1081.3838000000001</v>
      </c>
      <c r="C21" s="43">
        <f>MODELO!AH33</f>
        <v>249.9306</v>
      </c>
      <c r="D21" s="43">
        <f>EXQUISITECES!AH33</f>
        <v>88.76039999999999</v>
      </c>
      <c r="E21" s="43">
        <f>HOYADA!AH33</f>
        <v>713.83879999999999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2133.9135999999999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236.11</v>
      </c>
      <c r="C26" s="43">
        <f>MODELO!AH38</f>
        <v>54.57</v>
      </c>
      <c r="D26" s="43">
        <f>EXQUISITECES!AH38</f>
        <v>19.38</v>
      </c>
      <c r="E26" s="43">
        <f>HOYADA!AH38</f>
        <v>155.86000000000001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465.92</v>
      </c>
    </row>
    <row r="27" spans="1:10" x14ac:dyDescent="0.25">
      <c r="A27" s="48" t="s">
        <v>42</v>
      </c>
      <c r="B27" s="43">
        <f>AUTOMERCADO!AH39</f>
        <v>1081.3838000000001</v>
      </c>
      <c r="C27" s="43">
        <f>MODELO!AH39</f>
        <v>249.9306</v>
      </c>
      <c r="D27" s="43">
        <f>EXQUISITECES!AH39</f>
        <v>88.76039999999999</v>
      </c>
      <c r="E27" s="43">
        <f>HOYADA!AH39</f>
        <v>713.83879999999999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2133.9135999999999</v>
      </c>
    </row>
    <row r="28" spans="1:10" x14ac:dyDescent="0.25">
      <c r="A28" s="46" t="s">
        <v>43</v>
      </c>
      <c r="B28" s="43">
        <f>AUTOMERCADO!AH40</f>
        <v>334.9</v>
      </c>
      <c r="C28" s="43">
        <f>MODELO!AH40</f>
        <v>0</v>
      </c>
      <c r="D28" s="43">
        <f>EXQUISITECES!AH40</f>
        <v>6.73</v>
      </c>
      <c r="E28" s="43">
        <f>HOYADA!AH40</f>
        <v>0</v>
      </c>
      <c r="F28" s="43">
        <f>FARMASTOP!AH40</f>
        <v>5.16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346.79</v>
      </c>
    </row>
    <row r="29" spans="1:10" x14ac:dyDescent="0.25">
      <c r="A29" s="46" t="s">
        <v>44</v>
      </c>
      <c r="B29" s="43">
        <f>AUTOMERCADO!AH41</f>
        <v>1533.8420000000001</v>
      </c>
      <c r="C29" s="43">
        <f>MODELO!AH41</f>
        <v>0</v>
      </c>
      <c r="D29" s="43">
        <f>EXQUISITECES!AH41</f>
        <v>30.823400000000003</v>
      </c>
      <c r="E29" s="43">
        <f>HOYADA!AH41</f>
        <v>0</v>
      </c>
      <c r="F29" s="43">
        <f>FARMASTOP!AH41</f>
        <v>23.6328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1588.2982000000002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334.9</v>
      </c>
      <c r="C34" s="43">
        <f>MODELO!AH46</f>
        <v>0</v>
      </c>
      <c r="D34" s="43">
        <f>EXQUISITECES!AH46</f>
        <v>6.73</v>
      </c>
      <c r="E34" s="43">
        <f>HOYADA!AH46</f>
        <v>0</v>
      </c>
      <c r="F34" s="43">
        <f>FARMASTOP!AH46</f>
        <v>5.16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346.79</v>
      </c>
    </row>
    <row r="35" spans="1:10" x14ac:dyDescent="0.25">
      <c r="A35" s="48" t="s">
        <v>48</v>
      </c>
      <c r="B35" s="43">
        <f>AUTOMERCADO!AH47</f>
        <v>1533.8420000000001</v>
      </c>
      <c r="C35" s="43">
        <f>MODELO!AH47</f>
        <v>0</v>
      </c>
      <c r="D35" s="43">
        <f>EXQUISITECES!AH47</f>
        <v>30.823400000000003</v>
      </c>
      <c r="E35" s="43">
        <f>HOYADA!AH47</f>
        <v>0</v>
      </c>
      <c r="F35" s="43">
        <f>FARMASTOP!AH47</f>
        <v>23.6328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1588.2982000000002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19536.68</v>
      </c>
      <c r="C37" s="43">
        <f>MODELO!AH49</f>
        <v>8428.5500000000011</v>
      </c>
      <c r="D37" s="43">
        <f>EXQUISITECES!AH49</f>
        <v>2284.31</v>
      </c>
      <c r="E37" s="43">
        <f>HOYADA!AH49</f>
        <v>2044.6000000000001</v>
      </c>
      <c r="F37" s="43">
        <f>FARMASTOP!AH49</f>
        <v>1071.3</v>
      </c>
      <c r="G37" s="43">
        <f>BOCAS!AH49</f>
        <v>237.17</v>
      </c>
      <c r="H37" s="43">
        <f>LAGUNETICA!AH49</f>
        <v>2224.17</v>
      </c>
      <c r="I37" s="43">
        <f>SANANTONIO!AH49</f>
        <v>0</v>
      </c>
      <c r="J37" s="43">
        <f t="shared" si="0"/>
        <v>35826.78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1068.1199999999999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2728.3999999999996</v>
      </c>
      <c r="I40" s="43">
        <f>SANANTONIO!AH52</f>
        <v>0</v>
      </c>
      <c r="J40" s="43">
        <f t="shared" si="0"/>
        <v>3796.5199999999995</v>
      </c>
    </row>
    <row r="41" spans="1:10" x14ac:dyDescent="0.25">
      <c r="A41" s="74" t="s">
        <v>18</v>
      </c>
      <c r="B41" s="43">
        <f>AUTOMERCADO!AH53</f>
        <v>4486.59</v>
      </c>
      <c r="C41" s="43">
        <f>MODELO!AH53</f>
        <v>2932.46</v>
      </c>
      <c r="D41" s="43">
        <f>EXQUISITECES!AH53</f>
        <v>741.53</v>
      </c>
      <c r="E41" s="43">
        <f>HOYADA!AH53</f>
        <v>2248.23</v>
      </c>
      <c r="F41" s="43">
        <f>FARMASTOP!AH53</f>
        <v>75.009999999999991</v>
      </c>
      <c r="G41" s="43">
        <f>BOCAS!AH53</f>
        <v>126.43</v>
      </c>
      <c r="H41" s="43">
        <f>LAGUNETICA!AH53</f>
        <v>1125.49</v>
      </c>
      <c r="I41" s="43">
        <f>SANANTONIO!AH53</f>
        <v>0</v>
      </c>
      <c r="J41" s="43">
        <f t="shared" si="0"/>
        <v>11735.74</v>
      </c>
    </row>
    <row r="42" spans="1:10" x14ac:dyDescent="0.25">
      <c r="A42" s="74" t="s">
        <v>114</v>
      </c>
      <c r="B42" s="43">
        <f>AUTOMERCADO!AH54</f>
        <v>68.319999999999993</v>
      </c>
      <c r="C42" s="43">
        <f>MODELO!AH54</f>
        <v>49.97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38.71</v>
      </c>
      <c r="H42" s="43">
        <f>LAGUNETICA!AH54</f>
        <v>0</v>
      </c>
      <c r="I42" s="43">
        <f>SANANTONIO!AH54</f>
        <v>0</v>
      </c>
      <c r="J42" s="43">
        <f t="shared" si="0"/>
        <v>157</v>
      </c>
    </row>
    <row r="43" spans="1:10" x14ac:dyDescent="0.25">
      <c r="A43" s="74" t="s">
        <v>52</v>
      </c>
      <c r="B43" s="43">
        <f>AUTOMERCADO!AH55</f>
        <v>919.75</v>
      </c>
      <c r="C43" s="43">
        <f>MODELO!AH55</f>
        <v>398.41999999999996</v>
      </c>
      <c r="D43" s="43">
        <f>EXQUISITECES!AH55</f>
        <v>161</v>
      </c>
      <c r="E43" s="43">
        <f>HOYADA!AH55</f>
        <v>15.52</v>
      </c>
      <c r="F43" s="43">
        <f>FARMASTOP!AH55</f>
        <v>10.73</v>
      </c>
      <c r="G43" s="43">
        <f>BOCAS!AH55</f>
        <v>0</v>
      </c>
      <c r="H43" s="43">
        <f>LAGUNETICA!AH55</f>
        <v>77.960000000000008</v>
      </c>
      <c r="I43" s="43">
        <f>SANANTONIO!AH55</f>
        <v>0</v>
      </c>
      <c r="J43" s="43">
        <f t="shared" si="0"/>
        <v>1583.38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62.410000000000004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62.410000000000004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26.34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26.34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49176.355799999998</v>
      </c>
      <c r="C52" s="75">
        <f>MODELO!AH64</f>
        <v>21813.220599999997</v>
      </c>
      <c r="D52" s="75">
        <f>EXQUISITECES!AH64</f>
        <v>7251.2637999999997</v>
      </c>
      <c r="E52" s="75">
        <f>HOYADA!AH64</f>
        <v>7580.6887999999999</v>
      </c>
      <c r="F52" s="75">
        <f>FARMASTOP!AH64</f>
        <v>1890.9728000000002</v>
      </c>
      <c r="G52" s="75">
        <f>BOCAS!AH64</f>
        <v>1123.3499999999999</v>
      </c>
      <c r="H52" s="75">
        <f>LAGUNETICA!AH64</f>
        <v>10872.36</v>
      </c>
      <c r="I52" s="75">
        <f>SANANTONIO!AH64</f>
        <v>0</v>
      </c>
      <c r="J52" s="75">
        <f t="shared" si="0"/>
        <v>99708.211800000005</v>
      </c>
    </row>
    <row r="53" spans="1:10" x14ac:dyDescent="0.25">
      <c r="A53" s="56" t="s">
        <v>3</v>
      </c>
      <c r="B53" s="43">
        <f>B2</f>
        <v>48998.399999999994</v>
      </c>
      <c r="C53" s="43">
        <f t="shared" ref="C53:I53" si="1">C2</f>
        <v>21766.199999999997</v>
      </c>
      <c r="D53" s="43">
        <f t="shared" si="1"/>
        <v>7198.57</v>
      </c>
      <c r="E53" s="43">
        <f t="shared" si="1"/>
        <v>7566.84</v>
      </c>
      <c r="F53" s="43">
        <f t="shared" si="1"/>
        <v>1867.65</v>
      </c>
      <c r="G53" s="43">
        <f t="shared" si="1"/>
        <v>1106.8699999999999</v>
      </c>
      <c r="H53" s="43">
        <f t="shared" si="1"/>
        <v>10844.400000000001</v>
      </c>
      <c r="I53" s="43">
        <f t="shared" si="1"/>
        <v>0</v>
      </c>
      <c r="J53" s="43">
        <f>J2</f>
        <v>99348.929999999964</v>
      </c>
    </row>
    <row r="54" spans="1:10" x14ac:dyDescent="0.25">
      <c r="A54" s="58" t="s">
        <v>95</v>
      </c>
      <c r="B54" s="43">
        <f>+B52-B53</f>
        <v>177.95580000000336</v>
      </c>
      <c r="C54" s="43">
        <f t="shared" ref="C54:I54" si="2">+C52-C53</f>
        <v>47.020599999999831</v>
      </c>
      <c r="D54" s="43">
        <f t="shared" si="2"/>
        <v>52.69380000000001</v>
      </c>
      <c r="E54" s="43">
        <f t="shared" si="2"/>
        <v>13.848799999999756</v>
      </c>
      <c r="F54" s="43">
        <f t="shared" si="2"/>
        <v>23.322800000000143</v>
      </c>
      <c r="G54" s="43">
        <f t="shared" si="2"/>
        <v>16.480000000000018</v>
      </c>
      <c r="H54" s="43">
        <f t="shared" si="2"/>
        <v>27.959999999999127</v>
      </c>
      <c r="I54" s="43">
        <f t="shared" si="2"/>
        <v>0</v>
      </c>
      <c r="J54" s="43">
        <f>+J52-J53</f>
        <v>359.28180000004068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23" activePane="bottomRight" state="frozen"/>
      <selection pane="topRight" activeCell="B1" sqref="B1"/>
      <selection pane="bottomLeft" activeCell="A5" sqref="A5"/>
      <selection pane="bottomRight" activeCell="AJ49" sqref="AJ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61</v>
      </c>
      <c r="F11" s="5" t="s">
        <v>54</v>
      </c>
      <c r="G11" s="5" t="s">
        <v>56</v>
      </c>
      <c r="H11" s="5" t="s">
        <v>58</v>
      </c>
      <c r="I11" s="5" t="s">
        <v>59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76</v>
      </c>
      <c r="O11" s="5" t="s">
        <v>80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3102.27</v>
      </c>
      <c r="C12" s="26">
        <v>2895.04</v>
      </c>
      <c r="D12" s="26">
        <v>4086.97</v>
      </c>
      <c r="E12" s="26">
        <v>3574.55</v>
      </c>
      <c r="F12" s="26">
        <v>3840.93</v>
      </c>
      <c r="G12" s="26">
        <v>5895.69</v>
      </c>
      <c r="H12" s="26">
        <v>2775.06</v>
      </c>
      <c r="I12" s="26">
        <v>5262.21</v>
      </c>
      <c r="J12" s="26">
        <v>7573.88</v>
      </c>
      <c r="K12" s="26">
        <v>6272.95</v>
      </c>
      <c r="L12" s="26">
        <v>1567.3</v>
      </c>
      <c r="M12" s="26">
        <v>1360.43</v>
      </c>
      <c r="N12" s="26">
        <v>292.95</v>
      </c>
      <c r="O12" s="26">
        <v>498.17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48998.399999999994</v>
      </c>
      <c r="AI12" s="26">
        <v>48338.6</v>
      </c>
      <c r="AJ12" s="69">
        <f>+AI12-AH12</f>
        <v>-659.79999999999563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192</v>
      </c>
      <c r="C15" s="23"/>
      <c r="D15" s="23">
        <v>155.5</v>
      </c>
      <c r="E15" s="23"/>
      <c r="F15" s="23">
        <v>32.5</v>
      </c>
      <c r="G15" s="23"/>
      <c r="H15" s="23">
        <v>41.5</v>
      </c>
      <c r="I15" s="23"/>
      <c r="J15" s="23">
        <v>203</v>
      </c>
      <c r="K15" s="23"/>
      <c r="L15" s="23">
        <v>413</v>
      </c>
      <c r="M15" s="23">
        <v>77</v>
      </c>
      <c r="N15" s="23">
        <v>32.5</v>
      </c>
      <c r="O15" s="23">
        <v>84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1231</v>
      </c>
    </row>
    <row r="16" spans="1:36" s="32" customFormat="1" x14ac:dyDescent="0.25">
      <c r="A16" s="30" t="s">
        <v>20</v>
      </c>
      <c r="B16" s="31">
        <v>135</v>
      </c>
      <c r="C16" s="31">
        <v>244</v>
      </c>
      <c r="D16" s="31">
        <v>375</v>
      </c>
      <c r="E16" s="31">
        <v>379</v>
      </c>
      <c r="F16" s="31">
        <v>567</v>
      </c>
      <c r="G16" s="31">
        <v>470</v>
      </c>
      <c r="H16" s="31">
        <v>218</v>
      </c>
      <c r="I16" s="31">
        <v>511</v>
      </c>
      <c r="J16" s="31">
        <v>699</v>
      </c>
      <c r="K16" s="31">
        <v>762</v>
      </c>
      <c r="L16" s="31"/>
      <c r="M16" s="31"/>
      <c r="N16" s="31"/>
      <c r="O16" s="31">
        <v>33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4393</v>
      </c>
      <c r="AJ16" s="70"/>
    </row>
    <row r="17" spans="1:36" s="47" customFormat="1" x14ac:dyDescent="0.25">
      <c r="A17" s="46" t="s">
        <v>27</v>
      </c>
      <c r="B17" s="22">
        <f>B16*$B$8</f>
        <v>618.29999999999995</v>
      </c>
      <c r="C17" s="22">
        <f>C16*$B$8</f>
        <v>1117.52</v>
      </c>
      <c r="D17" s="22">
        <f t="shared" ref="D17:L17" si="2">D16*$B$8</f>
        <v>1717.5</v>
      </c>
      <c r="E17" s="22">
        <f t="shared" si="2"/>
        <v>1735.82</v>
      </c>
      <c r="F17" s="22">
        <f t="shared" si="2"/>
        <v>2596.86</v>
      </c>
      <c r="G17" s="22">
        <f t="shared" si="2"/>
        <v>2152.6</v>
      </c>
      <c r="H17" s="22">
        <f t="shared" si="2"/>
        <v>998.44</v>
      </c>
      <c r="I17" s="22">
        <f t="shared" si="2"/>
        <v>2340.38</v>
      </c>
      <c r="J17" s="22">
        <f t="shared" si="2"/>
        <v>3201.42</v>
      </c>
      <c r="K17" s="22">
        <f t="shared" si="2"/>
        <v>3489.96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151.14000000000001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20119.940000000002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L22" si="11">+C16+C18+C20</f>
        <v>244</v>
      </c>
      <c r="D22" s="20">
        <f t="shared" si="11"/>
        <v>375</v>
      </c>
      <c r="E22" s="20">
        <f t="shared" si="11"/>
        <v>379</v>
      </c>
      <c r="F22" s="20">
        <f t="shared" si="11"/>
        <v>567</v>
      </c>
      <c r="G22" s="20">
        <f t="shared" si="11"/>
        <v>470</v>
      </c>
      <c r="H22" s="20">
        <f t="shared" si="11"/>
        <v>218</v>
      </c>
      <c r="I22" s="20">
        <f t="shared" si="11"/>
        <v>511</v>
      </c>
      <c r="J22" s="20">
        <f t="shared" si="11"/>
        <v>699</v>
      </c>
      <c r="K22" s="20">
        <f t="shared" si="11"/>
        <v>762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33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4393</v>
      </c>
    </row>
    <row r="23" spans="1:36" s="47" customFormat="1" x14ac:dyDescent="0.25">
      <c r="A23" s="48" t="s">
        <v>26</v>
      </c>
      <c r="B23" s="19">
        <f>+B17+B19+B21</f>
        <v>618.29999999999995</v>
      </c>
      <c r="C23" s="19">
        <f t="shared" ref="C23:L23" si="14">+C17+C19+C21</f>
        <v>1117.52</v>
      </c>
      <c r="D23" s="19">
        <f t="shared" si="14"/>
        <v>1717.5</v>
      </c>
      <c r="E23" s="19">
        <f t="shared" si="14"/>
        <v>1735.82</v>
      </c>
      <c r="F23" s="19">
        <f t="shared" si="14"/>
        <v>2596.86</v>
      </c>
      <c r="G23" s="19">
        <f t="shared" si="14"/>
        <v>2152.6</v>
      </c>
      <c r="H23" s="19">
        <f t="shared" si="14"/>
        <v>998.44</v>
      </c>
      <c r="I23" s="19">
        <f t="shared" si="14"/>
        <v>2340.38</v>
      </c>
      <c r="J23" s="19">
        <f t="shared" si="14"/>
        <v>3201.42</v>
      </c>
      <c r="K23" s="19">
        <f t="shared" si="14"/>
        <v>3489.96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151.14000000000001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20119.940000000002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41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198.85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198.85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41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198.85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198.85</v>
      </c>
    </row>
    <row r="32" spans="1:36" x14ac:dyDescent="0.25">
      <c r="A32" s="13" t="s">
        <v>34</v>
      </c>
      <c r="B32" s="36"/>
      <c r="C32" s="36">
        <v>30.84</v>
      </c>
      <c r="D32" s="36">
        <v>69.48</v>
      </c>
      <c r="E32" s="36"/>
      <c r="F32" s="36"/>
      <c r="G32" s="36"/>
      <c r="H32" s="36"/>
      <c r="I32" s="36">
        <v>82.7</v>
      </c>
      <c r="J32" s="36"/>
      <c r="K32" s="36">
        <v>53.09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236.11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141.24719999999999</v>
      </c>
      <c r="D33" s="22">
        <f t="shared" si="30"/>
        <v>318.21840000000003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378.76600000000002</v>
      </c>
      <c r="J33" s="22">
        <f t="shared" si="30"/>
        <v>0</v>
      </c>
      <c r="K33" s="22">
        <f t="shared" si="30"/>
        <v>243.15220000000002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1081.3838000000001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30.84</v>
      </c>
      <c r="D38" s="20">
        <f t="shared" si="39"/>
        <v>69.48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82.7</v>
      </c>
      <c r="J38" s="20">
        <f t="shared" si="39"/>
        <v>0</v>
      </c>
      <c r="K38" s="20">
        <f t="shared" si="39"/>
        <v>53.09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236.11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141.24719999999999</v>
      </c>
      <c r="D39" s="19">
        <f t="shared" si="42"/>
        <v>318.21840000000003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378.76600000000002</v>
      </c>
      <c r="J39" s="19">
        <f t="shared" si="42"/>
        <v>0</v>
      </c>
      <c r="K39" s="19">
        <f t="shared" si="42"/>
        <v>243.15220000000002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1081.3838000000001</v>
      </c>
    </row>
    <row r="40" spans="1:34" x14ac:dyDescent="0.25">
      <c r="A40" s="13" t="s">
        <v>43</v>
      </c>
      <c r="B40" s="36">
        <v>45.34</v>
      </c>
      <c r="C40" s="36">
        <v>44.78</v>
      </c>
      <c r="D40" s="36">
        <v>25.69</v>
      </c>
      <c r="E40" s="36">
        <v>28.19</v>
      </c>
      <c r="F40" s="36">
        <v>18.62</v>
      </c>
      <c r="G40" s="36">
        <v>172.28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334.9</v>
      </c>
    </row>
    <row r="41" spans="1:34" s="47" customFormat="1" x14ac:dyDescent="0.25">
      <c r="A41" s="46" t="s">
        <v>44</v>
      </c>
      <c r="B41" s="22">
        <f>B40*$B$8</f>
        <v>207.65720000000002</v>
      </c>
      <c r="C41" s="22">
        <f t="shared" ref="C41:L41" si="45">C40*$B$8</f>
        <v>205.0924</v>
      </c>
      <c r="D41" s="22">
        <f t="shared" si="45"/>
        <v>117.6602</v>
      </c>
      <c r="E41" s="22">
        <f t="shared" si="45"/>
        <v>129.11020000000002</v>
      </c>
      <c r="F41" s="22">
        <f t="shared" si="45"/>
        <v>85.279600000000002</v>
      </c>
      <c r="G41" s="22">
        <f t="shared" si="45"/>
        <v>789.04240000000004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1533.8420000000001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45.34</v>
      </c>
      <c r="C46" s="20">
        <f t="shared" ref="C46:L46" si="54">+C40+C42+C44</f>
        <v>44.78</v>
      </c>
      <c r="D46" s="20">
        <f t="shared" si="54"/>
        <v>25.69</v>
      </c>
      <c r="E46" s="20">
        <f t="shared" si="54"/>
        <v>28.19</v>
      </c>
      <c r="F46" s="20">
        <f t="shared" si="54"/>
        <v>18.62</v>
      </c>
      <c r="G46" s="20">
        <f t="shared" si="54"/>
        <v>172.28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334.9</v>
      </c>
    </row>
    <row r="47" spans="1:34" s="47" customFormat="1" x14ac:dyDescent="0.25">
      <c r="A47" s="48" t="s">
        <v>48</v>
      </c>
      <c r="B47" s="19">
        <f>+B41+B43+B45</f>
        <v>207.65720000000002</v>
      </c>
      <c r="C47" s="19">
        <f t="shared" ref="C47:L47" si="57">+C41+C43+C45</f>
        <v>205.0924</v>
      </c>
      <c r="D47" s="19">
        <f t="shared" si="57"/>
        <v>117.6602</v>
      </c>
      <c r="E47" s="19">
        <f t="shared" si="57"/>
        <v>129.11020000000002</v>
      </c>
      <c r="F47" s="19">
        <f t="shared" si="57"/>
        <v>85.279600000000002</v>
      </c>
      <c r="G47" s="19">
        <f t="shared" si="57"/>
        <v>789.04240000000004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1533.8420000000001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1340.91</v>
      </c>
      <c r="C49" s="44">
        <v>1124.1500000000001</v>
      </c>
      <c r="D49" s="44">
        <v>1319.65</v>
      </c>
      <c r="E49" s="44">
        <v>1565.65</v>
      </c>
      <c r="F49" s="44">
        <v>526.12</v>
      </c>
      <c r="G49" s="44">
        <v>1759.5</v>
      </c>
      <c r="H49" s="44">
        <v>993.72</v>
      </c>
      <c r="I49" s="44">
        <v>1394.33</v>
      </c>
      <c r="J49" s="44">
        <v>4137.5200000000004</v>
      </c>
      <c r="K49" s="44">
        <v>2479.83</v>
      </c>
      <c r="L49" s="44">
        <v>1156.9100000000001</v>
      </c>
      <c r="M49" s="45">
        <v>1283.7</v>
      </c>
      <c r="N49" s="45">
        <v>260.92</v>
      </c>
      <c r="O49" s="45">
        <v>193.77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19536.68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530.33000000000004</v>
      </c>
      <c r="C53" s="44">
        <v>287.47000000000003</v>
      </c>
      <c r="D53" s="44">
        <v>460.77</v>
      </c>
      <c r="E53" s="44"/>
      <c r="F53" s="44">
        <v>585.99</v>
      </c>
      <c r="G53" s="44">
        <v>1078.19</v>
      </c>
      <c r="H53" s="44">
        <v>740.37</v>
      </c>
      <c r="I53" s="44">
        <v>744.06</v>
      </c>
      <c r="J53" s="44"/>
      <c r="K53" s="44"/>
      <c r="L53" s="44"/>
      <c r="M53" s="45"/>
      <c r="N53" s="45"/>
      <c r="O53" s="45">
        <v>59.41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4486.59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68.319999999999993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68.319999999999993</v>
      </c>
    </row>
    <row r="55" spans="1:34" x14ac:dyDescent="0.25">
      <c r="A55" s="17" t="s">
        <v>52</v>
      </c>
      <c r="B55" s="44">
        <v>213.8</v>
      </c>
      <c r="C55" s="44">
        <v>40</v>
      </c>
      <c r="D55" s="44"/>
      <c r="E55" s="44">
        <v>154.96</v>
      </c>
      <c r="F55" s="44">
        <v>15</v>
      </c>
      <c r="G55" s="44">
        <v>140.5</v>
      </c>
      <c r="H55" s="44"/>
      <c r="I55" s="44">
        <v>285.3</v>
      </c>
      <c r="J55" s="44">
        <v>32.51</v>
      </c>
      <c r="K55" s="44">
        <v>23.71</v>
      </c>
      <c r="L55" s="44"/>
      <c r="M55" s="45"/>
      <c r="N55" s="45"/>
      <c r="O55" s="45">
        <v>13.97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919.75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3102.9972000000002</v>
      </c>
      <c r="C64" s="53">
        <f t="shared" ref="C64:AG64" si="61">+C15+C23+C31+C39+C47+C48+C49+C50+C51+C52+C53+C54+C55+C56+C57+C58+C59+C60+C61+C62+C63</f>
        <v>2915.4796000000006</v>
      </c>
      <c r="D64" s="53">
        <f t="shared" si="61"/>
        <v>4089.2986000000001</v>
      </c>
      <c r="E64" s="53">
        <f t="shared" si="61"/>
        <v>3585.5402000000004</v>
      </c>
      <c r="F64" s="53">
        <f t="shared" si="61"/>
        <v>3841.7496000000001</v>
      </c>
      <c r="G64" s="53">
        <f t="shared" si="61"/>
        <v>5919.8323999999993</v>
      </c>
      <c r="H64" s="53">
        <f t="shared" si="61"/>
        <v>2774.03</v>
      </c>
      <c r="I64" s="53">
        <f t="shared" si="61"/>
        <v>5341.6860000000006</v>
      </c>
      <c r="J64" s="53">
        <f t="shared" si="61"/>
        <v>7574.4500000000007</v>
      </c>
      <c r="K64" s="53">
        <f t="shared" si="61"/>
        <v>6304.9721999999992</v>
      </c>
      <c r="L64" s="53">
        <f t="shared" si="61"/>
        <v>1569.91</v>
      </c>
      <c r="M64" s="53">
        <f t="shared" si="61"/>
        <v>1360.7</v>
      </c>
      <c r="N64" s="53">
        <f t="shared" si="61"/>
        <v>293.42</v>
      </c>
      <c r="O64" s="53">
        <f t="shared" si="61"/>
        <v>502.29000000000008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49176.355799999998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D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12 N</v>
      </c>
      <c r="O66" s="55" t="str">
        <f t="shared" si="62"/>
        <v>CAJA 14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3102.27</v>
      </c>
      <c r="C67" s="57">
        <f t="shared" ref="C67:L67" si="63">C12</f>
        <v>2895.04</v>
      </c>
      <c r="D67" s="57">
        <f t="shared" si="63"/>
        <v>4086.97</v>
      </c>
      <c r="E67" s="57">
        <f t="shared" si="63"/>
        <v>3574.55</v>
      </c>
      <c r="F67" s="57">
        <f t="shared" si="63"/>
        <v>3840.93</v>
      </c>
      <c r="G67" s="57">
        <f t="shared" si="63"/>
        <v>5895.69</v>
      </c>
      <c r="H67" s="57">
        <f t="shared" si="63"/>
        <v>2775.06</v>
      </c>
      <c r="I67" s="57">
        <f t="shared" si="63"/>
        <v>5262.21</v>
      </c>
      <c r="J67" s="57">
        <f t="shared" si="63"/>
        <v>7573.88</v>
      </c>
      <c r="K67" s="57">
        <f t="shared" si="63"/>
        <v>6272.95</v>
      </c>
      <c r="L67" s="57">
        <f t="shared" si="63"/>
        <v>1567.3</v>
      </c>
      <c r="M67" s="57">
        <f t="shared" ref="M67:AG67" si="64">M12</f>
        <v>1360.43</v>
      </c>
      <c r="N67" s="57">
        <f t="shared" si="64"/>
        <v>292.95</v>
      </c>
      <c r="O67" s="57">
        <f t="shared" si="64"/>
        <v>498.17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48998.399999999994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3102.27</v>
      </c>
      <c r="C69" s="59">
        <f t="shared" ref="C69:L69" si="67">+C67+C68</f>
        <v>2895.04</v>
      </c>
      <c r="D69" s="59">
        <f t="shared" si="67"/>
        <v>4086.97</v>
      </c>
      <c r="E69" s="59">
        <f t="shared" si="67"/>
        <v>3574.55</v>
      </c>
      <c r="F69" s="59">
        <f t="shared" si="67"/>
        <v>3840.93</v>
      </c>
      <c r="G69" s="59">
        <f t="shared" si="67"/>
        <v>5895.69</v>
      </c>
      <c r="H69" s="59">
        <f t="shared" si="67"/>
        <v>2775.06</v>
      </c>
      <c r="I69" s="59">
        <f t="shared" si="67"/>
        <v>5262.21</v>
      </c>
      <c r="J69" s="59">
        <f t="shared" si="67"/>
        <v>7573.88</v>
      </c>
      <c r="K69" s="59">
        <f t="shared" si="67"/>
        <v>6272.95</v>
      </c>
      <c r="L69" s="59">
        <f t="shared" si="67"/>
        <v>1567.3</v>
      </c>
      <c r="M69" s="59">
        <f t="shared" ref="M69:AG69" si="68">+M67+M68</f>
        <v>1360.43</v>
      </c>
      <c r="N69" s="59">
        <f t="shared" si="68"/>
        <v>292.95</v>
      </c>
      <c r="O69" s="59">
        <f t="shared" si="68"/>
        <v>498.17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48998.399999999994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0.7272000000002663</v>
      </c>
      <c r="C70" s="57">
        <f t="shared" si="69"/>
        <v>20.43960000000061</v>
      </c>
      <c r="D70" s="57">
        <f t="shared" si="69"/>
        <v>2.3286000000002787</v>
      </c>
      <c r="E70" s="57">
        <f t="shared" si="69"/>
        <v>10.990200000000186</v>
      </c>
      <c r="F70" s="57">
        <f t="shared" si="69"/>
        <v>0.81960000000026412</v>
      </c>
      <c r="G70" s="57">
        <f t="shared" si="69"/>
        <v>24.142399999999725</v>
      </c>
      <c r="H70" s="57">
        <f t="shared" si="69"/>
        <v>-1.0299999999997453</v>
      </c>
      <c r="I70" s="57">
        <f t="shared" si="69"/>
        <v>79.476000000000568</v>
      </c>
      <c r="J70" s="57">
        <f t="shared" si="69"/>
        <v>0.57000000000061846</v>
      </c>
      <c r="K70" s="57">
        <f t="shared" si="69"/>
        <v>32.02219999999943</v>
      </c>
      <c r="L70" s="57">
        <f t="shared" si="69"/>
        <v>2.6100000000001273</v>
      </c>
      <c r="M70" s="57">
        <f t="shared" ref="M70:AG70" si="70">+M64-M69</f>
        <v>0.26999999999998181</v>
      </c>
      <c r="N70" s="57">
        <f t="shared" si="70"/>
        <v>0.47000000000002728</v>
      </c>
      <c r="O70" s="57">
        <f t="shared" si="70"/>
        <v>4.1200000000000614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177.9558000000024</v>
      </c>
    </row>
    <row r="71" spans="1:34" ht="101.2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 t="s">
        <v>128</v>
      </c>
      <c r="H71" s="14"/>
      <c r="I71" s="14" t="s">
        <v>129</v>
      </c>
      <c r="J71" s="14"/>
      <c r="K71" s="14" t="s">
        <v>130</v>
      </c>
      <c r="L71" s="14"/>
      <c r="M71" s="29"/>
      <c r="N71" s="29"/>
      <c r="O71" s="29" t="s">
        <v>131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N44" activePane="bottomRight" state="frozen"/>
      <selection pane="topRight" activeCell="B1" sqref="B1"/>
      <selection pane="bottomLeft" activeCell="A5" sqref="A5"/>
      <selection pane="bottomRight" activeCell="O52" sqref="O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2031.46</v>
      </c>
      <c r="C12" s="26">
        <v>1178.3</v>
      </c>
      <c r="D12" s="26">
        <v>1984.11</v>
      </c>
      <c r="E12" s="26">
        <v>648.72</v>
      </c>
      <c r="F12" s="26">
        <v>924.31</v>
      </c>
      <c r="G12" s="26">
        <v>2149.38</v>
      </c>
      <c r="H12" s="26">
        <v>2175.08</v>
      </c>
      <c r="I12" s="26">
        <v>2779.14</v>
      </c>
      <c r="J12" s="26">
        <v>3457.99</v>
      </c>
      <c r="K12" s="26">
        <v>1481.64</v>
      </c>
      <c r="L12" s="26">
        <v>946.48</v>
      </c>
      <c r="M12" s="26">
        <v>2009.59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21766.199999999997</v>
      </c>
      <c r="AI12" s="26">
        <v>21551.42</v>
      </c>
      <c r="AJ12" s="69">
        <f>+AI12-AH12</f>
        <v>-214.77999999999884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93.5</v>
      </c>
      <c r="C15" s="23">
        <v>24.5</v>
      </c>
      <c r="D15" s="23">
        <v>24.6</v>
      </c>
      <c r="E15" s="23">
        <v>45</v>
      </c>
      <c r="F15" s="23">
        <v>25.5</v>
      </c>
      <c r="G15" s="23">
        <v>138</v>
      </c>
      <c r="H15" s="23">
        <v>78</v>
      </c>
      <c r="I15" s="23">
        <v>33</v>
      </c>
      <c r="J15" s="23">
        <v>101</v>
      </c>
      <c r="K15" s="23">
        <v>164.5</v>
      </c>
      <c r="L15" s="23">
        <v>120.5</v>
      </c>
      <c r="M15" s="23">
        <v>3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851.1</v>
      </c>
    </row>
    <row r="16" spans="1:36" s="32" customFormat="1" x14ac:dyDescent="0.25">
      <c r="A16" s="30" t="s">
        <v>20</v>
      </c>
      <c r="B16" s="31">
        <v>112</v>
      </c>
      <c r="C16" s="31">
        <v>59</v>
      </c>
      <c r="D16" s="31">
        <v>81</v>
      </c>
      <c r="E16" s="31">
        <v>32</v>
      </c>
      <c r="F16" s="31">
        <v>113</v>
      </c>
      <c r="G16" s="31">
        <v>184</v>
      </c>
      <c r="H16" s="31">
        <v>222</v>
      </c>
      <c r="I16" s="31">
        <v>255</v>
      </c>
      <c r="J16" s="31">
        <v>411</v>
      </c>
      <c r="K16" s="31"/>
      <c r="L16" s="31">
        <v>41</v>
      </c>
      <c r="M16" s="31">
        <v>187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1697</v>
      </c>
      <c r="AJ16" s="70"/>
    </row>
    <row r="17" spans="1:36" s="47" customFormat="1" x14ac:dyDescent="0.25">
      <c r="A17" s="46" t="s">
        <v>27</v>
      </c>
      <c r="B17" s="22">
        <f>B16*$B$8</f>
        <v>512.96</v>
      </c>
      <c r="C17" s="22">
        <f>C16*$B$8</f>
        <v>270.22000000000003</v>
      </c>
      <c r="D17" s="22">
        <f t="shared" ref="D17:AG17" si="2">D16*$B$8</f>
        <v>370.98</v>
      </c>
      <c r="E17" s="22">
        <f t="shared" si="2"/>
        <v>146.56</v>
      </c>
      <c r="F17" s="22">
        <f t="shared" si="2"/>
        <v>517.54</v>
      </c>
      <c r="G17" s="22">
        <f t="shared" si="2"/>
        <v>842.72</v>
      </c>
      <c r="H17" s="22">
        <f t="shared" si="2"/>
        <v>1016.76</v>
      </c>
      <c r="I17" s="22">
        <f t="shared" si="2"/>
        <v>1167.9000000000001</v>
      </c>
      <c r="J17" s="22">
        <f t="shared" si="2"/>
        <v>1882.38</v>
      </c>
      <c r="K17" s="22">
        <f t="shared" si="2"/>
        <v>0</v>
      </c>
      <c r="L17" s="22">
        <f t="shared" si="2"/>
        <v>187.78</v>
      </c>
      <c r="M17" s="22">
        <f t="shared" si="2"/>
        <v>856.46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7772.2599999999993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59</v>
      </c>
      <c r="D22" s="20">
        <f t="shared" si="5"/>
        <v>81</v>
      </c>
      <c r="E22" s="20">
        <f t="shared" si="5"/>
        <v>32</v>
      </c>
      <c r="F22" s="20">
        <f t="shared" si="5"/>
        <v>113</v>
      </c>
      <c r="G22" s="20">
        <f t="shared" si="5"/>
        <v>184</v>
      </c>
      <c r="H22" s="20">
        <f t="shared" si="5"/>
        <v>222</v>
      </c>
      <c r="I22" s="20">
        <f t="shared" si="5"/>
        <v>255</v>
      </c>
      <c r="J22" s="20">
        <f t="shared" si="5"/>
        <v>411</v>
      </c>
      <c r="K22" s="20">
        <f t="shared" si="5"/>
        <v>0</v>
      </c>
      <c r="L22" s="20">
        <f t="shared" si="5"/>
        <v>41</v>
      </c>
      <c r="M22" s="20">
        <f t="shared" si="5"/>
        <v>187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1697</v>
      </c>
    </row>
    <row r="23" spans="1:36" s="47" customFormat="1" x14ac:dyDescent="0.25">
      <c r="A23" s="48" t="s">
        <v>26</v>
      </c>
      <c r="B23" s="19">
        <f>+B17+B19+B21</f>
        <v>512.96</v>
      </c>
      <c r="C23" s="19">
        <f t="shared" si="5"/>
        <v>270.22000000000003</v>
      </c>
      <c r="D23" s="19">
        <f t="shared" si="5"/>
        <v>370.98</v>
      </c>
      <c r="E23" s="19">
        <f t="shared" si="5"/>
        <v>146.56</v>
      </c>
      <c r="F23" s="19">
        <f t="shared" si="5"/>
        <v>517.54</v>
      </c>
      <c r="G23" s="19">
        <f t="shared" si="5"/>
        <v>842.72</v>
      </c>
      <c r="H23" s="19">
        <f t="shared" si="5"/>
        <v>1016.76</v>
      </c>
      <c r="I23" s="19">
        <f t="shared" si="5"/>
        <v>1167.9000000000001</v>
      </c>
      <c r="J23" s="19">
        <f t="shared" si="5"/>
        <v>1882.38</v>
      </c>
      <c r="K23" s="19">
        <f t="shared" si="5"/>
        <v>0</v>
      </c>
      <c r="L23" s="19">
        <f t="shared" si="5"/>
        <v>187.78</v>
      </c>
      <c r="M23" s="19">
        <f t="shared" si="5"/>
        <v>856.46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7772.2599999999993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20</v>
      </c>
      <c r="M32" s="37">
        <v>34.57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54.57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91.6</v>
      </c>
      <c r="M33" s="22">
        <f t="shared" si="12"/>
        <v>158.3306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249.9306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20</v>
      </c>
      <c r="M38" s="20">
        <f t="shared" si="15"/>
        <v>34.57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54.57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91.6</v>
      </c>
      <c r="M39" s="19">
        <f t="shared" si="15"/>
        <v>158.3306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249.9306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836.21</v>
      </c>
      <c r="C49" s="44">
        <v>590.37</v>
      </c>
      <c r="D49" s="44">
        <v>1117.58</v>
      </c>
      <c r="E49" s="44">
        <v>446.77</v>
      </c>
      <c r="F49" s="44">
        <v>273.77999999999997</v>
      </c>
      <c r="G49" s="44">
        <v>917.1</v>
      </c>
      <c r="H49" s="44">
        <v>773.63</v>
      </c>
      <c r="I49" s="44">
        <v>1096.8800000000001</v>
      </c>
      <c r="J49" s="44"/>
      <c r="K49" s="44">
        <v>1300.3</v>
      </c>
      <c r="L49" s="44">
        <v>517.16</v>
      </c>
      <c r="M49" s="45">
        <v>558.77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8428.5500000000011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10.039999999999999</v>
      </c>
      <c r="C52" s="44">
        <v>12.47</v>
      </c>
      <c r="D52" s="44"/>
      <c r="E52" s="44"/>
      <c r="F52" s="44"/>
      <c r="G52" s="44"/>
      <c r="H52" s="44"/>
      <c r="I52" s="44">
        <v>0</v>
      </c>
      <c r="J52" s="44">
        <v>1045.6099999999999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1068.1199999999999</v>
      </c>
    </row>
    <row r="53" spans="1:34" x14ac:dyDescent="0.25">
      <c r="A53" s="17" t="s">
        <v>18</v>
      </c>
      <c r="B53" s="44">
        <v>533.32000000000005</v>
      </c>
      <c r="C53" s="44">
        <v>283.20999999999998</v>
      </c>
      <c r="D53" s="44">
        <v>409.81</v>
      </c>
      <c r="E53" s="44"/>
      <c r="F53" s="44">
        <v>109.04</v>
      </c>
      <c r="G53" s="44">
        <v>275.37</v>
      </c>
      <c r="H53" s="44">
        <v>158.75</v>
      </c>
      <c r="I53" s="44">
        <v>451.34</v>
      </c>
      <c r="J53" s="44">
        <v>427.87</v>
      </c>
      <c r="K53" s="44"/>
      <c r="L53" s="44"/>
      <c r="M53" s="45">
        <v>283.75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2932.46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19.170000000000002</v>
      </c>
      <c r="J54" s="44"/>
      <c r="K54" s="44"/>
      <c r="L54" s="44">
        <v>30.8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49.97</v>
      </c>
    </row>
    <row r="55" spans="1:34" x14ac:dyDescent="0.25">
      <c r="A55" s="17" t="s">
        <v>52</v>
      </c>
      <c r="B55" s="44">
        <v>0</v>
      </c>
      <c r="C55" s="44"/>
      <c r="D55" s="44">
        <v>64.099999999999994</v>
      </c>
      <c r="E55" s="44">
        <v>0</v>
      </c>
      <c r="F55" s="44"/>
      <c r="G55" s="44"/>
      <c r="H55" s="44">
        <v>148.5</v>
      </c>
      <c r="I55" s="44">
        <v>12.45</v>
      </c>
      <c r="J55" s="44"/>
      <c r="K55" s="44">
        <v>14.88</v>
      </c>
      <c r="L55" s="44"/>
      <c r="M55" s="45">
        <v>158.49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398.41999999999996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56.46</v>
      </c>
      <c r="C58" s="44"/>
      <c r="D58" s="44"/>
      <c r="E58" s="44"/>
      <c r="F58" s="44"/>
      <c r="G58" s="44"/>
      <c r="H58" s="44"/>
      <c r="I58" s="44">
        <v>0</v>
      </c>
      <c r="J58" s="44">
        <v>5.95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62.410000000000004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2042.4900000000002</v>
      </c>
      <c r="C64" s="53">
        <f t="shared" ref="C64:AG64" si="21">+C15+C23+C31+C39+C47+C48+C49+C50+C51+C52+C53+C54+C55+C56+C57+C58+C59+C60+C61+C62+C63</f>
        <v>1180.77</v>
      </c>
      <c r="D64" s="53">
        <f t="shared" si="21"/>
        <v>1987.0699999999997</v>
      </c>
      <c r="E64" s="53">
        <f t="shared" si="21"/>
        <v>638.32999999999993</v>
      </c>
      <c r="F64" s="53">
        <f t="shared" si="21"/>
        <v>925.8599999999999</v>
      </c>
      <c r="G64" s="53">
        <f t="shared" si="21"/>
        <v>2173.19</v>
      </c>
      <c r="H64" s="53">
        <f t="shared" si="21"/>
        <v>2175.64</v>
      </c>
      <c r="I64" s="53">
        <f t="shared" si="21"/>
        <v>2780.7400000000002</v>
      </c>
      <c r="J64" s="53">
        <f t="shared" si="21"/>
        <v>3462.8099999999995</v>
      </c>
      <c r="K64" s="53">
        <f t="shared" si="21"/>
        <v>1479.68</v>
      </c>
      <c r="L64" s="53">
        <f t="shared" si="21"/>
        <v>947.83999999999992</v>
      </c>
      <c r="M64" s="53">
        <f t="shared" si="21"/>
        <v>2018.8006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21813.220599999997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2031.46</v>
      </c>
      <c r="C67" s="57">
        <f t="shared" ref="C67:L67" si="23">C12</f>
        <v>1178.3</v>
      </c>
      <c r="D67" s="57">
        <f t="shared" si="23"/>
        <v>1984.11</v>
      </c>
      <c r="E67" s="57">
        <f t="shared" si="23"/>
        <v>648.72</v>
      </c>
      <c r="F67" s="57">
        <f t="shared" si="23"/>
        <v>924.31</v>
      </c>
      <c r="G67" s="57">
        <f t="shared" si="23"/>
        <v>2149.38</v>
      </c>
      <c r="H67" s="57">
        <f t="shared" si="23"/>
        <v>2175.08</v>
      </c>
      <c r="I67" s="57">
        <f t="shared" si="23"/>
        <v>2779.14</v>
      </c>
      <c r="J67" s="57">
        <f t="shared" si="23"/>
        <v>3457.99</v>
      </c>
      <c r="K67" s="57">
        <f t="shared" si="23"/>
        <v>1481.64</v>
      </c>
      <c r="L67" s="57">
        <f t="shared" si="23"/>
        <v>946.48</v>
      </c>
      <c r="M67" s="57">
        <f t="shared" si="22"/>
        <v>2009.59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21766.199999999997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2043.46</v>
      </c>
      <c r="C69" s="59">
        <f t="shared" ref="C69:AG69" si="25">+C67+C68</f>
        <v>1178.3</v>
      </c>
      <c r="D69" s="59">
        <f t="shared" si="25"/>
        <v>1984.11</v>
      </c>
      <c r="E69" s="59">
        <f t="shared" si="25"/>
        <v>648.72</v>
      </c>
      <c r="F69" s="59">
        <f t="shared" si="25"/>
        <v>924.31</v>
      </c>
      <c r="G69" s="59">
        <f t="shared" si="25"/>
        <v>2149.38</v>
      </c>
      <c r="H69" s="59">
        <f t="shared" si="25"/>
        <v>2175.08</v>
      </c>
      <c r="I69" s="59">
        <f t="shared" si="25"/>
        <v>2779.14</v>
      </c>
      <c r="J69" s="59">
        <f t="shared" si="25"/>
        <v>3457.99</v>
      </c>
      <c r="K69" s="59">
        <f t="shared" si="25"/>
        <v>1481.64</v>
      </c>
      <c r="L69" s="59">
        <f t="shared" si="25"/>
        <v>946.48</v>
      </c>
      <c r="M69" s="59">
        <f t="shared" si="25"/>
        <v>2009.59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21778.199999999997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-0.96999999999979991</v>
      </c>
      <c r="C70" s="57">
        <f t="shared" si="26"/>
        <v>2.4700000000000273</v>
      </c>
      <c r="D70" s="57">
        <f t="shared" si="26"/>
        <v>2.959999999999809</v>
      </c>
      <c r="E70" s="57">
        <f t="shared" si="26"/>
        <v>-10.3900000000001</v>
      </c>
      <c r="F70" s="57">
        <f t="shared" si="26"/>
        <v>1.5499999999999545</v>
      </c>
      <c r="G70" s="57">
        <f t="shared" si="26"/>
        <v>23.809999999999945</v>
      </c>
      <c r="H70" s="57">
        <f t="shared" si="26"/>
        <v>0.55999999999994543</v>
      </c>
      <c r="I70" s="57">
        <f t="shared" si="26"/>
        <v>1.6000000000003638</v>
      </c>
      <c r="J70" s="57">
        <f t="shared" si="26"/>
        <v>4.819999999999709</v>
      </c>
      <c r="K70" s="57">
        <f t="shared" si="26"/>
        <v>-1.9600000000000364</v>
      </c>
      <c r="L70" s="57">
        <f t="shared" si="26"/>
        <v>1.3599999999999</v>
      </c>
      <c r="M70" s="57">
        <f t="shared" si="26"/>
        <v>9.2106000000001131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35.020599999999831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125</v>
      </c>
      <c r="F71" s="14"/>
      <c r="G71" s="14" t="s">
        <v>126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6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1473.32</v>
      </c>
      <c r="C12" s="26">
        <v>2489.4299999999998</v>
      </c>
      <c r="D12" s="26">
        <v>1240.1300000000001</v>
      </c>
      <c r="E12" s="26">
        <v>1331.24</v>
      </c>
      <c r="F12" s="26">
        <v>664.45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7198.57</v>
      </c>
      <c r="AI12" s="26">
        <v>7088.7</v>
      </c>
      <c r="AJ12" s="69">
        <f>+AI12-AH12</f>
        <v>-109.86999999999989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21.5</v>
      </c>
      <c r="E15" s="23">
        <v>10</v>
      </c>
      <c r="F15" s="23">
        <v>29.5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</v>
      </c>
    </row>
    <row r="16" spans="1:36" s="32" customFormat="1" x14ac:dyDescent="0.25">
      <c r="A16" s="30" t="s">
        <v>20</v>
      </c>
      <c r="B16" s="31">
        <v>256</v>
      </c>
      <c r="C16" s="31">
        <v>280</v>
      </c>
      <c r="D16" s="31">
        <v>152</v>
      </c>
      <c r="E16" s="31">
        <v>160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848</v>
      </c>
      <c r="AJ16" s="70"/>
    </row>
    <row r="17" spans="1:36" s="47" customFormat="1" x14ac:dyDescent="0.25">
      <c r="A17" s="46" t="s">
        <v>27</v>
      </c>
      <c r="B17" s="22">
        <f>B16*$B$8</f>
        <v>1172.48</v>
      </c>
      <c r="C17" s="22">
        <f>C16*$B$8</f>
        <v>1282.4000000000001</v>
      </c>
      <c r="D17" s="22">
        <f t="shared" ref="D17:AG17" si="2">D16*$B$8</f>
        <v>696.16</v>
      </c>
      <c r="E17" s="22">
        <f t="shared" si="2"/>
        <v>732.8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3883.84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256</v>
      </c>
      <c r="C22" s="20">
        <f t="shared" ref="C22:AG23" si="5">+C16+C18+C20</f>
        <v>280</v>
      </c>
      <c r="D22" s="20">
        <f t="shared" si="5"/>
        <v>152</v>
      </c>
      <c r="E22" s="20">
        <f t="shared" si="5"/>
        <v>160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848</v>
      </c>
    </row>
    <row r="23" spans="1:36" s="47" customFormat="1" x14ac:dyDescent="0.25">
      <c r="A23" s="48" t="s">
        <v>26</v>
      </c>
      <c r="B23" s="19">
        <f>+B17+B19+B21</f>
        <v>1172.48</v>
      </c>
      <c r="C23" s="19">
        <f t="shared" si="5"/>
        <v>1282.4000000000001</v>
      </c>
      <c r="D23" s="19">
        <f t="shared" si="5"/>
        <v>696.16</v>
      </c>
      <c r="E23" s="19">
        <f t="shared" si="5"/>
        <v>732.8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3883.84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19.38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19.38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88.76039999999999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88.76039999999999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19.38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19.38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88.76039999999999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88.76039999999999</v>
      </c>
    </row>
    <row r="40" spans="1:34" x14ac:dyDescent="0.25">
      <c r="A40" s="13" t="s">
        <v>43</v>
      </c>
      <c r="B40" s="36">
        <v>6.73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6.73</v>
      </c>
    </row>
    <row r="41" spans="1:34" s="47" customFormat="1" x14ac:dyDescent="0.25">
      <c r="A41" s="46" t="s">
        <v>44</v>
      </c>
      <c r="B41" s="22">
        <f>B40*$B$8</f>
        <v>30.823400000000003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30.823400000000003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6.73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6.73</v>
      </c>
    </row>
    <row r="47" spans="1:34" s="47" customFormat="1" x14ac:dyDescent="0.25">
      <c r="A47" s="48" t="s">
        <v>48</v>
      </c>
      <c r="B47" s="19">
        <f>+B41+B43+B45</f>
        <v>30.823400000000003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30.823400000000003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210.34</v>
      </c>
      <c r="C49" s="44">
        <v>786.89</v>
      </c>
      <c r="D49" s="44">
        <v>346.33</v>
      </c>
      <c r="E49" s="44">
        <v>515.13</v>
      </c>
      <c r="F49" s="44">
        <v>425.62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2284.31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93.33</v>
      </c>
      <c r="C53" s="44">
        <v>315.45</v>
      </c>
      <c r="D53" s="44">
        <v>118.14</v>
      </c>
      <c r="E53" s="44">
        <v>78.91</v>
      </c>
      <c r="F53" s="44">
        <v>135.69999999999999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741.53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28.91</v>
      </c>
      <c r="D55" s="44">
        <v>59.29</v>
      </c>
      <c r="E55" s="44"/>
      <c r="F55" s="44">
        <v>72.8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1506.9733999999999</v>
      </c>
      <c r="C64" s="53">
        <f t="shared" ref="C64:AG64" si="21">+C15+C23+C31+C39+C47+C48+C49+C50+C51+C52+C53+C54+C55+C56+C57+C58+C59+C60+C61+C62+C63</f>
        <v>2502.4103999999998</v>
      </c>
      <c r="D64" s="53">
        <f t="shared" si="21"/>
        <v>1241.42</v>
      </c>
      <c r="E64" s="53">
        <f t="shared" si="21"/>
        <v>1336.84</v>
      </c>
      <c r="F64" s="53">
        <f t="shared" si="21"/>
        <v>663.61999999999989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7251.2637999999997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1473.32</v>
      </c>
      <c r="C67" s="57">
        <f t="shared" ref="C67:L67" si="23">C12</f>
        <v>2489.4299999999998</v>
      </c>
      <c r="D67" s="57">
        <f t="shared" si="23"/>
        <v>1240.1300000000001</v>
      </c>
      <c r="E67" s="57">
        <f t="shared" si="23"/>
        <v>1331.24</v>
      </c>
      <c r="F67" s="57">
        <f t="shared" si="23"/>
        <v>664.45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7198.57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1473.32</v>
      </c>
      <c r="C69" s="59">
        <f t="shared" ref="C69:AG69" si="25">+C67+C68</f>
        <v>2489.4299999999998</v>
      </c>
      <c r="D69" s="59">
        <f t="shared" si="25"/>
        <v>1240.1300000000001</v>
      </c>
      <c r="E69" s="59">
        <f t="shared" si="25"/>
        <v>1331.24</v>
      </c>
      <c r="F69" s="59">
        <f t="shared" si="25"/>
        <v>664.45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7198.57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33.65339999999992</v>
      </c>
      <c r="C70" s="57">
        <f t="shared" si="26"/>
        <v>12.980399999999918</v>
      </c>
      <c r="D70" s="57">
        <f t="shared" si="26"/>
        <v>1.2899999999999636</v>
      </c>
      <c r="E70" s="57">
        <f t="shared" si="26"/>
        <v>5.5999999999999091</v>
      </c>
      <c r="F70" s="57">
        <f t="shared" si="26"/>
        <v>-0.83000000000015461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52.693799999999555</v>
      </c>
    </row>
    <row r="71" spans="1:34" ht="95.2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2806.19</v>
      </c>
      <c r="C12" s="26">
        <v>3234.29</v>
      </c>
      <c r="D12" s="26">
        <v>600.41999999999996</v>
      </c>
      <c r="E12" s="26">
        <v>925.94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7566.84</v>
      </c>
      <c r="AI12" s="26">
        <v>7505.66</v>
      </c>
      <c r="AJ12" s="69">
        <f>+AI12-AH12</f>
        <v>-61.180000000000291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374</v>
      </c>
      <c r="C15" s="23">
        <v>235</v>
      </c>
      <c r="D15" s="23">
        <v>154.4</v>
      </c>
      <c r="E15" s="23">
        <v>215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978.4</v>
      </c>
    </row>
    <row r="16" spans="1:36" s="32" customFormat="1" x14ac:dyDescent="0.25">
      <c r="A16" s="30" t="s">
        <v>20</v>
      </c>
      <c r="B16" s="31">
        <v>147</v>
      </c>
      <c r="C16" s="31">
        <v>198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345</v>
      </c>
      <c r="AJ16" s="70"/>
    </row>
    <row r="17" spans="1:36" s="47" customFormat="1" x14ac:dyDescent="0.25">
      <c r="A17" s="46" t="s">
        <v>27</v>
      </c>
      <c r="B17" s="22">
        <f>B16*$B$8</f>
        <v>673.26</v>
      </c>
      <c r="C17" s="22">
        <f>C16*$B$8</f>
        <v>906.84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1580.1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198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345</v>
      </c>
    </row>
    <row r="23" spans="1:36" s="47" customFormat="1" x14ac:dyDescent="0.25">
      <c r="A23" s="48" t="s">
        <v>26</v>
      </c>
      <c r="B23" s="19">
        <f>+B17+B19+B21</f>
        <v>673.26</v>
      </c>
      <c r="C23" s="19">
        <f t="shared" si="5"/>
        <v>906.84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1580.1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65.989999999999995</v>
      </c>
      <c r="C32" s="36">
        <v>89.87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155.86000000000001</v>
      </c>
    </row>
    <row r="33" spans="1:34" s="47" customFormat="1" x14ac:dyDescent="0.25">
      <c r="A33" s="46" t="s">
        <v>35</v>
      </c>
      <c r="B33" s="22">
        <f>B32*$B$8</f>
        <v>302.23419999999999</v>
      </c>
      <c r="C33" s="22">
        <f t="shared" ref="C33:AG33" si="12">C32*$B$8</f>
        <v>411.6046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713.83879999999999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65.989999999999995</v>
      </c>
      <c r="C38" s="20">
        <f t="shared" ref="C38:AG39" si="15">+C32+C34+C36</f>
        <v>89.87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155.86000000000001</v>
      </c>
    </row>
    <row r="39" spans="1:34" s="47" customFormat="1" x14ac:dyDescent="0.25">
      <c r="A39" s="48" t="s">
        <v>42</v>
      </c>
      <c r="B39" s="19">
        <f>+B33+B35+B37</f>
        <v>302.23419999999999</v>
      </c>
      <c r="C39" s="19">
        <f t="shared" si="15"/>
        <v>411.6046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713.83879999999999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841.01</v>
      </c>
      <c r="C49" s="44">
        <v>710.1</v>
      </c>
      <c r="D49" s="44">
        <v>182.17</v>
      </c>
      <c r="E49" s="44">
        <v>311.32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2044.6000000000001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626.65</v>
      </c>
      <c r="C53" s="44">
        <v>963.43</v>
      </c>
      <c r="D53" s="44">
        <v>257.77</v>
      </c>
      <c r="E53" s="44">
        <v>400.38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2248.23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</v>
      </c>
      <c r="D55" s="44">
        <v>6.52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2817.1542000000004</v>
      </c>
      <c r="C64" s="53">
        <f t="shared" ref="C64:AG64" si="21">+C15+C23+C31+C39+C47+C48+C49+C50+C51+C52+C53+C54+C55+C56+C57+C58+C59+C60+C61+C62+C63</f>
        <v>3235.9746</v>
      </c>
      <c r="D64" s="53">
        <f t="shared" si="21"/>
        <v>600.8599999999999</v>
      </c>
      <c r="E64" s="53">
        <f t="shared" si="21"/>
        <v>926.69999999999993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7580.6887999999999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2806.19</v>
      </c>
      <c r="C67" s="57">
        <f t="shared" ref="C67:L67" si="23">C12</f>
        <v>3234.29</v>
      </c>
      <c r="D67" s="57">
        <f t="shared" si="23"/>
        <v>600.41999999999996</v>
      </c>
      <c r="E67" s="57">
        <f t="shared" si="23"/>
        <v>925.94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7566.84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2806.19</v>
      </c>
      <c r="C69" s="59">
        <f t="shared" ref="C69:AG69" si="25">+C67+C68</f>
        <v>3234.29</v>
      </c>
      <c r="D69" s="59">
        <f t="shared" si="25"/>
        <v>600.41999999999996</v>
      </c>
      <c r="E69" s="59">
        <f t="shared" si="25"/>
        <v>925.94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7566.84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10.964200000000346</v>
      </c>
      <c r="C70" s="57">
        <f t="shared" si="26"/>
        <v>1.6846000000000458</v>
      </c>
      <c r="D70" s="57">
        <f t="shared" si="26"/>
        <v>0.43999999999994088</v>
      </c>
      <c r="E70" s="57">
        <f t="shared" si="26"/>
        <v>0.75999999999987722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13.84880000000021</v>
      </c>
    </row>
    <row r="71" spans="1:34" ht="107.2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48" sqref="AH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794.01</v>
      </c>
      <c r="C12" s="26">
        <v>1073.6400000000001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1867.65</v>
      </c>
      <c r="AI12" s="26">
        <v>1853.75</v>
      </c>
      <c r="AJ12" s="69">
        <f>+AI12-AH12</f>
        <v>-13.900000000000091</v>
      </c>
    </row>
    <row r="13" spans="1:36" ht="19.5" customHeight="1" x14ac:dyDescent="0.25">
      <c r="A13" s="25" t="s">
        <v>117</v>
      </c>
      <c r="B13" s="26"/>
      <c r="C13" s="26">
        <v>13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13</v>
      </c>
      <c r="AI13" s="26"/>
      <c r="AJ13" s="69">
        <f>+AI13-AH13</f>
        <v>-13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26.5</v>
      </c>
      <c r="C15" s="23">
        <v>144.5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171</v>
      </c>
    </row>
    <row r="16" spans="1:36" s="32" customFormat="1" x14ac:dyDescent="0.25">
      <c r="A16" s="30" t="s">
        <v>20</v>
      </c>
      <c r="B16" s="31">
        <v>46</v>
      </c>
      <c r="C16" s="31">
        <v>66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112</v>
      </c>
      <c r="AJ16" s="70"/>
    </row>
    <row r="17" spans="1:36" s="47" customFormat="1" x14ac:dyDescent="0.25">
      <c r="A17" s="46" t="s">
        <v>27</v>
      </c>
      <c r="B17" s="22">
        <f>B16*$B$8</f>
        <v>210.68</v>
      </c>
      <c r="C17" s="22">
        <f>C16*$B$8</f>
        <v>302.28000000000003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512.96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66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</v>
      </c>
    </row>
    <row r="23" spans="1:36" s="47" customFormat="1" x14ac:dyDescent="0.25">
      <c r="A23" s="48" t="s">
        <v>26</v>
      </c>
      <c r="B23" s="19">
        <f>+B17+B19+B21</f>
        <v>210.68</v>
      </c>
      <c r="C23" s="19">
        <f t="shared" si="5"/>
        <v>302.28000000000003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512.96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5.16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5.16</v>
      </c>
    </row>
    <row r="41" spans="1:34" s="47" customFormat="1" x14ac:dyDescent="0.25">
      <c r="A41" s="46" t="s">
        <v>44</v>
      </c>
      <c r="B41" s="22">
        <f>B40*$B$8</f>
        <v>23.6328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23.6328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5.16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5.16</v>
      </c>
    </row>
    <row r="47" spans="1:34" s="47" customFormat="1" x14ac:dyDescent="0.25">
      <c r="A47" s="48" t="s">
        <v>48</v>
      </c>
      <c r="B47" s="19">
        <f>+B41+B43+B45</f>
        <v>23.6328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23.6328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474.18</v>
      </c>
      <c r="C49" s="44">
        <v>597.12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1071.3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34.35</v>
      </c>
      <c r="C53" s="44">
        <v>40.659999999999997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75.009999999999991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10.73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10.73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26.34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26.34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795.68280000000004</v>
      </c>
      <c r="C64" s="53">
        <f t="shared" ref="C64:AG64" si="21">+C15+C23+C31+C39+C47+C48+C49+C50+C51+C52+C53+C54+C55+C56+C57+C58+C59+C60+C61+C62+C63</f>
        <v>1095.2900000000002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1890.9728000000002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794.01</v>
      </c>
      <c r="C67" s="57">
        <f t="shared" ref="C67:L67" si="23">C12</f>
        <v>1073.6400000000001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1867.65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19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19</v>
      </c>
    </row>
    <row r="69" spans="1:34" s="47" customFormat="1" x14ac:dyDescent="0.25">
      <c r="A69" s="58" t="s">
        <v>94</v>
      </c>
      <c r="B69" s="59">
        <f>+B67+B68</f>
        <v>794.01</v>
      </c>
      <c r="C69" s="59">
        <f t="shared" ref="C69:AG69" si="25">+C67+C68</f>
        <v>1092.6400000000001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1886.65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1.672800000000052</v>
      </c>
      <c r="C70" s="57">
        <f t="shared" si="26"/>
        <v>2.6500000000000909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4.322800000000143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6" activePane="bottomRight" state="frozen"/>
      <selection pane="topRight" activeCell="B1" sqref="B1"/>
      <selection pane="bottomLeft" activeCell="A5" sqref="A5"/>
      <selection pane="bottomRight" activeCell="AI6" sqref="AI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688.85</v>
      </c>
      <c r="C12" s="26">
        <v>418.02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1106.8699999999999</v>
      </c>
      <c r="AI12" s="26">
        <v>1106.8699999999999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</v>
      </c>
      <c r="C15" s="23">
        <v>76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</v>
      </c>
    </row>
    <row r="16" spans="1:36" s="32" customFormat="1" x14ac:dyDescent="0.25">
      <c r="A16" s="30" t="s">
        <v>20</v>
      </c>
      <c r="B16" s="31">
        <v>106</v>
      </c>
      <c r="C16" s="31">
        <v>32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138</v>
      </c>
      <c r="AJ16" s="70"/>
    </row>
    <row r="17" spans="1:36" s="47" customFormat="1" x14ac:dyDescent="0.25">
      <c r="A17" s="46" t="s">
        <v>27</v>
      </c>
      <c r="B17" s="22">
        <f>B16*$B$8</f>
        <v>485.48</v>
      </c>
      <c r="C17" s="22">
        <f>C16*$B$8</f>
        <v>146.56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632.04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106</v>
      </c>
      <c r="C22" s="20">
        <f t="shared" ref="C22:AG23" si="5">+C16+C18+C20</f>
        <v>32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138</v>
      </c>
    </row>
    <row r="23" spans="1:36" s="47" customFormat="1" x14ac:dyDescent="0.25">
      <c r="A23" s="48" t="s">
        <v>26</v>
      </c>
      <c r="B23" s="19">
        <f>+B17+B19+B21</f>
        <v>485.48</v>
      </c>
      <c r="C23" s="19">
        <f t="shared" si="5"/>
        <v>146.56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632.04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135.01</v>
      </c>
      <c r="C49" s="44">
        <v>102.16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237.17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68.73</v>
      </c>
      <c r="C53" s="44">
        <v>57.7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126.43</v>
      </c>
    </row>
    <row r="54" spans="1:34" x14ac:dyDescent="0.25">
      <c r="A54" s="17" t="s">
        <v>114</v>
      </c>
      <c r="B54" s="44"/>
      <c r="C54" s="44">
        <v>38.71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38.71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702.22</v>
      </c>
      <c r="C64" s="53">
        <f t="shared" ref="C64:AG64" si="21">+C15+C23+C31+C39+C47+C48+C49+C50+C51+C52+C53+C54+C55+C56+C57+C58+C59+C60+C61+C62+C63</f>
        <v>421.13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1123.3499999999999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1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688.85</v>
      </c>
      <c r="C67" s="57">
        <f t="shared" ref="C67:L67" si="23">C12</f>
        <v>418.02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1106.8699999999999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688.85</v>
      </c>
      <c r="C69" s="59">
        <f t="shared" ref="C69:AG69" si="25">+C67+C68</f>
        <v>418.02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1106.8699999999999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13.370000000000005</v>
      </c>
      <c r="C70" s="57">
        <f t="shared" si="26"/>
        <v>3.1100000000000136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16.480000000000018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2031.62</v>
      </c>
      <c r="C12" s="26">
        <v>1669.89</v>
      </c>
      <c r="D12" s="26">
        <v>1612.51</v>
      </c>
      <c r="E12" s="26">
        <v>1824.96</v>
      </c>
      <c r="F12" s="26">
        <v>2156.42</v>
      </c>
      <c r="G12" s="26">
        <v>1549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10844.400000000001</v>
      </c>
      <c r="AI12" s="26">
        <v>10844.4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62.5</v>
      </c>
      <c r="C15" s="23">
        <v>182.5</v>
      </c>
      <c r="D15" s="23">
        <v>153.5</v>
      </c>
      <c r="E15" s="23">
        <v>26.2</v>
      </c>
      <c r="F15" s="23">
        <v>171.7</v>
      </c>
      <c r="G15" s="23">
        <v>442.2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1038.5999999999999</v>
      </c>
    </row>
    <row r="16" spans="1:36" s="32" customFormat="1" x14ac:dyDescent="0.25">
      <c r="A16" s="30" t="s">
        <v>20</v>
      </c>
      <c r="B16" s="31">
        <v>249</v>
      </c>
      <c r="C16" s="31">
        <v>146</v>
      </c>
      <c r="D16" s="31">
        <v>93</v>
      </c>
      <c r="E16" s="31">
        <v>176</v>
      </c>
      <c r="F16" s="31">
        <v>139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803</v>
      </c>
      <c r="AJ16" s="70"/>
    </row>
    <row r="17" spans="1:36" s="47" customFormat="1" x14ac:dyDescent="0.25">
      <c r="A17" s="46" t="s">
        <v>27</v>
      </c>
      <c r="B17" s="22">
        <f>B16*$B$8</f>
        <v>1140.42</v>
      </c>
      <c r="C17" s="22">
        <f>C16*$B$8</f>
        <v>668.68000000000006</v>
      </c>
      <c r="D17" s="22">
        <f t="shared" ref="D17:AG17" si="2">D16*$B$8</f>
        <v>425.94</v>
      </c>
      <c r="E17" s="22">
        <f t="shared" si="2"/>
        <v>806.08</v>
      </c>
      <c r="F17" s="22">
        <f t="shared" si="2"/>
        <v>636.62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3677.74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249</v>
      </c>
      <c r="C22" s="20">
        <f t="shared" ref="C22:AG23" si="5">+C16+C18+C20</f>
        <v>146</v>
      </c>
      <c r="D22" s="20">
        <f t="shared" si="5"/>
        <v>93</v>
      </c>
      <c r="E22" s="20">
        <f t="shared" si="5"/>
        <v>176</v>
      </c>
      <c r="F22" s="20">
        <f t="shared" si="5"/>
        <v>139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803</v>
      </c>
    </row>
    <row r="23" spans="1:36" s="47" customFormat="1" x14ac:dyDescent="0.25">
      <c r="A23" s="48" t="s">
        <v>26</v>
      </c>
      <c r="B23" s="19">
        <f>+B17+B19+B21</f>
        <v>1140.42</v>
      </c>
      <c r="C23" s="19">
        <f t="shared" si="5"/>
        <v>668.68000000000006</v>
      </c>
      <c r="D23" s="19">
        <f t="shared" si="5"/>
        <v>425.94</v>
      </c>
      <c r="E23" s="19">
        <f t="shared" si="5"/>
        <v>806.08</v>
      </c>
      <c r="F23" s="19">
        <f t="shared" si="5"/>
        <v>636.62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3677.74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671.12</v>
      </c>
      <c r="C49" s="44">
        <v>441.6</v>
      </c>
      <c r="D49" s="44"/>
      <c r="E49" s="44"/>
      <c r="F49" s="44"/>
      <c r="G49" s="44">
        <v>1111.45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2224.17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869.58</v>
      </c>
      <c r="E52" s="44">
        <v>733.48</v>
      </c>
      <c r="F52" s="44">
        <v>1125.3399999999999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2728.3999999999996</v>
      </c>
    </row>
    <row r="53" spans="1:34" x14ac:dyDescent="0.25">
      <c r="A53" s="17" t="s">
        <v>18</v>
      </c>
      <c r="B53" s="44">
        <v>154.69999999999999</v>
      </c>
      <c r="C53" s="44">
        <v>312.52999999999997</v>
      </c>
      <c r="D53" s="44">
        <v>165.41</v>
      </c>
      <c r="E53" s="44">
        <v>265.47000000000003</v>
      </c>
      <c r="F53" s="44">
        <v>227.38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1125.49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9.7100000000000009</v>
      </c>
      <c r="C55" s="44">
        <v>68.25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77.960000000000008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2038.45</v>
      </c>
      <c r="C64" s="53">
        <f t="shared" ref="C64:AG64" si="21">+C15+C23+C31+C39+C47+C48+C49+C50+C51+C52+C53+C54+C55+C56+C57+C58+C59+C60+C61+C62+C63</f>
        <v>1673.5600000000002</v>
      </c>
      <c r="D64" s="53">
        <f t="shared" si="21"/>
        <v>1614.43</v>
      </c>
      <c r="E64" s="53">
        <f t="shared" si="21"/>
        <v>1831.2300000000002</v>
      </c>
      <c r="F64" s="53">
        <f t="shared" si="21"/>
        <v>2161.04</v>
      </c>
      <c r="G64" s="53">
        <f t="shared" si="21"/>
        <v>1553.65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10872.36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2031.62</v>
      </c>
      <c r="C67" s="57">
        <f t="shared" ref="C67:L67" si="23">C12</f>
        <v>1669.89</v>
      </c>
      <c r="D67" s="57">
        <f t="shared" si="23"/>
        <v>1612.51</v>
      </c>
      <c r="E67" s="57">
        <f t="shared" si="23"/>
        <v>1824.96</v>
      </c>
      <c r="F67" s="57">
        <f t="shared" si="23"/>
        <v>2156.42</v>
      </c>
      <c r="G67" s="57">
        <f t="shared" si="23"/>
        <v>1549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10844.400000000001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2031.62</v>
      </c>
      <c r="C69" s="59">
        <f t="shared" ref="C69:AG69" si="25">+C67+C68</f>
        <v>1669.89</v>
      </c>
      <c r="D69" s="59">
        <f t="shared" si="25"/>
        <v>1612.51</v>
      </c>
      <c r="E69" s="59">
        <f t="shared" si="25"/>
        <v>1824.96</v>
      </c>
      <c r="F69" s="59">
        <f t="shared" si="25"/>
        <v>2156.42</v>
      </c>
      <c r="G69" s="59">
        <f t="shared" si="25"/>
        <v>1549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10844.400000000001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6.8300000000001546</v>
      </c>
      <c r="C70" s="57">
        <f t="shared" si="26"/>
        <v>3.6700000000000728</v>
      </c>
      <c r="D70" s="57">
        <f t="shared" si="26"/>
        <v>1.9200000000000728</v>
      </c>
      <c r="E70" s="57">
        <f t="shared" si="26"/>
        <v>6.2700000000002092</v>
      </c>
      <c r="F70" s="57">
        <f t="shared" si="26"/>
        <v>4.6199999999998909</v>
      </c>
      <c r="G70" s="57">
        <f t="shared" si="26"/>
        <v>4.6500000000000909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27.960000000000491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2022-05-16T13:38:24Z</dcterms:modified>
</cp:coreProperties>
</file>