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7665" firstSheet="2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H2" i="145" s="1"/>
  <c r="AH13" i="152"/>
  <c r="AH14" i="152"/>
  <c r="AH12" i="152"/>
  <c r="AJ12" i="152" s="1"/>
  <c r="G2" i="145"/>
  <c r="F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I64" i="150" s="1"/>
  <c r="I70" i="150" s="1"/>
  <c r="K31" i="150"/>
  <c r="M31" i="150"/>
  <c r="O31" i="150"/>
  <c r="Q31" i="150"/>
  <c r="S31" i="150"/>
  <c r="U31" i="150"/>
  <c r="W31" i="150"/>
  <c r="Y31" i="150"/>
  <c r="Y64" i="150" s="1"/>
  <c r="Y70" i="150" s="1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Y64" i="149" l="1"/>
  <c r="Y70" i="149" s="1"/>
  <c r="I64" i="149"/>
  <c r="I70" i="149" s="1"/>
  <c r="AH23" i="149"/>
  <c r="F11" i="145" s="1"/>
  <c r="AG64" i="149"/>
  <c r="AG70" i="149" s="1"/>
  <c r="Q64" i="149"/>
  <c r="Q70" i="149" s="1"/>
  <c r="AC64" i="150"/>
  <c r="AC70" i="150" s="1"/>
  <c r="U64" i="150"/>
  <c r="U70" i="150" s="1"/>
  <c r="M64" i="150"/>
  <c r="M70" i="150" s="1"/>
  <c r="E64" i="150"/>
  <c r="E70" i="150" s="1"/>
  <c r="AH23" i="151"/>
  <c r="H11" i="145" s="1"/>
  <c r="B64" i="150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50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B39" i="148" l="1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D39" i="40" s="1"/>
  <c r="AE33" i="40"/>
  <c r="AF33" i="40"/>
  <c r="AG33" i="40"/>
  <c r="T35" i="40"/>
  <c r="T39" i="40" s="1"/>
  <c r="U35" i="40"/>
  <c r="U39" i="40" s="1"/>
  <c r="V35" i="40"/>
  <c r="W35" i="40"/>
  <c r="X35" i="40"/>
  <c r="Y35" i="40"/>
  <c r="Z35" i="40"/>
  <c r="AA35" i="40"/>
  <c r="AB35" i="40"/>
  <c r="AB39" i="40" s="1"/>
  <c r="AC35" i="40"/>
  <c r="AD35" i="40"/>
  <c r="AE35" i="40"/>
  <c r="AF35" i="40"/>
  <c r="AF39" i="40" s="1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V39" i="40"/>
  <c r="X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A47" i="40" s="1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Y23" i="40"/>
  <c r="U23" i="40"/>
  <c r="T47" i="40"/>
  <c r="T64" i="40" s="1"/>
  <c r="AE39" i="40"/>
  <c r="AA39" i="40"/>
  <c r="W39" i="40"/>
  <c r="AE47" i="40"/>
  <c r="W47" i="40"/>
  <c r="AD23" i="40"/>
  <c r="AD64" i="40" s="1"/>
  <c r="AD70" i="40" s="1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L69" i="40"/>
  <c r="B68" i="40"/>
  <c r="C17" i="40"/>
  <c r="Z64" i="40" l="1"/>
  <c r="Z70" i="40" s="1"/>
  <c r="Y64" i="40"/>
  <c r="Y70" i="40" s="1"/>
  <c r="V64" i="40"/>
  <c r="V70" i="40" s="1"/>
  <c r="AE64" i="40"/>
  <c r="AE70" i="40" s="1"/>
  <c r="Q39" i="40"/>
  <c r="M39" i="40"/>
  <c r="AG64" i="40"/>
  <c r="AG70" i="40" s="1"/>
  <c r="AF64" i="40"/>
  <c r="AF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R23" i="40"/>
  <c r="Q23" i="40"/>
  <c r="P23" i="40"/>
  <c r="O23" i="40"/>
  <c r="N23" i="40"/>
  <c r="M23" i="40"/>
  <c r="M64" i="40" l="1"/>
  <c r="M70" i="40" s="1"/>
  <c r="R64" i="40"/>
  <c r="R70" i="40" s="1"/>
  <c r="O64" i="40"/>
  <c r="O70" i="40" s="1"/>
  <c r="S64" i="40"/>
  <c r="S70" i="40" s="1"/>
  <c r="P64" i="40"/>
  <c r="P70" i="40" s="1"/>
  <c r="Q64" i="40"/>
  <c r="Q70" i="40" s="1"/>
  <c r="N64" i="40"/>
  <c r="N70" i="40" s="1"/>
  <c r="C41" i="40"/>
  <c r="D41" i="40"/>
  <c r="E41" i="40"/>
  <c r="F41" i="40"/>
  <c r="G41" i="40"/>
  <c r="G47" i="40" s="1"/>
  <c r="H41" i="40"/>
  <c r="I41" i="40"/>
  <c r="J41" i="40"/>
  <c r="K41" i="40"/>
  <c r="L41" i="40"/>
  <c r="C43" i="40"/>
  <c r="D43" i="40"/>
  <c r="E43" i="40"/>
  <c r="F43" i="40"/>
  <c r="G43" i="40"/>
  <c r="H43" i="40"/>
  <c r="I43" i="40"/>
  <c r="I47" i="40" s="1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F39" i="40" s="1"/>
  <c r="G33" i="40"/>
  <c r="H33" i="40"/>
  <c r="I33" i="40"/>
  <c r="J33" i="40"/>
  <c r="K33" i="40"/>
  <c r="L33" i="40"/>
  <c r="C35" i="40"/>
  <c r="D35" i="40"/>
  <c r="D39" i="40" s="1"/>
  <c r="E35" i="40"/>
  <c r="F35" i="40"/>
  <c r="G35" i="40"/>
  <c r="H35" i="40"/>
  <c r="H39" i="40" s="1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G31" i="40" s="1"/>
  <c r="H25" i="40"/>
  <c r="I25" i="40"/>
  <c r="I31" i="40" s="1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K23" i="40" s="1"/>
  <c r="L17" i="40"/>
  <c r="C19" i="40"/>
  <c r="D19" i="40"/>
  <c r="E19" i="40"/>
  <c r="F19" i="40"/>
  <c r="G19" i="40"/>
  <c r="G23" i="40" s="1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K31" i="40"/>
  <c r="C38" i="40"/>
  <c r="D38" i="40"/>
  <c r="E38" i="40"/>
  <c r="F38" i="40"/>
  <c r="G38" i="40"/>
  <c r="H38" i="40"/>
  <c r="I38" i="40"/>
  <c r="J38" i="40"/>
  <c r="K38" i="40"/>
  <c r="L38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K47" i="40"/>
  <c r="B38" i="40"/>
  <c r="E39" i="40" l="1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<sst xmlns="http://schemas.openxmlformats.org/spreadsheetml/2006/main" count="745" uniqueCount="132">
  <si>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</si>
  <si>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</si>
  <si>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</si>
  <si>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</si>
  <si>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</si>
  <si>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</si>
  <si>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</si>
  <si>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</si>
  <si>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</si>
  <si>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</si>
  <si>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</si>
  <si>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</si>
  <si>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</si>
  <si>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</si>
  <si>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</si>
  <si>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</si>
  <si>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</si>
  <si>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</si>
  <si>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</si>
  <si>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</si>
  <si>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</si>
  <si>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</si>
  <si>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</si>
  <si>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</si>
  <si>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</si>
  <si>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</si>
  <si>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</si>
  <si>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</si>
  <si>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</si>
  <si>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</si>
  <si>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</si>
  <si>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</si>
  <si>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</si>
  <si>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</si>
  <si>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</si>
  <si>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</si>
  <si>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</si>
  <si>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</si>
  <si>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</si>
  <si>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</si>
  <si>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</si>
  <si>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</si>
  <si>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</si>
  <si>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</si>
  <si>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</si>
  <si>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</si>
  <si>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</si>
  <si>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</si>
  <si>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</si>
  <si>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</si>
  <si>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</si>
  <si>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</si>
  <si>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</si>
  <si>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</si>
  <si>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</si>
  <si>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</si>
  <si>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</si>
  <si>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</si>
  <si>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</si>
  <si>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</si>
  <si>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</si>
  <si>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</si>
  <si>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</si>
  <si>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</si>
  <si>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</si>
  <si>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</si>
  <si>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</si>
  <si>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</si>
  <si>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</si>
  <si>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</si>
  <si>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</si>
  <si>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</si>
  <si>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</si>
  <si>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</si>
  <si>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</si>
  <si>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</si>
  <si>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</si>
  <si>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</si>
  <si>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</si>
  <si>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</si>
  <si>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</si>
  <si>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</si>
  <si>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</si>
  <si>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</si>
  <si>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</si>
  <si>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</si>
  <si>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</si>
  <si>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</si>
  <si>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</si>
  <si>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</si>
  <si>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</si>
  <si>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</si>
  <si>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</si>
  <si>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</si>
  <si>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</si>
  <si>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</si>
  <si>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</si>
  <si>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</si>
  <si>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</si>
  <si>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</si>
  <si>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</si>
  <si>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</si>
  <si>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</si>
  <si>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</si>
  <si>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</si>
  <si>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</si>
  <si>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</si>
  <si>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</si>
  <si>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</si>
  <si>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</si>
  <si>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</si>
  <si>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</si>
  <si>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</si>
  <si>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</si>
  <si>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</si>
  <si>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</si>
  <si>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</si>
  <si>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</si>
  <si>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</si>
  <si>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</si>
  <si>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</si>
  <si>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</si>
  <si>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</si>
  <si>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R/F 27.50</t>
  </si>
  <si>
    <t>R/F 20.50</t>
  </si>
  <si>
    <t>R/F 12.00</t>
  </si>
  <si>
    <t>R/F 106.00</t>
  </si>
  <si>
    <t>R/F 4.00</t>
  </si>
  <si>
    <t>FALTANRTE DE 5.19$.</t>
  </si>
  <si>
    <t>SE CARGO EL BIOPAGO</t>
  </si>
  <si>
    <t>DE LA CAJA DE MÑAMA.</t>
  </si>
  <si>
    <t>r/f 43.00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</si>
</sst>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xmlns="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40981.4</v>
      </c>
      <c r="C2" s="43">
        <f>MODELO!AH12</f>
        <v>22523.649999999998</v>
      </c>
      <c r="D2" s="43">
        <f>EXQUISITECES!AH12</f>
        <v>6554.0499999999993</v>
      </c>
      <c r="E2" s="43">
        <f>HOYADA!AH12</f>
        <v>7656.29</v>
      </c>
      <c r="F2" s="43">
        <f>FARMASTOP!AH12</f>
        <v>2428.42</v>
      </c>
      <c r="G2" s="43">
        <f>BOCAS!AH12</f>
        <v>1663.1</v>
      </c>
      <c r="H2" s="43">
        <f>LAGUNETICA!AH12</f>
        <v>12268.300000000001</v>
      </c>
      <c r="I2" s="43">
        <f>SANANTONIO!AH12</f>
        <v>0</v>
      </c>
      <c r="J2" s="43">
        <f>SUM(B2:I2)</f>
        <v>94075.21</v>
      </c>
    </row>
    <row r="3" spans="1:10" x14ac:dyDescent="0.25">
      <c r="A3" s="46" t="s">
        <v>0</v>
      </c>
      <c r="B3" s="43">
        <f>AUTOMERCADO!AH15</f>
        <v>587</v>
      </c>
      <c r="C3" s="43">
        <f>MODELO!AH15</f>
        <v>835</v>
      </c>
      <c r="D3" s="43">
        <f>EXQUISITECES!AH15</f>
        <v>134.69999999999999</v>
      </c>
      <c r="E3" s="43">
        <f>HOYADA!AH15</f>
        <v>884.5</v>
      </c>
      <c r="F3" s="43">
        <f>FARMASTOP!AH15</f>
        <v>40.5</v>
      </c>
      <c r="G3" s="43">
        <f>BOCAS!AH15</f>
        <v>9</v>
      </c>
      <c r="H3" s="43">
        <f>LAGUNETICA!AH15</f>
        <v>1207.5</v>
      </c>
      <c r="I3" s="43">
        <f>SANANTONIO!AH15</f>
        <v>0</v>
      </c>
      <c r="J3" s="43">
        <f t="shared" ref="J3:J52" si="0">SUM(B3:I3)</f>
        <v>3698.2</v>
      </c>
    </row>
    <row r="4" spans="1:10" x14ac:dyDescent="0.25">
      <c r="A4" s="73" t="s">
        <v>20</v>
      </c>
      <c r="B4" s="43">
        <f>AUTOMERCADO!AH16</f>
        <v>1522</v>
      </c>
      <c r="C4" s="43">
        <f>MODELO!AH16</f>
        <v>1076</v>
      </c>
      <c r="D4" s="43">
        <f>EXQUISITECES!AH16</f>
        <v>343</v>
      </c>
      <c r="E4" s="43">
        <f>HOYADA!AH16</f>
        <v>192</v>
      </c>
      <c r="F4" s="43">
        <f>FARMASTOP!AH16</f>
        <v>91</v>
      </c>
      <c r="G4" s="43">
        <f>BOCAS!AH16</f>
        <v>185</v>
      </c>
      <c r="H4" s="43">
        <f>LAGUNETICA!AH16</f>
        <v>393</v>
      </c>
      <c r="I4" s="43">
        <f>SANANTONIO!AH16</f>
        <v>0</v>
      </c>
      <c r="J4" s="43">
        <f t="shared" si="0"/>
        <v>3802</v>
      </c>
    </row>
    <row r="5" spans="1:10" x14ac:dyDescent="0.25">
      <c r="A5" s="46" t="s">
        <v>27</v>
      </c>
      <c r="B5" s="43">
        <f>AUTOMERCADO!AH17</f>
        <v>7062.079999999999</v>
      </c>
      <c r="C5" s="43">
        <f>MODELO!AH17</f>
        <v>4992.6399999999994</v>
      </c>
      <c r="D5" s="43">
        <f>EXQUISITECES!AH17</f>
        <v>1591.52</v>
      </c>
      <c r="E5" s="43">
        <f>HOYADA!AH17</f>
        <v>885.12000000000012</v>
      </c>
      <c r="F5" s="43">
        <f>FARMASTOP!AH17</f>
        <v>422.23999999999995</v>
      </c>
      <c r="G5" s="43">
        <f>BOCAS!AH17</f>
        <v>852.85</v>
      </c>
      <c r="H5" s="43">
        <f>LAGUNETICA!AH17</f>
        <v>1811.73</v>
      </c>
      <c r="I5" s="43">
        <f>SANANTONIO!AH17</f>
        <v>0</v>
      </c>
      <c r="J5" s="43">
        <f t="shared" si="0"/>
        <v>17618.18</v>
      </c>
    </row>
    <row r="6" spans="1:10" x14ac:dyDescent="0.25">
      <c r="A6" s="73" t="s">
        <v>23</v>
      </c>
      <c r="B6" s="43">
        <f>AUTOMERCADO!AH18</f>
        <v>1667</v>
      </c>
      <c r="C6" s="43">
        <f>MODELO!AH18</f>
        <v>568</v>
      </c>
      <c r="D6" s="43">
        <f>EXQUISITECES!AH18</f>
        <v>216</v>
      </c>
      <c r="E6" s="43">
        <f>HOYADA!AH18</f>
        <v>45</v>
      </c>
      <c r="F6" s="43">
        <f>FARMASTOP!AH18</f>
        <v>96</v>
      </c>
      <c r="G6" s="43">
        <f>BOCAS!AH18</f>
        <v>0</v>
      </c>
      <c r="H6" s="43">
        <f>LAGUNETICA!AH18</f>
        <v>363</v>
      </c>
      <c r="I6" s="43">
        <f>SANANTONIO!AH18</f>
        <v>0</v>
      </c>
      <c r="J6" s="43">
        <f t="shared" si="0"/>
        <v>2955</v>
      </c>
    </row>
    <row r="7" spans="1:10" x14ac:dyDescent="0.25">
      <c r="A7" s="46" t="s">
        <v>27</v>
      </c>
      <c r="B7" s="43">
        <f>AUTOMERCADO!AH19</f>
        <v>7684.8700000000008</v>
      </c>
      <c r="C7" s="43">
        <f>MODELO!AH19</f>
        <v>2618.4800000000005</v>
      </c>
      <c r="D7" s="43">
        <f>EXQUISITECES!AH19</f>
        <v>995.76</v>
      </c>
      <c r="E7" s="43">
        <f>HOYADA!AH19</f>
        <v>208.79999999999998</v>
      </c>
      <c r="F7" s="43">
        <f>FARMASTOP!AH19</f>
        <v>442.56</v>
      </c>
      <c r="G7" s="43">
        <f>BOCAS!AH19</f>
        <v>0</v>
      </c>
      <c r="H7" s="43">
        <f>LAGUNETICA!AH19</f>
        <v>1684.3199999999997</v>
      </c>
      <c r="I7" s="43">
        <f>SANANTONIO!AH19</f>
        <v>0</v>
      </c>
      <c r="J7" s="43">
        <f t="shared" si="0"/>
        <v>13634.79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3189</v>
      </c>
      <c r="C10" s="43">
        <f>MODELO!AH22</f>
        <v>1644</v>
      </c>
      <c r="D10" s="43">
        <f>EXQUISITECES!AH22</f>
        <v>559</v>
      </c>
      <c r="E10" s="43">
        <f>HOYADA!AH22</f>
        <v>237</v>
      </c>
      <c r="F10" s="43">
        <f>FARMASTOP!AH22</f>
        <v>187</v>
      </c>
      <c r="G10" s="43">
        <f>BOCAS!AH22</f>
        <v>185</v>
      </c>
      <c r="H10" s="43">
        <f>LAGUNETICA!AH22</f>
        <v>756</v>
      </c>
      <c r="I10" s="43">
        <f>SANANTONIO!AH22</f>
        <v>0</v>
      </c>
      <c r="J10" s="43">
        <f t="shared" si="0"/>
        <v>6757</v>
      </c>
    </row>
    <row r="11" spans="1:10" x14ac:dyDescent="0.25">
      <c r="A11" s="48" t="s">
        <v>26</v>
      </c>
      <c r="B11" s="43">
        <f>AUTOMERCADO!AH23</f>
        <v>14746.95</v>
      </c>
      <c r="C11" s="43">
        <f>MODELO!AH23</f>
        <v>7611.12</v>
      </c>
      <c r="D11" s="43">
        <f>EXQUISITECES!AH23</f>
        <v>2587.2800000000002</v>
      </c>
      <c r="E11" s="43">
        <f>HOYADA!AH23</f>
        <v>1093.92</v>
      </c>
      <c r="F11" s="43">
        <f>FARMASTOP!AH23</f>
        <v>864.8</v>
      </c>
      <c r="G11" s="43">
        <f>BOCAS!AH23</f>
        <v>852.85</v>
      </c>
      <c r="H11" s="43">
        <f>LAGUNETICA!AH23</f>
        <v>3496.05</v>
      </c>
      <c r="I11" s="43">
        <f>SANANTONIO!AH23</f>
        <v>0</v>
      </c>
      <c r="J11" s="43">
        <f t="shared" si="0"/>
        <v>31252.969999999994</v>
      </c>
    </row>
    <row r="12" spans="1:10" x14ac:dyDescent="0.25">
      <c r="A12" s="46" t="s">
        <v>28</v>
      </c>
      <c r="B12" s="43">
        <f>AUTOMERCADO!AH24</f>
        <v>40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40</v>
      </c>
    </row>
    <row r="13" spans="1:10" x14ac:dyDescent="0.25">
      <c r="A13" s="46" t="s">
        <v>31</v>
      </c>
      <c r="B13" s="43">
        <f>AUTOMERCADO!AH25</f>
        <v>194.4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194.4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40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40</v>
      </c>
    </row>
    <row r="19" spans="1:10" x14ac:dyDescent="0.25">
      <c r="A19" s="48" t="s">
        <v>33</v>
      </c>
      <c r="B19" s="43">
        <f>AUTOMERCADO!AH31</f>
        <v>194.4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194.4</v>
      </c>
    </row>
    <row r="20" spans="1:10" x14ac:dyDescent="0.25">
      <c r="A20" s="46" t="s">
        <v>34</v>
      </c>
      <c r="B20" s="43">
        <f>AUTOMERCADO!AH32</f>
        <v>268.83999999999997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268.83999999999997</v>
      </c>
    </row>
    <row r="21" spans="1:10" x14ac:dyDescent="0.25">
      <c r="A21" s="46" t="s">
        <v>35</v>
      </c>
      <c r="B21" s="43">
        <f>AUTOMERCADO!AH33</f>
        <v>1247.4175999999998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1247.4175999999998</v>
      </c>
    </row>
    <row r="22" spans="1:10" x14ac:dyDescent="0.25">
      <c r="A22" s="46" t="s">
        <v>36</v>
      </c>
      <c r="B22" s="43">
        <f>AUTOMERCADO!AH34</f>
        <v>145.85</v>
      </c>
      <c r="C22" s="43">
        <f>MODELO!AH34</f>
        <v>35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180.85</v>
      </c>
    </row>
    <row r="23" spans="1:10" x14ac:dyDescent="0.25">
      <c r="A23" s="46" t="s">
        <v>35</v>
      </c>
      <c r="B23" s="43">
        <f>AUTOMERCADO!AH35</f>
        <v>672.36850000000004</v>
      </c>
      <c r="C23" s="43">
        <f>MODELO!AH35</f>
        <v>161.35000000000002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833.71850000000006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414.68999999999994</v>
      </c>
      <c r="C26" s="43">
        <f>MODELO!AH38</f>
        <v>35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449.68999999999994</v>
      </c>
    </row>
    <row r="27" spans="1:10" x14ac:dyDescent="0.25">
      <c r="A27" s="48" t="s">
        <v>42</v>
      </c>
      <c r="B27" s="43">
        <f>AUTOMERCADO!AH39</f>
        <v>1919.7860999999998</v>
      </c>
      <c r="C27" s="43">
        <f>MODELO!AH39</f>
        <v>161.35000000000002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2081.1360999999997</v>
      </c>
    </row>
    <row r="28" spans="1:10" x14ac:dyDescent="0.25">
      <c r="A28" s="46" t="s">
        <v>43</v>
      </c>
      <c r="B28" s="43">
        <f>AUTOMERCADO!AH40</f>
        <v>4.43</v>
      </c>
      <c r="C28" s="43">
        <f>MODELO!AH40</f>
        <v>0</v>
      </c>
      <c r="D28" s="43">
        <f>EXQUISITECES!AH40</f>
        <v>0</v>
      </c>
      <c r="E28" s="43">
        <f>HOYADA!AH40</f>
        <v>35.35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39.78</v>
      </c>
    </row>
    <row r="29" spans="1:10" x14ac:dyDescent="0.25">
      <c r="A29" s="46" t="s">
        <v>44</v>
      </c>
      <c r="B29" s="43">
        <f>AUTOMERCADO!AH41</f>
        <v>20.555199999999996</v>
      </c>
      <c r="C29" s="43">
        <f>MODELO!AH41</f>
        <v>0</v>
      </c>
      <c r="D29" s="43">
        <f>EXQUISITECES!AH41</f>
        <v>0</v>
      </c>
      <c r="E29" s="43">
        <f>HOYADA!AH41</f>
        <v>162.96350000000001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183.5187</v>
      </c>
    </row>
    <row r="30" spans="1:10" x14ac:dyDescent="0.25">
      <c r="A30" s="46" t="s">
        <v>45</v>
      </c>
      <c r="B30" s="43">
        <f>AUTOMERCADO!AH42</f>
        <v>109.66000000000001</v>
      </c>
      <c r="C30" s="43">
        <f>MODELO!AH42</f>
        <v>5.99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115.65</v>
      </c>
    </row>
    <row r="31" spans="1:10" x14ac:dyDescent="0.25">
      <c r="A31" s="46" t="s">
        <v>44</v>
      </c>
      <c r="B31" s="43">
        <f>AUTOMERCADO!AH43</f>
        <v>505.53260000000006</v>
      </c>
      <c r="C31" s="43">
        <f>MODELO!AH43</f>
        <v>27.613900000000005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533.14650000000006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114.09</v>
      </c>
      <c r="C34" s="43">
        <f>MODELO!AH46</f>
        <v>5.99</v>
      </c>
      <c r="D34" s="43">
        <f>EXQUISITECES!AH46</f>
        <v>0</v>
      </c>
      <c r="E34" s="43">
        <f>HOYADA!AH46</f>
        <v>35.35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155.43</v>
      </c>
    </row>
    <row r="35" spans="1:10" x14ac:dyDescent="0.25">
      <c r="A35" s="48" t="s">
        <v>48</v>
      </c>
      <c r="B35" s="43">
        <f>AUTOMERCADO!AH47</f>
        <v>526.08780000000002</v>
      </c>
      <c r="C35" s="43">
        <f>MODELO!AH47</f>
        <v>27.613900000000005</v>
      </c>
      <c r="D35" s="43">
        <f>EXQUISITECES!AH47</f>
        <v>0</v>
      </c>
      <c r="E35" s="43">
        <f>HOYADA!AH47</f>
        <v>162.96350000000001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716.66520000000014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19173.850000000002</v>
      </c>
      <c r="C37" s="43">
        <f>MODELO!AH49</f>
        <v>9548.2100000000009</v>
      </c>
      <c r="D37" s="43">
        <f>EXQUISITECES!AH49</f>
        <v>2883.02</v>
      </c>
      <c r="E37" s="43">
        <f>HOYADA!AH49</f>
        <v>3349.31</v>
      </c>
      <c r="F37" s="43">
        <f>FARMASTOP!AH49</f>
        <v>1289.8999999999999</v>
      </c>
      <c r="G37" s="43">
        <f>BOCAS!AH49</f>
        <v>853.39</v>
      </c>
      <c r="H37" s="43">
        <f>LAGUNETICA!AH49</f>
        <v>3484.37</v>
      </c>
      <c r="I37" s="43">
        <f>SANANTONIO!AH49</f>
        <v>0</v>
      </c>
      <c r="J37" s="43">
        <f t="shared" si="0"/>
        <v>40582.05000000001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1141.1600000000001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2133.38</v>
      </c>
      <c r="I40" s="43">
        <f>SANANTONIO!AH52</f>
        <v>0</v>
      </c>
      <c r="J40" s="43">
        <f t="shared" si="0"/>
        <v>3274.54</v>
      </c>
    </row>
    <row r="41" spans="1:10" x14ac:dyDescent="0.25">
      <c r="A41" s="74" t="s">
        <v>18</v>
      </c>
      <c r="B41" s="43">
        <f>AUTOMERCADO!AH53</f>
        <v>2676.46</v>
      </c>
      <c r="C41" s="43">
        <f>MODELO!AH53</f>
        <v>2406.29</v>
      </c>
      <c r="D41" s="43">
        <f>EXQUISITECES!AH53</f>
        <v>947.53</v>
      </c>
      <c r="E41" s="43">
        <f>HOYADA!AH53</f>
        <v>2091.16</v>
      </c>
      <c r="F41" s="43">
        <f>FARMASTOP!AH53</f>
        <v>152.82999999999998</v>
      </c>
      <c r="G41" s="43">
        <f>BOCAS!AH53</f>
        <v>56.129999999999995</v>
      </c>
      <c r="H41" s="43">
        <f>LAGUNETICA!AH53</f>
        <v>1733.57</v>
      </c>
      <c r="I41" s="43">
        <f>SANANTONIO!AH53</f>
        <v>0</v>
      </c>
      <c r="J41" s="43">
        <f t="shared" si="0"/>
        <v>10063.969999999999</v>
      </c>
    </row>
    <row r="42" spans="1:10" x14ac:dyDescent="0.25">
      <c r="A42" s="74" t="s">
        <v>114</v>
      </c>
      <c r="B42" s="43">
        <f>AUTOMERCADO!AH54</f>
        <v>245.68</v>
      </c>
      <c r="C42" s="43">
        <f>MODELO!AH54</f>
        <v>588.52</v>
      </c>
      <c r="D42" s="43">
        <f>EXQUISITECES!AH54</f>
        <v>0</v>
      </c>
      <c r="E42" s="43">
        <f>HOYADA!AH54</f>
        <v>48.07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882.2700000000001</v>
      </c>
    </row>
    <row r="43" spans="1:10" x14ac:dyDescent="0.25">
      <c r="A43" s="74" t="s">
        <v>52</v>
      </c>
      <c r="B43" s="43">
        <f>AUTOMERCADO!AH55</f>
        <v>1041.2</v>
      </c>
      <c r="C43" s="43">
        <f>MODELO!AH55</f>
        <v>206.25</v>
      </c>
      <c r="D43" s="43">
        <f>EXQUISITECES!AH55</f>
        <v>9.9499999999999993</v>
      </c>
      <c r="E43" s="43">
        <f>HOYADA!AH55</f>
        <v>26.89</v>
      </c>
      <c r="F43" s="43">
        <f>FARMASTOP!AH55</f>
        <v>76.92</v>
      </c>
      <c r="G43" s="43">
        <f>BOCAS!AH55</f>
        <v>0</v>
      </c>
      <c r="H43" s="43">
        <f>LAGUNETICA!AH55</f>
        <v>188.69</v>
      </c>
      <c r="I43" s="43">
        <f>SANANTONIO!AH55</f>
        <v>0</v>
      </c>
      <c r="J43" s="43">
        <f t="shared" si="0"/>
        <v>1549.9000000000003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13.75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13.75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36.61</v>
      </c>
      <c r="I47" s="43">
        <f>SANANTONIO!AH59</f>
        <v>0</v>
      </c>
      <c r="J47" s="43">
        <f t="shared" si="0"/>
        <v>36.61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41111.413900000007</v>
      </c>
      <c r="C52" s="75">
        <f>MODELO!AH64</f>
        <v>22539.263900000002</v>
      </c>
      <c r="D52" s="75">
        <f>EXQUISITECES!AH64</f>
        <v>6562.4800000000005</v>
      </c>
      <c r="E52" s="75">
        <f>HOYADA!AH64</f>
        <v>7656.8134999999993</v>
      </c>
      <c r="F52" s="75">
        <f>FARMASTOP!AH64</f>
        <v>2424.9499999999998</v>
      </c>
      <c r="G52" s="75">
        <f>BOCAS!AH64</f>
        <v>1771.3700000000001</v>
      </c>
      <c r="H52" s="75">
        <f>LAGUNETICA!AH64</f>
        <v>12280.17</v>
      </c>
      <c r="I52" s="75">
        <f>SANANTONIO!AH64</f>
        <v>0</v>
      </c>
      <c r="J52" s="75">
        <f t="shared" si="0"/>
        <v>94346.461299999995</v>
      </c>
    </row>
    <row r="53" spans="1:10" x14ac:dyDescent="0.25">
      <c r="A53" s="56" t="s">
        <v>3</v>
      </c>
      <c r="B53" s="43">
        <f>B2</f>
        <v>40981.4</v>
      </c>
      <c r="C53" s="43">
        <f t="shared" ref="C53:I53" si="1">C2</f>
        <v>22523.649999999998</v>
      </c>
      <c r="D53" s="43">
        <f t="shared" si="1"/>
        <v>6554.0499999999993</v>
      </c>
      <c r="E53" s="43">
        <f t="shared" si="1"/>
        <v>7656.29</v>
      </c>
      <c r="F53" s="43">
        <f t="shared" si="1"/>
        <v>2428.42</v>
      </c>
      <c r="G53" s="43">
        <f t="shared" si="1"/>
        <v>1663.1</v>
      </c>
      <c r="H53" s="43">
        <f t="shared" si="1"/>
        <v>12268.300000000001</v>
      </c>
      <c r="I53" s="43">
        <f t="shared" si="1"/>
        <v>0</v>
      </c>
      <c r="J53" s="43">
        <f>J2</f>
        <v>94075.21</v>
      </c>
    </row>
    <row r="54" spans="1:10" x14ac:dyDescent="0.25">
      <c r="A54" s="58" t="s">
        <v>95</v>
      </c>
      <c r="B54" s="43">
        <f>+B52-B53</f>
        <v>130.01390000000538</v>
      </c>
      <c r="C54" s="43">
        <f t="shared" ref="C54:I54" si="2">+C52-C53</f>
        <v>15.613900000003923</v>
      </c>
      <c r="D54" s="43">
        <f t="shared" si="2"/>
        <v>8.4300000000012005</v>
      </c>
      <c r="E54" s="43">
        <f t="shared" si="2"/>
        <v>0.52349999999933061</v>
      </c>
      <c r="F54" s="43">
        <f t="shared" si="2"/>
        <v>-3.4700000000002547</v>
      </c>
      <c r="G54" s="43">
        <f t="shared" si="2"/>
        <v>108.27000000000021</v>
      </c>
      <c r="H54" s="43">
        <f t="shared" si="2"/>
        <v>11.869999999998981</v>
      </c>
      <c r="I54" s="43">
        <f t="shared" si="2"/>
        <v>0</v>
      </c>
      <c r="J54" s="43">
        <f>+J52-J53</f>
        <v>271.25129999998899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4.8600000000000003</v>
      </c>
    </row>
    <row r="9" spans="1:36" x14ac:dyDescent="0.25">
      <c r="A9" s="1" t="s">
        <v>22</v>
      </c>
      <c r="B9" s="24">
        <v>4.6100000000000003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64</v>
      </c>
      <c r="M11" s="5" t="s">
        <v>66</v>
      </c>
      <c r="N11" s="5" t="s">
        <v>68</v>
      </c>
      <c r="O11" s="5" t="s">
        <v>76</v>
      </c>
      <c r="P11" s="5" t="s">
        <v>80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2356.29</v>
      </c>
      <c r="C12" s="26">
        <v>4864.38</v>
      </c>
      <c r="D12" s="26">
        <v>1434.82</v>
      </c>
      <c r="E12" s="26">
        <v>3090.21</v>
      </c>
      <c r="F12" s="26">
        <v>1016.16</v>
      </c>
      <c r="G12" s="26">
        <v>4025</v>
      </c>
      <c r="H12" s="26">
        <v>5122.5200000000004</v>
      </c>
      <c r="I12" s="26">
        <v>5437.89</v>
      </c>
      <c r="J12" s="26">
        <v>4205.99</v>
      </c>
      <c r="K12" s="26">
        <v>3595.31</v>
      </c>
      <c r="L12" s="26">
        <v>1653.75</v>
      </c>
      <c r="M12" s="26">
        <v>1677.64</v>
      </c>
      <c r="N12" s="26">
        <v>1441.84</v>
      </c>
      <c r="O12" s="26">
        <v>478.05</v>
      </c>
      <c r="P12" s="26">
        <v>581.54999999999995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40981.4</v>
      </c>
      <c r="AI12" s="26">
        <v>40483.160000000003</v>
      </c>
      <c r="AJ12" s="69">
        <f>+AI12-AH12</f>
        <v>-498.23999999999796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15</v>
      </c>
      <c r="C15" s="23">
        <v>7</v>
      </c>
      <c r="D15" s="23"/>
      <c r="E15" s="23"/>
      <c r="F15" s="23"/>
      <c r="G15" s="23">
        <v>8</v>
      </c>
      <c r="H15" s="23"/>
      <c r="I15" s="23">
        <v>102.5</v>
      </c>
      <c r="J15" s="23">
        <v>36</v>
      </c>
      <c r="K15" s="23">
        <v>33.5</v>
      </c>
      <c r="L15" s="23">
        <v>90.5</v>
      </c>
      <c r="M15" s="23">
        <v>10</v>
      </c>
      <c r="N15" s="23">
        <v>218</v>
      </c>
      <c r="O15" s="23">
        <v>13</v>
      </c>
      <c r="P15" s="23">
        <v>53.5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587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>
        <v>341</v>
      </c>
      <c r="H16" s="31">
        <v>219</v>
      </c>
      <c r="I16" s="31">
        <v>264</v>
      </c>
      <c r="J16" s="31">
        <v>218</v>
      </c>
      <c r="K16" s="31">
        <v>244</v>
      </c>
      <c r="L16" s="31">
        <v>231</v>
      </c>
      <c r="M16" s="31"/>
      <c r="N16" s="31"/>
      <c r="O16" s="31"/>
      <c r="P16" s="31">
        <v>5</v>
      </c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1522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1582.2399999999998</v>
      </c>
      <c r="H17" s="22">
        <f t="shared" si="2"/>
        <v>1016.16</v>
      </c>
      <c r="I17" s="22">
        <f t="shared" si="2"/>
        <v>1224.9599999999998</v>
      </c>
      <c r="J17" s="22">
        <f t="shared" si="2"/>
        <v>1011.52</v>
      </c>
      <c r="K17" s="22">
        <f t="shared" si="2"/>
        <v>1132.1599999999999</v>
      </c>
      <c r="L17" s="22">
        <f t="shared" si="2"/>
        <v>1071.8399999999999</v>
      </c>
      <c r="M17" s="22">
        <f t="shared" ref="M17:R17" si="3">M16*$B$8</f>
        <v>0</v>
      </c>
      <c r="N17" s="22">
        <f t="shared" si="3"/>
        <v>0</v>
      </c>
      <c r="O17" s="22">
        <f t="shared" si="3"/>
        <v>0</v>
      </c>
      <c r="P17" s="22">
        <f t="shared" si="3"/>
        <v>23.2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7062.079999999999</v>
      </c>
    </row>
    <row r="18" spans="1:36" s="32" customFormat="1" x14ac:dyDescent="0.25">
      <c r="A18" s="30" t="s">
        <v>23</v>
      </c>
      <c r="B18" s="33">
        <v>111</v>
      </c>
      <c r="C18" s="33">
        <v>446</v>
      </c>
      <c r="D18" s="33">
        <v>198</v>
      </c>
      <c r="E18" s="33">
        <v>124</v>
      </c>
      <c r="F18" s="33">
        <v>85</v>
      </c>
      <c r="G18" s="33">
        <v>113</v>
      </c>
      <c r="H18" s="33">
        <v>120</v>
      </c>
      <c r="I18" s="33">
        <v>217</v>
      </c>
      <c r="J18" s="33">
        <v>118</v>
      </c>
      <c r="K18" s="33">
        <v>132</v>
      </c>
      <c r="L18" s="33"/>
      <c r="M18" s="33"/>
      <c r="N18" s="33"/>
      <c r="O18" s="33"/>
      <c r="P18" s="33">
        <v>3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1667</v>
      </c>
      <c r="AJ18" s="70"/>
    </row>
    <row r="19" spans="1:36" s="47" customFormat="1" x14ac:dyDescent="0.25">
      <c r="A19" s="46" t="s">
        <v>27</v>
      </c>
      <c r="B19" s="22">
        <f>B18*$B$9</f>
        <v>511.71000000000004</v>
      </c>
      <c r="C19" s="22">
        <f t="shared" ref="C19:L19" si="5">C18*$B$9</f>
        <v>2056.06</v>
      </c>
      <c r="D19" s="22">
        <f t="shared" si="5"/>
        <v>912.78000000000009</v>
      </c>
      <c r="E19" s="22">
        <f t="shared" si="5"/>
        <v>571.64</v>
      </c>
      <c r="F19" s="22">
        <f t="shared" si="5"/>
        <v>391.85</v>
      </c>
      <c r="G19" s="22">
        <f t="shared" si="5"/>
        <v>520.93000000000006</v>
      </c>
      <c r="H19" s="22">
        <f t="shared" si="5"/>
        <v>553.20000000000005</v>
      </c>
      <c r="I19" s="22">
        <f t="shared" si="5"/>
        <v>1000.3700000000001</v>
      </c>
      <c r="J19" s="22">
        <f t="shared" si="5"/>
        <v>543.98</v>
      </c>
      <c r="K19" s="22">
        <f t="shared" si="5"/>
        <v>608.5200000000001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13.830000000000002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7684.8700000000008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111</v>
      </c>
      <c r="C22" s="20">
        <f t="shared" ref="C22:L22" si="11">+C16+C18+C20</f>
        <v>446</v>
      </c>
      <c r="D22" s="20">
        <f t="shared" si="11"/>
        <v>198</v>
      </c>
      <c r="E22" s="20">
        <f t="shared" si="11"/>
        <v>124</v>
      </c>
      <c r="F22" s="20">
        <f t="shared" si="11"/>
        <v>85</v>
      </c>
      <c r="G22" s="20">
        <f t="shared" si="11"/>
        <v>454</v>
      </c>
      <c r="H22" s="20">
        <f t="shared" si="11"/>
        <v>339</v>
      </c>
      <c r="I22" s="20">
        <f t="shared" si="11"/>
        <v>481</v>
      </c>
      <c r="J22" s="20">
        <f t="shared" si="11"/>
        <v>336</v>
      </c>
      <c r="K22" s="20">
        <f t="shared" si="11"/>
        <v>376</v>
      </c>
      <c r="L22" s="20">
        <f t="shared" si="11"/>
        <v>231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0</v>
      </c>
      <c r="P22" s="20">
        <f t="shared" si="12"/>
        <v>8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3189</v>
      </c>
    </row>
    <row r="23" spans="1:36" s="47" customFormat="1" x14ac:dyDescent="0.25">
      <c r="A23" s="48" t="s">
        <v>26</v>
      </c>
      <c r="B23" s="19">
        <f>+B17+B19+B21</f>
        <v>511.71000000000004</v>
      </c>
      <c r="C23" s="19">
        <f t="shared" ref="C23:L23" si="14">+C17+C19+C21</f>
        <v>2056.06</v>
      </c>
      <c r="D23" s="19">
        <f t="shared" si="14"/>
        <v>912.78000000000009</v>
      </c>
      <c r="E23" s="19">
        <f t="shared" si="14"/>
        <v>571.64</v>
      </c>
      <c r="F23" s="19">
        <f t="shared" si="14"/>
        <v>391.85</v>
      </c>
      <c r="G23" s="19">
        <f t="shared" si="14"/>
        <v>2103.17</v>
      </c>
      <c r="H23" s="19">
        <f t="shared" si="14"/>
        <v>1569.3600000000001</v>
      </c>
      <c r="I23" s="19">
        <f t="shared" si="14"/>
        <v>2225.33</v>
      </c>
      <c r="J23" s="19">
        <f t="shared" si="14"/>
        <v>1555.5</v>
      </c>
      <c r="K23" s="19">
        <f t="shared" si="14"/>
        <v>1740.6799999999998</v>
      </c>
      <c r="L23" s="19">
        <f t="shared" si="14"/>
        <v>1071.8399999999999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0</v>
      </c>
      <c r="P23" s="19">
        <f t="shared" si="15"/>
        <v>37.03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14746.95</v>
      </c>
    </row>
    <row r="24" spans="1:36" x14ac:dyDescent="0.25">
      <c r="A24" s="13" t="s">
        <v>28</v>
      </c>
      <c r="B24" s="34">
        <v>40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40</v>
      </c>
    </row>
    <row r="25" spans="1:36" s="47" customFormat="1" x14ac:dyDescent="0.25">
      <c r="A25" s="46" t="s">
        <v>31</v>
      </c>
      <c r="B25" s="22">
        <f>B24*$D$8</f>
        <v>194.4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194.4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40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40</v>
      </c>
    </row>
    <row r="31" spans="1:36" s="47" customFormat="1" x14ac:dyDescent="0.25">
      <c r="A31" s="48" t="s">
        <v>33</v>
      </c>
      <c r="B31" s="19">
        <f>+B25+B27+B29</f>
        <v>194.4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194.4</v>
      </c>
    </row>
    <row r="32" spans="1:36" x14ac:dyDescent="0.25">
      <c r="A32" s="13" t="s">
        <v>34</v>
      </c>
      <c r="B32" s="36"/>
      <c r="C32" s="36"/>
      <c r="D32" s="36"/>
      <c r="E32" s="36"/>
      <c r="F32" s="36">
        <v>75.739999999999995</v>
      </c>
      <c r="G32" s="36"/>
      <c r="H32" s="36"/>
      <c r="I32" s="36">
        <v>193.1</v>
      </c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268.83999999999997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351.43359999999996</v>
      </c>
      <c r="G33" s="22">
        <f t="shared" si="30"/>
        <v>0</v>
      </c>
      <c r="H33" s="22">
        <f t="shared" si="30"/>
        <v>0</v>
      </c>
      <c r="I33" s="22">
        <f t="shared" si="30"/>
        <v>895.98399999999992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1247.4175999999998</v>
      </c>
    </row>
    <row r="34" spans="1:34" x14ac:dyDescent="0.25">
      <c r="A34" s="13" t="s">
        <v>36</v>
      </c>
      <c r="B34" s="38">
        <v>15.74</v>
      </c>
      <c r="C34" s="38">
        <v>105.11</v>
      </c>
      <c r="D34" s="38"/>
      <c r="E34" s="38">
        <v>25</v>
      </c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145.85</v>
      </c>
    </row>
    <row r="35" spans="1:34" s="47" customFormat="1" x14ac:dyDescent="0.25">
      <c r="A35" s="46" t="s">
        <v>35</v>
      </c>
      <c r="B35" s="22">
        <f>B34*$B$9</f>
        <v>72.561400000000006</v>
      </c>
      <c r="C35" s="22">
        <f t="shared" ref="C35:L35" si="33">C34*$B$9</f>
        <v>484.55710000000005</v>
      </c>
      <c r="D35" s="22">
        <f t="shared" si="33"/>
        <v>0</v>
      </c>
      <c r="E35" s="22">
        <f t="shared" si="33"/>
        <v>115.25000000000001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672.36850000000004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15.74</v>
      </c>
      <c r="C38" s="20">
        <f t="shared" ref="C38:L38" si="39">+C32+C34+C36</f>
        <v>105.11</v>
      </c>
      <c r="D38" s="20">
        <f t="shared" si="39"/>
        <v>0</v>
      </c>
      <c r="E38" s="20">
        <f t="shared" si="39"/>
        <v>25</v>
      </c>
      <c r="F38" s="20">
        <f t="shared" si="39"/>
        <v>75.739999999999995</v>
      </c>
      <c r="G38" s="20">
        <f t="shared" si="39"/>
        <v>0</v>
      </c>
      <c r="H38" s="20">
        <f t="shared" si="39"/>
        <v>0</v>
      </c>
      <c r="I38" s="20">
        <f t="shared" si="39"/>
        <v>193.1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414.68999999999994</v>
      </c>
    </row>
    <row r="39" spans="1:34" s="47" customFormat="1" x14ac:dyDescent="0.25">
      <c r="A39" s="48" t="s">
        <v>42</v>
      </c>
      <c r="B39" s="19">
        <f>+B33+B35+B37</f>
        <v>72.561400000000006</v>
      </c>
      <c r="C39" s="19">
        <f t="shared" ref="C39:L39" si="42">+C33+C35+C37</f>
        <v>484.55710000000005</v>
      </c>
      <c r="D39" s="19">
        <f t="shared" si="42"/>
        <v>0</v>
      </c>
      <c r="E39" s="19">
        <f t="shared" si="42"/>
        <v>115.25000000000001</v>
      </c>
      <c r="F39" s="19">
        <f t="shared" si="42"/>
        <v>351.43359999999996</v>
      </c>
      <c r="G39" s="19">
        <f t="shared" si="42"/>
        <v>0</v>
      </c>
      <c r="H39" s="19">
        <f t="shared" si="42"/>
        <v>0</v>
      </c>
      <c r="I39" s="19">
        <f t="shared" si="42"/>
        <v>895.98399999999992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1919.7860999999998</v>
      </c>
    </row>
    <row r="40" spans="1:34" x14ac:dyDescent="0.25">
      <c r="A40" s="13" t="s">
        <v>43</v>
      </c>
      <c r="B40" s="36"/>
      <c r="C40" s="36"/>
      <c r="D40" s="36"/>
      <c r="E40" s="36"/>
      <c r="F40" s="36">
        <v>4.43</v>
      </c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4.43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20.555199999999996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20.555199999999996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>
        <v>26.73</v>
      </c>
      <c r="I42" s="38"/>
      <c r="J42" s="38"/>
      <c r="K42" s="38">
        <v>79.92</v>
      </c>
      <c r="L42" s="38"/>
      <c r="M42" s="38"/>
      <c r="N42" s="38"/>
      <c r="O42" s="38"/>
      <c r="P42" s="38">
        <v>3.01</v>
      </c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109.66000000000001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123.2253</v>
      </c>
      <c r="I43" s="22">
        <f t="shared" si="48"/>
        <v>0</v>
      </c>
      <c r="J43" s="22">
        <f t="shared" si="48"/>
        <v>0</v>
      </c>
      <c r="K43" s="22">
        <f t="shared" si="48"/>
        <v>368.43120000000005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13.876099999999999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505.53260000000006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4.43</v>
      </c>
      <c r="G46" s="20">
        <f t="shared" si="54"/>
        <v>0</v>
      </c>
      <c r="H46" s="20">
        <f t="shared" si="54"/>
        <v>26.73</v>
      </c>
      <c r="I46" s="20">
        <f t="shared" si="54"/>
        <v>0</v>
      </c>
      <c r="J46" s="20">
        <f t="shared" si="54"/>
        <v>0</v>
      </c>
      <c r="K46" s="20">
        <f t="shared" si="54"/>
        <v>79.92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3.01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114.09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20.555199999999996</v>
      </c>
      <c r="G47" s="19">
        <f t="shared" si="57"/>
        <v>0</v>
      </c>
      <c r="H47" s="19">
        <f t="shared" si="57"/>
        <v>123.2253</v>
      </c>
      <c r="I47" s="19">
        <f t="shared" si="57"/>
        <v>0</v>
      </c>
      <c r="J47" s="19">
        <f t="shared" si="57"/>
        <v>0</v>
      </c>
      <c r="K47" s="19">
        <f t="shared" si="57"/>
        <v>368.43120000000005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13.876099999999999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526.08780000000002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1158</v>
      </c>
      <c r="C49" s="44">
        <v>2044.24</v>
      </c>
      <c r="D49" s="44">
        <v>505.25</v>
      </c>
      <c r="E49" s="44">
        <v>1827.53</v>
      </c>
      <c r="F49" s="44">
        <v>189.71</v>
      </c>
      <c r="G49" s="44">
        <v>1651.92</v>
      </c>
      <c r="H49" s="44">
        <v>2835.4</v>
      </c>
      <c r="I49" s="44">
        <v>1942</v>
      </c>
      <c r="J49" s="44">
        <v>2005.59</v>
      </c>
      <c r="K49" s="44">
        <v>1155.48</v>
      </c>
      <c r="L49" s="44">
        <v>416.51</v>
      </c>
      <c r="M49" s="45">
        <v>1520.05</v>
      </c>
      <c r="N49" s="45">
        <v>1080.9000000000001</v>
      </c>
      <c r="O49" s="45">
        <v>465.3</v>
      </c>
      <c r="P49" s="45">
        <v>375.97</v>
      </c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19173.850000000002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405.04</v>
      </c>
      <c r="C53" s="44">
        <v>253.08</v>
      </c>
      <c r="D53" s="44">
        <v>46.46</v>
      </c>
      <c r="E53" s="44">
        <v>376.63</v>
      </c>
      <c r="F53" s="44"/>
      <c r="G53" s="44">
        <v>264.8</v>
      </c>
      <c r="H53" s="44">
        <v>498.88</v>
      </c>
      <c r="I53" s="44">
        <v>192.39</v>
      </c>
      <c r="J53" s="44">
        <v>535.63</v>
      </c>
      <c r="K53" s="44"/>
      <c r="L53" s="44"/>
      <c r="M53" s="45"/>
      <c r="N53" s="45"/>
      <c r="O53" s="45"/>
      <c r="P53" s="45">
        <v>103.55</v>
      </c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2676.46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>
        <v>26.82</v>
      </c>
      <c r="J54" s="44"/>
      <c r="K54" s="44">
        <v>202.27</v>
      </c>
      <c r="L54" s="44">
        <v>16.59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245.68</v>
      </c>
    </row>
    <row r="55" spans="1:34" x14ac:dyDescent="0.25">
      <c r="A55" s="17" t="s">
        <v>52</v>
      </c>
      <c r="B55" s="44"/>
      <c r="C55" s="44">
        <v>21.95</v>
      </c>
      <c r="D55" s="44"/>
      <c r="E55" s="44">
        <v>221.59</v>
      </c>
      <c r="F55" s="44">
        <v>79.040000000000006</v>
      </c>
      <c r="G55" s="44"/>
      <c r="H55" s="44">
        <v>140.56</v>
      </c>
      <c r="I55" s="44">
        <v>56.4</v>
      </c>
      <c r="J55" s="44">
        <v>76.25</v>
      </c>
      <c r="K55" s="44">
        <v>95.18</v>
      </c>
      <c r="L55" s="44">
        <v>59.1</v>
      </c>
      <c r="M55" s="45">
        <v>147.59</v>
      </c>
      <c r="N55" s="45">
        <v>143.54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1041.2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2356.7114000000001</v>
      </c>
      <c r="C64" s="53">
        <f t="shared" ref="C64:AG64" si="61">+C15+C23+C31+C39+C47+C48+C49+C50+C51+C52+C53+C54+C55+C56+C57+C58+C59+C60+C61+C62+C63</f>
        <v>4866.8870999999999</v>
      </c>
      <c r="D64" s="53">
        <f t="shared" si="61"/>
        <v>1464.4900000000002</v>
      </c>
      <c r="E64" s="53">
        <f t="shared" si="61"/>
        <v>3112.6400000000003</v>
      </c>
      <c r="F64" s="53">
        <f t="shared" si="61"/>
        <v>1032.5888</v>
      </c>
      <c r="G64" s="53">
        <f t="shared" si="61"/>
        <v>4027.8900000000003</v>
      </c>
      <c r="H64" s="53">
        <f t="shared" si="61"/>
        <v>5167.4253000000008</v>
      </c>
      <c r="I64" s="53">
        <f t="shared" si="61"/>
        <v>5441.424</v>
      </c>
      <c r="J64" s="53">
        <f t="shared" si="61"/>
        <v>4208.97</v>
      </c>
      <c r="K64" s="53">
        <f t="shared" si="61"/>
        <v>3595.5411999999997</v>
      </c>
      <c r="L64" s="53">
        <f t="shared" si="61"/>
        <v>1654.5399999999997</v>
      </c>
      <c r="M64" s="53">
        <f t="shared" si="61"/>
        <v>1677.6399999999999</v>
      </c>
      <c r="N64" s="53">
        <f t="shared" si="61"/>
        <v>1442.44</v>
      </c>
      <c r="O64" s="53">
        <f t="shared" si="61"/>
        <v>478.3</v>
      </c>
      <c r="P64" s="53">
        <f t="shared" si="61"/>
        <v>583.92610000000002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41111.413900000007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1 N</v>
      </c>
      <c r="H66" s="55" t="str">
        <f t="shared" si="62"/>
        <v>CAJA 2 N</v>
      </c>
      <c r="I66" s="55" t="str">
        <f t="shared" si="62"/>
        <v>CAJA 3 N</v>
      </c>
      <c r="J66" s="55" t="str">
        <f t="shared" si="62"/>
        <v>CAJA 4 N</v>
      </c>
      <c r="K66" s="55" t="str">
        <f t="shared" si="62"/>
        <v>CAJA 5 N</v>
      </c>
      <c r="L66" s="55" t="str">
        <f t="shared" si="62"/>
        <v>CAJA 6 N</v>
      </c>
      <c r="M66" s="55" t="str">
        <f t="shared" si="62"/>
        <v>CAJA 7 N</v>
      </c>
      <c r="N66" s="55" t="str">
        <f t="shared" si="62"/>
        <v>CAJA 8 N</v>
      </c>
      <c r="O66" s="55" t="str">
        <f t="shared" si="62"/>
        <v>CAJA 12 N</v>
      </c>
      <c r="P66" s="55" t="str">
        <f t="shared" si="62"/>
        <v>CAJA 14 N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2356.29</v>
      </c>
      <c r="C67" s="57">
        <f t="shared" ref="C67:L67" si="63">C12</f>
        <v>4864.38</v>
      </c>
      <c r="D67" s="57">
        <f t="shared" si="63"/>
        <v>1434.82</v>
      </c>
      <c r="E67" s="57">
        <f t="shared" si="63"/>
        <v>3090.21</v>
      </c>
      <c r="F67" s="57">
        <f t="shared" si="63"/>
        <v>1016.16</v>
      </c>
      <c r="G67" s="57">
        <f t="shared" si="63"/>
        <v>4025</v>
      </c>
      <c r="H67" s="57">
        <f t="shared" si="63"/>
        <v>5122.5200000000004</v>
      </c>
      <c r="I67" s="57">
        <f t="shared" si="63"/>
        <v>5437.89</v>
      </c>
      <c r="J67" s="57">
        <f t="shared" si="63"/>
        <v>4205.99</v>
      </c>
      <c r="K67" s="57">
        <f t="shared" si="63"/>
        <v>3595.31</v>
      </c>
      <c r="L67" s="57">
        <f t="shared" si="63"/>
        <v>1653.75</v>
      </c>
      <c r="M67" s="57">
        <f t="shared" ref="M67:AG67" si="64">M12</f>
        <v>1677.64</v>
      </c>
      <c r="N67" s="57">
        <f t="shared" si="64"/>
        <v>1441.84</v>
      </c>
      <c r="O67" s="57">
        <f t="shared" si="64"/>
        <v>478.05</v>
      </c>
      <c r="P67" s="57">
        <f t="shared" si="64"/>
        <v>581.54999999999995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40981.4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2356.29</v>
      </c>
      <c r="C69" s="59">
        <f t="shared" ref="C69:L69" si="67">+C67+C68</f>
        <v>4864.38</v>
      </c>
      <c r="D69" s="59">
        <f t="shared" si="67"/>
        <v>1434.82</v>
      </c>
      <c r="E69" s="59">
        <f t="shared" si="67"/>
        <v>3090.21</v>
      </c>
      <c r="F69" s="59">
        <f t="shared" si="67"/>
        <v>1016.16</v>
      </c>
      <c r="G69" s="59">
        <f t="shared" si="67"/>
        <v>4025</v>
      </c>
      <c r="H69" s="59">
        <f t="shared" si="67"/>
        <v>5122.5200000000004</v>
      </c>
      <c r="I69" s="59">
        <f t="shared" si="67"/>
        <v>5437.89</v>
      </c>
      <c r="J69" s="59">
        <f t="shared" si="67"/>
        <v>4205.99</v>
      </c>
      <c r="K69" s="59">
        <f t="shared" si="67"/>
        <v>3595.31</v>
      </c>
      <c r="L69" s="59">
        <f t="shared" si="67"/>
        <v>1653.75</v>
      </c>
      <c r="M69" s="59">
        <f t="shared" ref="M69:AG69" si="68">+M67+M68</f>
        <v>1677.64</v>
      </c>
      <c r="N69" s="59">
        <f t="shared" si="68"/>
        <v>1441.84</v>
      </c>
      <c r="O69" s="59">
        <f t="shared" si="68"/>
        <v>478.05</v>
      </c>
      <c r="P69" s="59">
        <f t="shared" si="68"/>
        <v>581.54999999999995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40981.4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0.42140000000017608</v>
      </c>
      <c r="C70" s="57">
        <f t="shared" si="69"/>
        <v>2.5070999999998094</v>
      </c>
      <c r="D70" s="57">
        <f t="shared" si="69"/>
        <v>29.6700000000003</v>
      </c>
      <c r="E70" s="57">
        <f t="shared" si="69"/>
        <v>22.430000000000291</v>
      </c>
      <c r="F70" s="57">
        <f t="shared" si="69"/>
        <v>16.428800000000024</v>
      </c>
      <c r="G70" s="57">
        <f t="shared" si="69"/>
        <v>2.8900000000003274</v>
      </c>
      <c r="H70" s="57">
        <f t="shared" si="69"/>
        <v>44.905300000000352</v>
      </c>
      <c r="I70" s="57">
        <f t="shared" si="69"/>
        <v>3.5339999999996508</v>
      </c>
      <c r="J70" s="57">
        <f t="shared" si="69"/>
        <v>2.9800000000004729</v>
      </c>
      <c r="K70" s="57">
        <f t="shared" si="69"/>
        <v>0.23119999999971697</v>
      </c>
      <c r="L70" s="57">
        <f t="shared" si="69"/>
        <v>0.78999999999973625</v>
      </c>
      <c r="M70" s="57">
        <f t="shared" ref="M70:AG70" si="70">+M64-M69</f>
        <v>0</v>
      </c>
      <c r="N70" s="57">
        <f t="shared" si="70"/>
        <v>0.60000000000013642</v>
      </c>
      <c r="O70" s="57">
        <f t="shared" si="70"/>
        <v>0.25</v>
      </c>
      <c r="P70" s="57">
        <f t="shared" si="70"/>
        <v>2.3761000000000649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130.01390000000106</v>
      </c>
    </row>
    <row r="71" spans="1:34" ht="101.25" customHeight="1" x14ac:dyDescent="0.25">
      <c r="A71" s="77" t="s">
        <v>96</v>
      </c>
      <c r="B71" s="14"/>
      <c r="C71" s="14"/>
      <c r="D71" s="14" t="s">
        <v>123</v>
      </c>
      <c r="E71" s="14" t="s">
        <v>124</v>
      </c>
      <c r="F71" s="14" t="s">
        <v>125</v>
      </c>
      <c r="G71" s="14"/>
      <c r="H71" s="14" t="s">
        <v>131</v>
      </c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5" activePane="bottomRight" state="frozen"/>
      <selection pane="topRight" activeCell="B1" sqref="B1"/>
      <selection pane="bottomLeft" activeCell="A5" sqref="A5"/>
      <selection pane="bottomRight" activeCell="F56" sqref="F5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>
        <v>4.6100000000000003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2477.2600000000002</v>
      </c>
      <c r="C12" s="26">
        <v>1883.21</v>
      </c>
      <c r="D12" s="26">
        <v>457.9</v>
      </c>
      <c r="E12" s="26">
        <v>618.71</v>
      </c>
      <c r="F12" s="26">
        <v>1122.82</v>
      </c>
      <c r="G12" s="26">
        <v>3570.71</v>
      </c>
      <c r="H12" s="26">
        <v>3192.32</v>
      </c>
      <c r="I12" s="26">
        <v>2749.12</v>
      </c>
      <c r="J12" s="26">
        <v>2383.85</v>
      </c>
      <c r="K12" s="26">
        <v>2159.77</v>
      </c>
      <c r="L12" s="26">
        <v>1907.98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22523.649999999998</v>
      </c>
      <c r="AI12" s="26">
        <v>23310.99</v>
      </c>
      <c r="AJ12" s="69">
        <f>+AI12-AH12</f>
        <v>787.34000000000378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34.5</v>
      </c>
      <c r="C15" s="23">
        <v>157</v>
      </c>
      <c r="D15" s="23">
        <v>3</v>
      </c>
      <c r="E15" s="23">
        <v>22</v>
      </c>
      <c r="F15" s="23">
        <v>31.5</v>
      </c>
      <c r="G15" s="23">
        <v>182</v>
      </c>
      <c r="H15" s="23">
        <v>126.5</v>
      </c>
      <c r="I15" s="23">
        <v>2</v>
      </c>
      <c r="J15" s="23">
        <v>105.5</v>
      </c>
      <c r="K15" s="23">
        <v>80.5</v>
      </c>
      <c r="L15" s="23">
        <v>90.5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835</v>
      </c>
    </row>
    <row r="16" spans="1:36" s="32" customFormat="1" x14ac:dyDescent="0.25">
      <c r="A16" s="30" t="s">
        <v>20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290</v>
      </c>
      <c r="H16" s="31">
        <v>252</v>
      </c>
      <c r="I16" s="31">
        <v>90</v>
      </c>
      <c r="J16" s="31">
        <v>101</v>
      </c>
      <c r="K16" s="31">
        <v>205</v>
      </c>
      <c r="L16" s="31">
        <v>138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1076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1345.6</v>
      </c>
      <c r="H17" s="22">
        <f t="shared" si="2"/>
        <v>1169.28</v>
      </c>
      <c r="I17" s="22">
        <f t="shared" si="2"/>
        <v>417.59999999999997</v>
      </c>
      <c r="J17" s="22">
        <f t="shared" si="2"/>
        <v>468.64</v>
      </c>
      <c r="K17" s="22">
        <f t="shared" si="2"/>
        <v>951.19999999999993</v>
      </c>
      <c r="L17" s="22">
        <f t="shared" si="2"/>
        <v>640.31999999999994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4992.6399999999994</v>
      </c>
    </row>
    <row r="18" spans="1:36" s="32" customFormat="1" x14ac:dyDescent="0.25">
      <c r="A18" s="30" t="s">
        <v>23</v>
      </c>
      <c r="B18" s="33">
        <v>151</v>
      </c>
      <c r="C18" s="33">
        <v>95</v>
      </c>
      <c r="D18" s="33"/>
      <c r="E18" s="33">
        <v>31</v>
      </c>
      <c r="F18" s="33">
        <v>49</v>
      </c>
      <c r="G18" s="33">
        <v>15</v>
      </c>
      <c r="H18" s="33">
        <v>57</v>
      </c>
      <c r="I18" s="33">
        <v>90</v>
      </c>
      <c r="J18" s="33">
        <v>55</v>
      </c>
      <c r="K18" s="33"/>
      <c r="L18" s="33">
        <v>25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568</v>
      </c>
      <c r="AJ18" s="70"/>
    </row>
    <row r="19" spans="1:36" s="47" customFormat="1" x14ac:dyDescent="0.25">
      <c r="A19" s="46" t="s">
        <v>27</v>
      </c>
      <c r="B19" s="22">
        <f>B18*$B$9</f>
        <v>696.11</v>
      </c>
      <c r="C19" s="22">
        <f t="shared" ref="C19:AG19" si="3">C18*$B$9</f>
        <v>437.95000000000005</v>
      </c>
      <c r="D19" s="22">
        <f t="shared" si="3"/>
        <v>0</v>
      </c>
      <c r="E19" s="22">
        <f t="shared" si="3"/>
        <v>142.91</v>
      </c>
      <c r="F19" s="22">
        <f t="shared" si="3"/>
        <v>225.89000000000001</v>
      </c>
      <c r="G19" s="22">
        <f t="shared" si="3"/>
        <v>69.150000000000006</v>
      </c>
      <c r="H19" s="22">
        <f t="shared" si="3"/>
        <v>262.77000000000004</v>
      </c>
      <c r="I19" s="22">
        <f t="shared" si="3"/>
        <v>414.90000000000003</v>
      </c>
      <c r="J19" s="22">
        <f t="shared" si="3"/>
        <v>253.55</v>
      </c>
      <c r="K19" s="22">
        <f t="shared" si="3"/>
        <v>0</v>
      </c>
      <c r="L19" s="22">
        <f t="shared" si="3"/>
        <v>115.25000000000001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2618.4800000000005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151</v>
      </c>
      <c r="C22" s="20">
        <f t="shared" ref="C22:AG23" si="5">+C16+C18+C20</f>
        <v>95</v>
      </c>
      <c r="D22" s="20">
        <f t="shared" si="5"/>
        <v>0</v>
      </c>
      <c r="E22" s="20">
        <f t="shared" si="5"/>
        <v>31</v>
      </c>
      <c r="F22" s="20">
        <f t="shared" si="5"/>
        <v>49</v>
      </c>
      <c r="G22" s="20">
        <f t="shared" si="5"/>
        <v>305</v>
      </c>
      <c r="H22" s="20">
        <f t="shared" si="5"/>
        <v>309</v>
      </c>
      <c r="I22" s="20">
        <f t="shared" si="5"/>
        <v>180</v>
      </c>
      <c r="J22" s="20">
        <f t="shared" si="5"/>
        <v>156</v>
      </c>
      <c r="K22" s="20">
        <f t="shared" si="5"/>
        <v>205</v>
      </c>
      <c r="L22" s="20">
        <f t="shared" si="5"/>
        <v>163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1644</v>
      </c>
    </row>
    <row r="23" spans="1:36" s="47" customFormat="1" x14ac:dyDescent="0.25">
      <c r="A23" s="48" t="s">
        <v>26</v>
      </c>
      <c r="B23" s="19">
        <f>+B17+B19+B21</f>
        <v>696.11</v>
      </c>
      <c r="C23" s="19">
        <f t="shared" si="5"/>
        <v>437.95000000000005</v>
      </c>
      <c r="D23" s="19">
        <f t="shared" si="5"/>
        <v>0</v>
      </c>
      <c r="E23" s="19">
        <f t="shared" si="5"/>
        <v>142.91</v>
      </c>
      <c r="F23" s="19">
        <f t="shared" si="5"/>
        <v>225.89000000000001</v>
      </c>
      <c r="G23" s="19">
        <f t="shared" si="5"/>
        <v>1414.75</v>
      </c>
      <c r="H23" s="19">
        <f t="shared" si="5"/>
        <v>1432.05</v>
      </c>
      <c r="I23" s="19">
        <f t="shared" si="5"/>
        <v>832.5</v>
      </c>
      <c r="J23" s="19">
        <f t="shared" si="5"/>
        <v>722.19</v>
      </c>
      <c r="K23" s="19">
        <f t="shared" si="5"/>
        <v>951.19999999999993</v>
      </c>
      <c r="L23" s="19">
        <f t="shared" si="5"/>
        <v>755.56999999999994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7611.12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>
        <v>15</v>
      </c>
      <c r="G34" s="38">
        <v>20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35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69.150000000000006</v>
      </c>
      <c r="G35" s="22">
        <f t="shared" si="13"/>
        <v>92.2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161.35000000000002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15</v>
      </c>
      <c r="G38" s="20">
        <f t="shared" si="15"/>
        <v>20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69.150000000000006</v>
      </c>
      <c r="G39" s="19">
        <f t="shared" si="15"/>
        <v>92.2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161.35000000000002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>
        <v>5.99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5.99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27.613900000000005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27.613900000000005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5.99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5.99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27.613900000000005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27.613900000000005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1320.34</v>
      </c>
      <c r="C49" s="44">
        <v>1072.3699999999999</v>
      </c>
      <c r="D49" s="44">
        <v>304.52</v>
      </c>
      <c r="E49" s="44">
        <v>454.86</v>
      </c>
      <c r="F49" s="44">
        <v>358.93</v>
      </c>
      <c r="G49" s="44">
        <v>1464.36</v>
      </c>
      <c r="H49" s="44">
        <v>1315.71</v>
      </c>
      <c r="I49" s="44">
        <v>1427.76</v>
      </c>
      <c r="J49" s="44"/>
      <c r="K49" s="44">
        <v>1130.93</v>
      </c>
      <c r="L49" s="44">
        <v>698.43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9548.2100000000009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/>
      <c r="F52" s="44"/>
      <c r="G52" s="44"/>
      <c r="H52" s="44"/>
      <c r="I52" s="44"/>
      <c r="J52" s="44">
        <v>1141.1600000000001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1141.1600000000001</v>
      </c>
    </row>
    <row r="53" spans="1:34" x14ac:dyDescent="0.25">
      <c r="A53" s="17" t="s">
        <v>18</v>
      </c>
      <c r="B53" s="44">
        <v>377.14</v>
      </c>
      <c r="C53" s="44">
        <v>206.81</v>
      </c>
      <c r="D53" s="44">
        <v>73.739999999999995</v>
      </c>
      <c r="E53" s="44"/>
      <c r="F53" s="44">
        <v>76.78</v>
      </c>
      <c r="G53" s="44">
        <v>382.95</v>
      </c>
      <c r="H53" s="44">
        <v>285.27999999999997</v>
      </c>
      <c r="I53" s="44">
        <v>349.62</v>
      </c>
      <c r="J53" s="44">
        <v>343.94</v>
      </c>
      <c r="K53" s="44"/>
      <c r="L53" s="44">
        <v>310.02999999999997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2406.29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362.01</v>
      </c>
      <c r="G54" s="44">
        <v>0</v>
      </c>
      <c r="H54" s="44"/>
      <c r="I54" s="44">
        <v>140.87</v>
      </c>
      <c r="J54" s="44">
        <v>59.12</v>
      </c>
      <c r="K54" s="44"/>
      <c r="L54" s="44">
        <v>26.52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588.52</v>
      </c>
    </row>
    <row r="55" spans="1:34" x14ac:dyDescent="0.25">
      <c r="A55" s="17" t="s">
        <v>52</v>
      </c>
      <c r="B55" s="44">
        <v>48.29</v>
      </c>
      <c r="C55" s="44">
        <v>8.18</v>
      </c>
      <c r="D55" s="44">
        <v>76.53</v>
      </c>
      <c r="E55" s="44">
        <v>0</v>
      </c>
      <c r="F55" s="44">
        <v>0</v>
      </c>
      <c r="G55" s="44">
        <v>10</v>
      </c>
      <c r="H55" s="44">
        <v>33.130000000000003</v>
      </c>
      <c r="I55" s="44"/>
      <c r="J55" s="44"/>
      <c r="K55" s="44"/>
      <c r="L55" s="44">
        <v>30.12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206.25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>
        <v>13.75</v>
      </c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13.75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2476.3799999999997</v>
      </c>
      <c r="C64" s="53">
        <f t="shared" ref="C64:AG64" si="21">+C15+C23+C31+C39+C47+C48+C49+C50+C51+C52+C53+C54+C55+C56+C57+C58+C59+C60+C61+C62+C63</f>
        <v>1882.31</v>
      </c>
      <c r="D64" s="53">
        <f t="shared" si="21"/>
        <v>457.78999999999996</v>
      </c>
      <c r="E64" s="53">
        <f t="shared" si="21"/>
        <v>619.77</v>
      </c>
      <c r="F64" s="53">
        <f t="shared" si="21"/>
        <v>1124.26</v>
      </c>
      <c r="G64" s="53">
        <f t="shared" si="21"/>
        <v>3573.8738999999996</v>
      </c>
      <c r="H64" s="53">
        <f t="shared" si="21"/>
        <v>3192.67</v>
      </c>
      <c r="I64" s="53">
        <f t="shared" si="21"/>
        <v>2752.75</v>
      </c>
      <c r="J64" s="53">
        <f t="shared" si="21"/>
        <v>2385.66</v>
      </c>
      <c r="K64" s="53">
        <f t="shared" si="21"/>
        <v>2162.63</v>
      </c>
      <c r="L64" s="53">
        <f t="shared" si="21"/>
        <v>1911.1699999999998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22539.263900000002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8 N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2477.2600000000002</v>
      </c>
      <c r="C67" s="57">
        <f t="shared" ref="C67:L67" si="23">C12</f>
        <v>1883.21</v>
      </c>
      <c r="D67" s="57">
        <f t="shared" si="23"/>
        <v>457.9</v>
      </c>
      <c r="E67" s="57">
        <f t="shared" si="23"/>
        <v>618.71</v>
      </c>
      <c r="F67" s="57">
        <f t="shared" si="23"/>
        <v>1122.82</v>
      </c>
      <c r="G67" s="57">
        <f t="shared" si="23"/>
        <v>3570.71</v>
      </c>
      <c r="H67" s="57">
        <f t="shared" si="23"/>
        <v>3192.32</v>
      </c>
      <c r="I67" s="57">
        <f t="shared" si="23"/>
        <v>2749.12</v>
      </c>
      <c r="J67" s="57">
        <f t="shared" si="23"/>
        <v>2383.85</v>
      </c>
      <c r="K67" s="57">
        <f t="shared" si="23"/>
        <v>2159.77</v>
      </c>
      <c r="L67" s="57">
        <f t="shared" si="23"/>
        <v>1907.98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22523.649999999998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2477.2600000000002</v>
      </c>
      <c r="C69" s="59">
        <f t="shared" ref="C69:AG69" si="25">+C67+C68</f>
        <v>1883.21</v>
      </c>
      <c r="D69" s="59">
        <f t="shared" si="25"/>
        <v>457.9</v>
      </c>
      <c r="E69" s="59">
        <f t="shared" si="25"/>
        <v>618.71</v>
      </c>
      <c r="F69" s="59">
        <f t="shared" si="25"/>
        <v>1122.82</v>
      </c>
      <c r="G69" s="59">
        <f t="shared" si="25"/>
        <v>3570.71</v>
      </c>
      <c r="H69" s="59">
        <f t="shared" si="25"/>
        <v>3192.32</v>
      </c>
      <c r="I69" s="59">
        <f t="shared" si="25"/>
        <v>2749.12</v>
      </c>
      <c r="J69" s="59">
        <f t="shared" si="25"/>
        <v>2383.85</v>
      </c>
      <c r="K69" s="59">
        <f t="shared" si="25"/>
        <v>2159.77</v>
      </c>
      <c r="L69" s="59">
        <f t="shared" si="25"/>
        <v>1907.98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22523.649999999998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-0.88000000000056389</v>
      </c>
      <c r="C70" s="57">
        <f t="shared" si="26"/>
        <v>-0.90000000000009095</v>
      </c>
      <c r="D70" s="57">
        <f t="shared" si="26"/>
        <v>-0.11000000000001364</v>
      </c>
      <c r="E70" s="57">
        <f t="shared" si="26"/>
        <v>1.0599999999999454</v>
      </c>
      <c r="F70" s="57">
        <f t="shared" si="26"/>
        <v>1.4400000000000546</v>
      </c>
      <c r="G70" s="57">
        <f t="shared" si="26"/>
        <v>3.1638999999995576</v>
      </c>
      <c r="H70" s="57">
        <f t="shared" si="26"/>
        <v>0.34999999999990905</v>
      </c>
      <c r="I70" s="57">
        <f t="shared" si="26"/>
        <v>3.6300000000001091</v>
      </c>
      <c r="J70" s="57">
        <f t="shared" si="26"/>
        <v>1.8099999999999454</v>
      </c>
      <c r="K70" s="57">
        <f t="shared" si="26"/>
        <v>2.8600000000001273</v>
      </c>
      <c r="L70" s="57">
        <f t="shared" si="26"/>
        <v>3.1899999999998272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15.613899999998807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>
        <v>4.6100000000000003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 t="s">
        <v>60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1475.56</v>
      </c>
      <c r="C12" s="26">
        <v>2736.81</v>
      </c>
      <c r="D12" s="26">
        <v>1206.99</v>
      </c>
      <c r="E12" s="26">
        <v>491.71</v>
      </c>
      <c r="F12" s="26">
        <v>642.98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6554.0499999999993</v>
      </c>
      <c r="AI12" s="26">
        <v>6482.71</v>
      </c>
      <c r="AJ12" s="69">
        <f>+AI12-AH12</f>
        <v>-71.339999999999236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8.5</v>
      </c>
      <c r="C15" s="23">
        <v>17.5</v>
      </c>
      <c r="D15" s="23">
        <v>38</v>
      </c>
      <c r="E15" s="23">
        <v>20.5</v>
      </c>
      <c r="F15" s="23">
        <v>50.2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134.69999999999999</v>
      </c>
    </row>
    <row r="16" spans="1:36" s="32" customFormat="1" x14ac:dyDescent="0.25">
      <c r="A16" s="30" t="s">
        <v>20</v>
      </c>
      <c r="B16" s="31"/>
      <c r="C16" s="31">
        <v>275</v>
      </c>
      <c r="D16" s="31">
        <v>68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343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1276</v>
      </c>
      <c r="D17" s="22">
        <f t="shared" ref="D17:AG17" si="2">D16*$B$8</f>
        <v>315.52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1591.52</v>
      </c>
    </row>
    <row r="18" spans="1:36" s="32" customFormat="1" x14ac:dyDescent="0.25">
      <c r="A18" s="30" t="s">
        <v>23</v>
      </c>
      <c r="B18" s="33">
        <v>159</v>
      </c>
      <c r="C18" s="33">
        <v>15</v>
      </c>
      <c r="D18" s="33">
        <v>42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216</v>
      </c>
      <c r="AJ18" s="70"/>
    </row>
    <row r="19" spans="1:36" s="47" customFormat="1" x14ac:dyDescent="0.25">
      <c r="A19" s="46" t="s">
        <v>27</v>
      </c>
      <c r="B19" s="22">
        <f>B18*$B$9</f>
        <v>732.99</v>
      </c>
      <c r="C19" s="22">
        <f t="shared" ref="C19:AG19" si="3">C18*$B$9</f>
        <v>69.150000000000006</v>
      </c>
      <c r="D19" s="22">
        <f t="shared" si="3"/>
        <v>193.62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995.76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159</v>
      </c>
      <c r="C22" s="20">
        <f t="shared" ref="C22:AG23" si="5">+C16+C18+C20</f>
        <v>290</v>
      </c>
      <c r="D22" s="20">
        <f t="shared" si="5"/>
        <v>110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559</v>
      </c>
    </row>
    <row r="23" spans="1:36" s="47" customFormat="1" x14ac:dyDescent="0.25">
      <c r="A23" s="48" t="s">
        <v>26</v>
      </c>
      <c r="B23" s="19">
        <f>+B17+B19+B21</f>
        <v>732.99</v>
      </c>
      <c r="C23" s="19">
        <f t="shared" si="5"/>
        <v>1345.15</v>
      </c>
      <c r="D23" s="19">
        <f t="shared" si="5"/>
        <v>509.14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2587.2800000000002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671.85</v>
      </c>
      <c r="C49" s="44">
        <v>1171.67</v>
      </c>
      <c r="D49" s="44">
        <v>293.33</v>
      </c>
      <c r="E49" s="44">
        <v>330.42</v>
      </c>
      <c r="F49" s="44">
        <v>415.75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2883.02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53.79</v>
      </c>
      <c r="C53" s="44">
        <v>207.32</v>
      </c>
      <c r="D53" s="44">
        <v>367.43</v>
      </c>
      <c r="E53" s="44">
        <v>141.65</v>
      </c>
      <c r="F53" s="44">
        <v>177.34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947.53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9.9499999999999993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9.9499999999999993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1477.0800000000002</v>
      </c>
      <c r="C64" s="53">
        <f t="shared" ref="C64:AG64" si="21">+C15+C23+C31+C39+C47+C48+C49+C50+C51+C52+C53+C54+C55+C56+C57+C58+C59+C60+C61+C62+C63</f>
        <v>2741.6400000000003</v>
      </c>
      <c r="D64" s="53">
        <f t="shared" si="21"/>
        <v>1207.9000000000001</v>
      </c>
      <c r="E64" s="53">
        <f t="shared" si="21"/>
        <v>492.57000000000005</v>
      </c>
      <c r="F64" s="53">
        <f t="shared" si="21"/>
        <v>643.29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6562.4800000000005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4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1475.56</v>
      </c>
      <c r="C67" s="57">
        <f t="shared" ref="C67:L67" si="23">C12</f>
        <v>2736.81</v>
      </c>
      <c r="D67" s="57">
        <f t="shared" si="23"/>
        <v>1206.99</v>
      </c>
      <c r="E67" s="57">
        <f t="shared" si="23"/>
        <v>491.71</v>
      </c>
      <c r="F67" s="57">
        <f t="shared" si="23"/>
        <v>642.98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6554.0499999999993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1475.56</v>
      </c>
      <c r="C69" s="59">
        <f t="shared" ref="C69:AG69" si="25">+C67+C68</f>
        <v>2736.81</v>
      </c>
      <c r="D69" s="59">
        <f t="shared" si="25"/>
        <v>1206.99</v>
      </c>
      <c r="E69" s="59">
        <f t="shared" si="25"/>
        <v>491.71</v>
      </c>
      <c r="F69" s="59">
        <f t="shared" si="25"/>
        <v>642.98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6554.0499999999993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1.5200000000002092</v>
      </c>
      <c r="C70" s="57">
        <f t="shared" si="26"/>
        <v>4.830000000000382</v>
      </c>
      <c r="D70" s="57">
        <f t="shared" si="26"/>
        <v>0.91000000000008185</v>
      </c>
      <c r="E70" s="57">
        <f t="shared" si="26"/>
        <v>0.86000000000007049</v>
      </c>
      <c r="F70" s="57">
        <f t="shared" si="26"/>
        <v>0.30999999999994543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8.4300000000006889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4.6100000000000003</v>
      </c>
      <c r="C8" s="1" t="s">
        <v>38</v>
      </c>
      <c r="D8" s="2"/>
    </row>
    <row r="9" spans="1:36" x14ac:dyDescent="0.25">
      <c r="A9" s="1" t="s">
        <v>22</v>
      </c>
      <c r="B9" s="24">
        <v>4.6399999999999997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2179.56</v>
      </c>
      <c r="C12" s="26">
        <v>2729.87</v>
      </c>
      <c r="D12" s="26">
        <v>1610.82</v>
      </c>
      <c r="E12" s="26">
        <v>1136.04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7656.29</v>
      </c>
      <c r="AI12" s="26">
        <v>7623.69</v>
      </c>
      <c r="AJ12" s="69">
        <f>+AI12-AH12</f>
        <v>-32.600000000000364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288.5</v>
      </c>
      <c r="C15" s="23">
        <v>192</v>
      </c>
      <c r="D15" s="23">
        <v>231</v>
      </c>
      <c r="E15" s="23">
        <v>173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884.5</v>
      </c>
    </row>
    <row r="16" spans="1:36" s="32" customFormat="1" x14ac:dyDescent="0.25">
      <c r="A16" s="30" t="s">
        <v>20</v>
      </c>
      <c r="B16" s="31">
        <v>81</v>
      </c>
      <c r="C16" s="31">
        <v>111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192</v>
      </c>
      <c r="AJ16" s="70"/>
    </row>
    <row r="17" spans="1:36" s="47" customFormat="1" x14ac:dyDescent="0.25">
      <c r="A17" s="46" t="s">
        <v>27</v>
      </c>
      <c r="B17" s="22">
        <f>B16*$B$8</f>
        <v>373.41</v>
      </c>
      <c r="C17" s="22">
        <f>C16*$B$8</f>
        <v>511.71000000000004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885.12000000000012</v>
      </c>
    </row>
    <row r="18" spans="1:36" s="32" customFormat="1" x14ac:dyDescent="0.25">
      <c r="A18" s="30" t="s">
        <v>23</v>
      </c>
      <c r="B18" s="33">
        <v>35</v>
      </c>
      <c r="C18" s="33">
        <v>10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45</v>
      </c>
      <c r="AJ18" s="70"/>
    </row>
    <row r="19" spans="1:36" s="47" customFormat="1" x14ac:dyDescent="0.25">
      <c r="A19" s="46" t="s">
        <v>27</v>
      </c>
      <c r="B19" s="22">
        <f>B18*$B$9</f>
        <v>162.39999999999998</v>
      </c>
      <c r="C19" s="22">
        <f t="shared" ref="C19:AG19" si="3">C18*$B$9</f>
        <v>46.4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208.79999999999998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116</v>
      </c>
      <c r="C22" s="20">
        <f t="shared" ref="C22:AG23" si="5">+C16+C18+C20</f>
        <v>121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237</v>
      </c>
    </row>
    <row r="23" spans="1:36" s="47" customFormat="1" x14ac:dyDescent="0.25">
      <c r="A23" s="48" t="s">
        <v>26</v>
      </c>
      <c r="B23" s="19">
        <f>+B17+B19+B21</f>
        <v>535.80999999999995</v>
      </c>
      <c r="C23" s="19">
        <f t="shared" si="5"/>
        <v>558.11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1093.92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35.35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35.35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162.96350000000001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162.96350000000001</v>
      </c>
    </row>
    <row r="42" spans="1:34" x14ac:dyDescent="0.25">
      <c r="A42" s="13" t="s">
        <v>45</v>
      </c>
      <c r="B42" s="38"/>
      <c r="C42" s="38">
        <v>0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35.35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35.35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162.96350000000001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162.96350000000001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1002.44</v>
      </c>
      <c r="C49" s="44">
        <v>1037.8800000000001</v>
      </c>
      <c r="D49" s="44">
        <v>812.89</v>
      </c>
      <c r="E49" s="44">
        <v>496.1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3349.31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353.18</v>
      </c>
      <c r="C53" s="44">
        <v>771.77</v>
      </c>
      <c r="D53" s="44">
        <v>546.73</v>
      </c>
      <c r="E53" s="44">
        <v>419.48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2091.16</v>
      </c>
    </row>
    <row r="54" spans="1:34" x14ac:dyDescent="0.25">
      <c r="A54" s="17" t="s">
        <v>114</v>
      </c>
      <c r="B54" s="44"/>
      <c r="C54" s="44"/>
      <c r="D54" s="44"/>
      <c r="E54" s="44">
        <v>48.07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48.07</v>
      </c>
    </row>
    <row r="55" spans="1:34" x14ac:dyDescent="0.25">
      <c r="A55" s="17" t="s">
        <v>52</v>
      </c>
      <c r="B55" s="44"/>
      <c r="C55" s="44">
        <v>6.52</v>
      </c>
      <c r="D55" s="44">
        <v>20.37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26.89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2179.9299999999998</v>
      </c>
      <c r="C64" s="53">
        <f t="shared" ref="C64:AG64" si="21">+C15+C23+C31+C39+C47+C48+C49+C50+C51+C52+C53+C54+C55+C56+C57+C58+C59+C60+C61+C62+C63</f>
        <v>2729.2435</v>
      </c>
      <c r="D64" s="53">
        <f t="shared" si="21"/>
        <v>1610.9899999999998</v>
      </c>
      <c r="E64" s="53">
        <f t="shared" si="21"/>
        <v>1136.6499999999999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7656.8134999999993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2179.56</v>
      </c>
      <c r="C67" s="57">
        <f t="shared" ref="C67:L67" si="23">C12</f>
        <v>2729.87</v>
      </c>
      <c r="D67" s="57">
        <f t="shared" si="23"/>
        <v>1610.82</v>
      </c>
      <c r="E67" s="57">
        <f t="shared" si="23"/>
        <v>1136.04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7656.29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2179.56</v>
      </c>
      <c r="C69" s="59">
        <f t="shared" ref="C69:AG69" si="25">+C67+C68</f>
        <v>2729.87</v>
      </c>
      <c r="D69" s="59">
        <f t="shared" si="25"/>
        <v>1610.82</v>
      </c>
      <c r="E69" s="59">
        <f t="shared" si="25"/>
        <v>1136.04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7656.29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0.36999999999989086</v>
      </c>
      <c r="C70" s="57">
        <f t="shared" si="26"/>
        <v>-0.62649999999985084</v>
      </c>
      <c r="D70" s="57">
        <f t="shared" si="26"/>
        <v>0.16999999999984539</v>
      </c>
      <c r="E70" s="57">
        <f t="shared" si="26"/>
        <v>0.60999999999989996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0.52349999999978536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7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>
        <v>4.6100000000000003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818.11</v>
      </c>
      <c r="C12" s="26">
        <v>1610.31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2428.42</v>
      </c>
      <c r="AI12" s="26">
        <v>2404.06</v>
      </c>
      <c r="AJ12" s="69">
        <f>+AI12-AH12</f>
        <v>-24.360000000000127</v>
      </c>
    </row>
    <row r="13" spans="1:36" ht="19.5" customHeight="1" x14ac:dyDescent="0.25">
      <c r="A13" s="25" t="s">
        <v>117</v>
      </c>
      <c r="B13" s="26">
        <v>18</v>
      </c>
      <c r="C13" s="26">
        <v>6.5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24.5</v>
      </c>
      <c r="AI13" s="26"/>
      <c r="AJ13" s="69">
        <f>+AI13-AH13</f>
        <v>-24.5</v>
      </c>
    </row>
    <row r="14" spans="1:36" ht="19.5" customHeight="1" x14ac:dyDescent="0.25">
      <c r="A14" s="25" t="s">
        <v>118</v>
      </c>
      <c r="B14" s="26"/>
      <c r="C14" s="26">
        <v>16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16</v>
      </c>
      <c r="AI14" s="26"/>
      <c r="AJ14" s="69">
        <f>+AI14-AH14</f>
        <v>-16</v>
      </c>
    </row>
    <row r="15" spans="1:36" x14ac:dyDescent="0.25">
      <c r="A15" s="13" t="s">
        <v>0</v>
      </c>
      <c r="B15" s="23"/>
      <c r="C15" s="23">
        <v>40.5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40.5</v>
      </c>
    </row>
    <row r="16" spans="1:36" s="32" customFormat="1" x14ac:dyDescent="0.25">
      <c r="A16" s="30" t="s">
        <v>20</v>
      </c>
      <c r="B16" s="31"/>
      <c r="C16" s="31">
        <v>91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91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422.23999999999995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422.23999999999995</v>
      </c>
    </row>
    <row r="18" spans="1:36" s="32" customFormat="1" x14ac:dyDescent="0.25">
      <c r="A18" s="30" t="s">
        <v>23</v>
      </c>
      <c r="B18" s="33">
        <v>76</v>
      </c>
      <c r="C18" s="33">
        <v>20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96</v>
      </c>
      <c r="AJ18" s="70"/>
    </row>
    <row r="19" spans="1:36" s="47" customFormat="1" x14ac:dyDescent="0.25">
      <c r="A19" s="46" t="s">
        <v>27</v>
      </c>
      <c r="B19" s="22">
        <f>B18*$B$9</f>
        <v>350.36</v>
      </c>
      <c r="C19" s="22">
        <f t="shared" ref="C19:AG19" si="3">C18*$B$9</f>
        <v>92.2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442.56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76</v>
      </c>
      <c r="C22" s="20">
        <f t="shared" ref="C22:AG23" si="5">+C16+C18+C20</f>
        <v>111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187</v>
      </c>
    </row>
    <row r="23" spans="1:36" s="47" customFormat="1" x14ac:dyDescent="0.25">
      <c r="A23" s="48" t="s">
        <v>26</v>
      </c>
      <c r="B23" s="19">
        <f>+B17+B19+B21</f>
        <v>350.36</v>
      </c>
      <c r="C23" s="19">
        <f t="shared" si="5"/>
        <v>514.43999999999994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864.8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405.09</v>
      </c>
      <c r="C49" s="44">
        <v>884.81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1289.8999999999999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35.799999999999997</v>
      </c>
      <c r="C53" s="44">
        <v>117.03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152.82999999999998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50.34</v>
      </c>
      <c r="C55" s="44">
        <v>26.58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76.92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841.59</v>
      </c>
      <c r="C64" s="53">
        <f t="shared" ref="C64:AG64" si="21">+C15+C23+C31+C39+C47+C48+C49+C50+C51+C52+C53+C54+C55+C56+C57+C58+C59+C60+C61+C62+C63</f>
        <v>1583.36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2424.9499999999998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818.11</v>
      </c>
      <c r="C67" s="57">
        <f t="shared" ref="C67:L67" si="23">C12</f>
        <v>1610.31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2428.42</v>
      </c>
    </row>
    <row r="68" spans="1:34" s="47" customFormat="1" x14ac:dyDescent="0.25">
      <c r="A68" s="58" t="s">
        <v>93</v>
      </c>
      <c r="B68" s="59">
        <f t="shared" ref="B68:AG68" si="24">+B13+B14</f>
        <v>18</v>
      </c>
      <c r="C68" s="59">
        <f t="shared" si="24"/>
        <v>22.5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40.5</v>
      </c>
    </row>
    <row r="69" spans="1:34" s="47" customFormat="1" x14ac:dyDescent="0.25">
      <c r="A69" s="58" t="s">
        <v>94</v>
      </c>
      <c r="B69" s="59">
        <f>+B67+B68</f>
        <v>836.11</v>
      </c>
      <c r="C69" s="59">
        <f t="shared" ref="C69:AG69" si="25">+C67+C68</f>
        <v>1632.81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2468.92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5.4800000000000182</v>
      </c>
      <c r="C70" s="57">
        <f t="shared" si="26"/>
        <v>-49.450000000000045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-43.970000000000027</v>
      </c>
    </row>
    <row r="71" spans="1:34" ht="102.75" customHeight="1" x14ac:dyDescent="0.25">
      <c r="A71" s="77" t="s">
        <v>96</v>
      </c>
      <c r="B71" s="14" t="s">
        <v>127</v>
      </c>
      <c r="C71" s="14" t="s">
        <v>128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129</v>
      </c>
      <c r="AH72" s="47"/>
    </row>
    <row r="73" spans="1:34" x14ac:dyDescent="0.25">
      <c r="C73" s="12" t="s">
        <v>130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8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4.6100000000000003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307.74</v>
      </c>
      <c r="C12" s="26">
        <v>1355.36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1663.1</v>
      </c>
      <c r="AI12" s="26">
        <v>1663.1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</v>
      </c>
    </row>
    <row r="16" spans="1:36" s="32" customFormat="1" x14ac:dyDescent="0.25">
      <c r="A16" s="30" t="s">
        <v>20</v>
      </c>
      <c r="B16" s="31">
        <v>23</v>
      </c>
      <c r="C16" s="31">
        <v>162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185</v>
      </c>
      <c r="AJ16" s="70"/>
    </row>
    <row r="17" spans="1:36" s="47" customFormat="1" x14ac:dyDescent="0.25">
      <c r="A17" s="46" t="s">
        <v>27</v>
      </c>
      <c r="B17" s="22">
        <f>B16*$B$8</f>
        <v>106.03</v>
      </c>
      <c r="C17" s="22">
        <f>C16*$B$8</f>
        <v>746.82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852.85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23</v>
      </c>
      <c r="C22" s="20">
        <f t="shared" ref="C22:AG23" si="5">+C16+C18+C20</f>
        <v>162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185</v>
      </c>
    </row>
    <row r="23" spans="1:36" s="47" customFormat="1" x14ac:dyDescent="0.25">
      <c r="A23" s="48" t="s">
        <v>26</v>
      </c>
      <c r="B23" s="19">
        <f>+B17+B19+B21</f>
        <v>106.03</v>
      </c>
      <c r="C23" s="19">
        <f t="shared" si="5"/>
        <v>746.82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852.85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156.38999999999999</v>
      </c>
      <c r="C49" s="44">
        <v>697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853.39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37.69</v>
      </c>
      <c r="C53" s="44">
        <v>18.440000000000001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56.129999999999995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309.10999999999996</v>
      </c>
      <c r="C64" s="53">
        <f t="shared" ref="C64:AG64" si="21">+C15+C23+C31+C39+C47+C48+C49+C50+C51+C52+C53+C54+C55+C56+C57+C58+C59+C60+C61+C62+C63</f>
        <v>1462.2600000000002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1771.3700000000001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307.74</v>
      </c>
      <c r="C67" s="57">
        <f t="shared" ref="C67:L67" si="23">C12</f>
        <v>1355.36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1663.1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307.74</v>
      </c>
      <c r="C69" s="59">
        <f t="shared" ref="C69:AG69" si="25">+C67+C68</f>
        <v>1355.36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1663.1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1.3699999999999477</v>
      </c>
      <c r="C70" s="57">
        <f t="shared" si="26"/>
        <v>106.90000000000032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108.27000000000027</v>
      </c>
    </row>
    <row r="71" spans="1:34" ht="96" customHeight="1" x14ac:dyDescent="0.25">
      <c r="A71" s="77" t="s">
        <v>96</v>
      </c>
      <c r="B71" s="14"/>
      <c r="C71" s="14" t="s">
        <v>126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E7" activePane="bottomRight" state="frozen"/>
      <selection pane="topRight" activeCell="B1" sqref="B1"/>
      <selection pane="bottomLeft" activeCell="A5" sqref="A5"/>
      <selection pane="bottomRight" activeCell="AI15" sqref="AI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4.6100000000000003</v>
      </c>
      <c r="C8" s="1" t="s">
        <v>38</v>
      </c>
      <c r="D8" s="2"/>
    </row>
    <row r="9" spans="1:36" x14ac:dyDescent="0.25">
      <c r="A9" s="1" t="s">
        <v>22</v>
      </c>
      <c r="B9" s="24">
        <v>4.6399999999999997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54</v>
      </c>
      <c r="F11" s="5" t="s">
        <v>58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1788.47</v>
      </c>
      <c r="C12" s="26">
        <v>2091.67</v>
      </c>
      <c r="D12" s="26">
        <v>1275.6099999999999</v>
      </c>
      <c r="E12" s="26">
        <v>2519.61</v>
      </c>
      <c r="F12" s="26">
        <v>2859.49</v>
      </c>
      <c r="G12" s="26">
        <v>1733.45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12268.300000000001</v>
      </c>
      <c r="AI12" s="26">
        <v>12174.81</v>
      </c>
      <c r="AJ12" s="69">
        <f>+AI12-AH12</f>
        <v>-93.490000000001601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202</v>
      </c>
      <c r="C15" s="23">
        <v>102.5</v>
      </c>
      <c r="D15" s="23">
        <v>45</v>
      </c>
      <c r="E15" s="23">
        <v>221</v>
      </c>
      <c r="F15" s="23">
        <v>377.5</v>
      </c>
      <c r="G15" s="23">
        <v>259.5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1207.5</v>
      </c>
    </row>
    <row r="16" spans="1:36" s="32" customFormat="1" x14ac:dyDescent="0.25">
      <c r="A16" s="30" t="s">
        <v>20</v>
      </c>
      <c r="B16" s="31">
        <v>45</v>
      </c>
      <c r="C16" s="31">
        <v>184</v>
      </c>
      <c r="D16" s="31">
        <v>45</v>
      </c>
      <c r="E16" s="31">
        <v>76</v>
      </c>
      <c r="F16" s="31">
        <v>43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393</v>
      </c>
      <c r="AJ16" s="70"/>
    </row>
    <row r="17" spans="1:36" s="47" customFormat="1" x14ac:dyDescent="0.25">
      <c r="A17" s="46" t="s">
        <v>27</v>
      </c>
      <c r="B17" s="22">
        <f>B16*$B$8</f>
        <v>207.45000000000002</v>
      </c>
      <c r="C17" s="22">
        <f>C16*$B$8</f>
        <v>848.24</v>
      </c>
      <c r="D17" s="22">
        <f t="shared" ref="D17:AG17" si="2">D16*$B$8</f>
        <v>207.45000000000002</v>
      </c>
      <c r="E17" s="22">
        <f t="shared" si="2"/>
        <v>350.36</v>
      </c>
      <c r="F17" s="22">
        <f t="shared" si="2"/>
        <v>198.23000000000002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1811.73</v>
      </c>
    </row>
    <row r="18" spans="1:36" s="32" customFormat="1" x14ac:dyDescent="0.25">
      <c r="A18" s="30" t="s">
        <v>23</v>
      </c>
      <c r="B18" s="33"/>
      <c r="C18" s="33"/>
      <c r="D18" s="33"/>
      <c r="E18" s="33">
        <v>189</v>
      </c>
      <c r="F18" s="33">
        <v>174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363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876.95999999999992</v>
      </c>
      <c r="F19" s="22">
        <f t="shared" si="3"/>
        <v>807.3599999999999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1684.3199999999997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45</v>
      </c>
      <c r="C22" s="20">
        <f t="shared" ref="C22:AG23" si="5">+C16+C18+C20</f>
        <v>184</v>
      </c>
      <c r="D22" s="20">
        <f t="shared" si="5"/>
        <v>45</v>
      </c>
      <c r="E22" s="20">
        <f t="shared" si="5"/>
        <v>265</v>
      </c>
      <c r="F22" s="20">
        <f t="shared" si="5"/>
        <v>217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756</v>
      </c>
    </row>
    <row r="23" spans="1:36" s="47" customFormat="1" x14ac:dyDescent="0.25">
      <c r="A23" s="48" t="s">
        <v>26</v>
      </c>
      <c r="B23" s="19">
        <f>+B17+B19+B21</f>
        <v>207.45000000000002</v>
      </c>
      <c r="C23" s="19">
        <f t="shared" si="5"/>
        <v>848.24</v>
      </c>
      <c r="D23" s="19">
        <f t="shared" si="5"/>
        <v>207.45000000000002</v>
      </c>
      <c r="E23" s="19">
        <f t="shared" si="5"/>
        <v>1227.32</v>
      </c>
      <c r="F23" s="19">
        <f t="shared" si="5"/>
        <v>1005.5899999999999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3496.05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1069.27</v>
      </c>
      <c r="C49" s="44"/>
      <c r="D49" s="44"/>
      <c r="E49" s="44">
        <v>948.6</v>
      </c>
      <c r="F49" s="44"/>
      <c r="G49" s="44">
        <v>1466.5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3484.37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69.83</v>
      </c>
      <c r="D52" s="44">
        <v>839.43</v>
      </c>
      <c r="E52" s="44"/>
      <c r="F52" s="44">
        <v>1224.1199999999999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2133.38</v>
      </c>
    </row>
    <row r="53" spans="1:34" x14ac:dyDescent="0.25">
      <c r="A53" s="17" t="s">
        <v>18</v>
      </c>
      <c r="B53" s="44">
        <v>131.46</v>
      </c>
      <c r="C53" s="44">
        <v>1071.3599999999999</v>
      </c>
      <c r="D53" s="44">
        <v>147.72999999999999</v>
      </c>
      <c r="E53" s="44">
        <v>128.81</v>
      </c>
      <c r="F53" s="44">
        <v>254.21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1733.57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180.85</v>
      </c>
      <c r="C55" s="44"/>
      <c r="D55" s="44"/>
      <c r="E55" s="44"/>
      <c r="F55" s="44"/>
      <c r="G55" s="44">
        <v>7.84</v>
      </c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188.69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>
        <v>36.61</v>
      </c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36.61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1791.03</v>
      </c>
      <c r="C64" s="53">
        <f t="shared" ref="C64:AG64" si="21">+C15+C23+C31+C39+C47+C48+C49+C50+C51+C52+C53+C54+C55+C56+C57+C58+C59+C60+C61+C62+C63</f>
        <v>2091.9299999999998</v>
      </c>
      <c r="D64" s="53">
        <f t="shared" si="21"/>
        <v>1276.2199999999998</v>
      </c>
      <c r="E64" s="53">
        <f t="shared" si="21"/>
        <v>2525.73</v>
      </c>
      <c r="F64" s="53">
        <f t="shared" si="21"/>
        <v>2861.42</v>
      </c>
      <c r="G64" s="53">
        <f t="shared" si="21"/>
        <v>1733.84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12280.17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1 N</v>
      </c>
      <c r="F66" s="55" t="str">
        <f t="shared" si="22"/>
        <v>CAJA 3 N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1788.47</v>
      </c>
      <c r="C67" s="57">
        <f t="shared" ref="C67:L67" si="23">C12</f>
        <v>2091.67</v>
      </c>
      <c r="D67" s="57">
        <f t="shared" si="23"/>
        <v>1275.6099999999999</v>
      </c>
      <c r="E67" s="57">
        <f t="shared" si="23"/>
        <v>2519.61</v>
      </c>
      <c r="F67" s="57">
        <f t="shared" si="23"/>
        <v>2859.49</v>
      </c>
      <c r="G67" s="57">
        <f t="shared" si="23"/>
        <v>1733.45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12268.300000000001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1788.47</v>
      </c>
      <c r="C69" s="59">
        <f t="shared" ref="C69:AG69" si="25">+C67+C68</f>
        <v>2091.67</v>
      </c>
      <c r="D69" s="59">
        <f t="shared" si="25"/>
        <v>1275.6099999999999</v>
      </c>
      <c r="E69" s="59">
        <f t="shared" si="25"/>
        <v>2519.61</v>
      </c>
      <c r="F69" s="59">
        <f t="shared" si="25"/>
        <v>2859.49</v>
      </c>
      <c r="G69" s="59">
        <f t="shared" si="25"/>
        <v>1733.45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12268.300000000001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2.5599999999999454</v>
      </c>
      <c r="C70" s="57">
        <f t="shared" si="26"/>
        <v>0.25999999999976353</v>
      </c>
      <c r="D70" s="57">
        <f t="shared" si="26"/>
        <v>0.60999999999989996</v>
      </c>
      <c r="E70" s="57">
        <f t="shared" si="26"/>
        <v>6.1199999999998909</v>
      </c>
      <c r="F70" s="57">
        <f t="shared" si="26"/>
        <v>1.930000000000291</v>
      </c>
      <c r="G70" s="57">
        <f t="shared" si="26"/>
        <v>0.38999999999987267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11.869999999999663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BOVEDA-4</cp:lastModifiedBy>
  <cp:lastPrinted>2019-08-19T12:56:25Z</cp:lastPrinted>
  <dcterms:created xsi:type="dcterms:W3CDTF">2013-07-24T18:56:16Z</dcterms:created>
  <dcterms:modified xsi:type="dcterms:W3CDTF">2022-05-13T15:41:30Z</dcterms:modified>
</cp:coreProperties>
</file>