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VEDA-P\Desktop\"/>
    </mc:Choice>
  </mc:AlternateContent>
  <xr:revisionPtr revIDLastSave="0" documentId="13_ncr:1_{1FBBE026-D535-4AD9-8676-E90B646DC63E}" xr6:coauthVersionLast="45" xr6:coauthVersionMax="45" xr10:uidLastSave="{00000000-0000-0000-0000-000000000000}"/>
  <bookViews>
    <workbookView xWindow="-120" yWindow="-120" windowWidth="20730" windowHeight="11160" tabRatio="783" activeTab="2" xr2:uid="{00000000-000D-0000-FFFF-FFFF00000000}"/>
  </bookViews>
  <sheets>
    <sheet name="TOTALES" sheetId="5" r:id="rId1"/>
    <sheet name="04143192117" sheetId="3" state="hidden" r:id="rId2"/>
    <sheet name="04241102899" sheetId="22" r:id="rId3"/>
    <sheet name="04242099286" sheetId="6" r:id="rId4"/>
    <sheet name="Hoja1" sheetId="15" state="hidden" r:id="rId5"/>
    <sheet name="04143182190" sheetId="7" state="hidden" r:id="rId6"/>
    <sheet name="04242061519" sheetId="8" state="hidden" r:id="rId7"/>
    <sheet name="04241083350" sheetId="9" r:id="rId8"/>
    <sheet name="04241815693" sheetId="10" r:id="rId9"/>
    <sheet name="04242099312" sheetId="24" r:id="rId10"/>
    <sheet name="04128128014" sheetId="12" r:id="rId11"/>
    <sheet name="04128124511" sheetId="13" r:id="rId12"/>
    <sheet name="04128113024" sheetId="14" r:id="rId13"/>
    <sheet name="Hoja2" sheetId="25" r:id="rId14"/>
  </sheets>
  <externalReferences>
    <externalReference r:id="rId15"/>
  </externalReferences>
  <definedNames>
    <definedName name="OPERACION">TOTALES!#REF!</definedName>
    <definedName name="SALDO_INICIAL" comment="04241102899" localSheetId="2">#REF!</definedName>
  </definedNames>
  <calcPr calcId="181029"/>
</workbook>
</file>

<file path=xl/calcChain.xml><?xml version="1.0" encoding="utf-8"?>
<calcChain xmlns="http://schemas.openxmlformats.org/spreadsheetml/2006/main">
  <c r="B328" i="5" l="1"/>
  <c r="H78" i="6" l="1"/>
  <c r="I3" i="9" l="1"/>
  <c r="I3" i="6"/>
  <c r="I3" i="22"/>
  <c r="I3" i="13"/>
  <c r="I3" i="12"/>
  <c r="I3" i="24"/>
  <c r="I3" i="10"/>
  <c r="J3" i="6"/>
  <c r="J3" i="10"/>
  <c r="G9" i="5" l="1"/>
  <c r="M165" i="13" l="1"/>
  <c r="B302" i="5" l="1"/>
  <c r="H99" i="12"/>
  <c r="H96" i="12" l="1"/>
  <c r="E95" i="14" l="1"/>
  <c r="B289" i="5" l="1"/>
  <c r="H45" i="22"/>
  <c r="H94" i="12"/>
  <c r="L67" i="10" l="1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G87" i="12" l="1"/>
  <c r="H6" i="5" l="1"/>
  <c r="B227" i="5" l="1"/>
  <c r="B224" i="5" l="1"/>
  <c r="B222" i="5"/>
  <c r="A5" i="5" l="1"/>
  <c r="B216" i="5" l="1"/>
  <c r="B214" i="5" l="1"/>
  <c r="H101" i="13" l="1"/>
  <c r="B196" i="5" l="1"/>
  <c r="K47" i="24" l="1"/>
  <c r="K48" i="24"/>
  <c r="K49" i="24"/>
  <c r="K50" i="24"/>
  <c r="K51" i="24"/>
  <c r="K52" i="24"/>
  <c r="K53" i="24"/>
  <c r="K54" i="24"/>
  <c r="B176" i="5" l="1"/>
  <c r="L43" i="12" l="1"/>
  <c r="L44" i="12"/>
  <c r="L45" i="12"/>
  <c r="L46" i="12"/>
  <c r="L47" i="12"/>
  <c r="L48" i="12"/>
  <c r="L49" i="12"/>
  <c r="L50" i="12"/>
  <c r="L51" i="12"/>
  <c r="L52" i="12"/>
  <c r="L53" i="12"/>
  <c r="L54" i="12"/>
  <c r="L55" i="12"/>
  <c r="L42" i="12"/>
  <c r="L56" i="12"/>
  <c r="L57" i="12"/>
  <c r="L58" i="12"/>
  <c r="L59" i="12"/>
  <c r="L60" i="12"/>
  <c r="L61" i="12"/>
  <c r="L62" i="12"/>
  <c r="L63" i="12"/>
  <c r="M54" i="12"/>
  <c r="M55" i="12"/>
  <c r="M56" i="12"/>
  <c r="M57" i="12"/>
  <c r="M58" i="12"/>
  <c r="M59" i="12"/>
  <c r="B162" i="5" l="1"/>
  <c r="B145" i="5" l="1"/>
  <c r="B144" i="5"/>
  <c r="H69" i="13"/>
  <c r="L29" i="9" l="1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M12" i="22" l="1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25" i="14" l="1"/>
  <c r="M14" i="6" l="1"/>
  <c r="M15" i="6"/>
  <c r="M30" i="13" l="1"/>
  <c r="I17" i="10" l="1"/>
  <c r="H17" i="10"/>
  <c r="I19" i="13"/>
  <c r="H19" i="13"/>
  <c r="O8" i="6" l="1"/>
  <c r="C8" i="5" l="1"/>
  <c r="M6" i="13"/>
  <c r="M7" i="13"/>
  <c r="M6" i="12"/>
  <c r="M7" i="12"/>
  <c r="M8" i="12"/>
  <c r="M9" i="12"/>
  <c r="M10" i="12"/>
  <c r="M11" i="12"/>
  <c r="M5" i="12"/>
  <c r="M6" i="6"/>
  <c r="M7" i="6"/>
  <c r="M5" i="6"/>
  <c r="M6" i="22"/>
  <c r="M7" i="22"/>
  <c r="M8" i="22"/>
  <c r="M5" i="22"/>
  <c r="F8" i="5"/>
  <c r="M5" i="13"/>
  <c r="F3" i="9"/>
  <c r="D8" i="5" s="1"/>
  <c r="E4" i="5" l="1"/>
  <c r="E6" i="5"/>
  <c r="E7" i="5"/>
  <c r="K81" i="6"/>
  <c r="L81" i="6"/>
  <c r="M81" i="6"/>
  <c r="K82" i="6"/>
  <c r="L82" i="6"/>
  <c r="M82" i="6"/>
  <c r="K83" i="6"/>
  <c r="L83" i="6"/>
  <c r="M83" i="6"/>
  <c r="K84" i="6"/>
  <c r="L84" i="6"/>
  <c r="M84" i="6"/>
  <c r="K85" i="6"/>
  <c r="L85" i="6"/>
  <c r="M85" i="6"/>
  <c r="K86" i="6"/>
  <c r="L86" i="6"/>
  <c r="M86" i="6"/>
  <c r="K87" i="6"/>
  <c r="L87" i="6"/>
  <c r="M87" i="6"/>
  <c r="K88" i="6"/>
  <c r="L88" i="6"/>
  <c r="M88" i="6"/>
  <c r="K89" i="6"/>
  <c r="L89" i="6"/>
  <c r="M89" i="6"/>
  <c r="K90" i="6"/>
  <c r="L90" i="6"/>
  <c r="M90" i="6"/>
  <c r="K91" i="6"/>
  <c r="L91" i="6"/>
  <c r="M91" i="6"/>
  <c r="K92" i="6"/>
  <c r="L92" i="6"/>
  <c r="M92" i="6"/>
  <c r="K93" i="6"/>
  <c r="L93" i="6"/>
  <c r="M93" i="6"/>
  <c r="K94" i="6"/>
  <c r="L94" i="6"/>
  <c r="M94" i="6"/>
  <c r="K95" i="6"/>
  <c r="L95" i="6"/>
  <c r="M95" i="6"/>
  <c r="K96" i="6"/>
  <c r="L96" i="6"/>
  <c r="M96" i="6"/>
  <c r="K97" i="6"/>
  <c r="L97" i="6"/>
  <c r="M97" i="6"/>
  <c r="K98" i="6"/>
  <c r="L98" i="6"/>
  <c r="M98" i="6"/>
  <c r="K99" i="6"/>
  <c r="L99" i="6"/>
  <c r="M99" i="6"/>
  <c r="K100" i="6"/>
  <c r="L100" i="6"/>
  <c r="M100" i="6"/>
  <c r="K101" i="6"/>
  <c r="L101" i="6"/>
  <c r="M101" i="6"/>
  <c r="K102" i="6"/>
  <c r="L102" i="6"/>
  <c r="M102" i="6"/>
  <c r="K103" i="6"/>
  <c r="L103" i="6"/>
  <c r="M103" i="6"/>
  <c r="K104" i="6"/>
  <c r="L104" i="6"/>
  <c r="M104" i="6"/>
  <c r="K105" i="6"/>
  <c r="L105" i="6"/>
  <c r="M105" i="6"/>
  <c r="K106" i="6"/>
  <c r="L106" i="6"/>
  <c r="M106" i="6"/>
  <c r="K107" i="6"/>
  <c r="L107" i="6"/>
  <c r="M107" i="6"/>
  <c r="K108" i="6"/>
  <c r="L108" i="6"/>
  <c r="M108" i="6"/>
  <c r="K109" i="6"/>
  <c r="L109" i="6"/>
  <c r="M109" i="6"/>
  <c r="K110" i="6"/>
  <c r="L110" i="6"/>
  <c r="M110" i="6"/>
  <c r="K111" i="6"/>
  <c r="L111" i="6"/>
  <c r="M111" i="6"/>
  <c r="K112" i="6"/>
  <c r="L112" i="6"/>
  <c r="M112" i="6"/>
  <c r="K113" i="6"/>
  <c r="L113" i="6"/>
  <c r="M113" i="6"/>
  <c r="K114" i="6"/>
  <c r="L114" i="6"/>
  <c r="M114" i="6"/>
  <c r="K115" i="6"/>
  <c r="L115" i="6"/>
  <c r="M115" i="6"/>
  <c r="K116" i="6"/>
  <c r="L116" i="6"/>
  <c r="M116" i="6"/>
  <c r="K117" i="6"/>
  <c r="L117" i="6"/>
  <c r="M117" i="6"/>
  <c r="K118" i="6"/>
  <c r="L118" i="6"/>
  <c r="M118" i="6"/>
  <c r="K119" i="6"/>
  <c r="L119" i="6"/>
  <c r="M119" i="6"/>
  <c r="K120" i="6"/>
  <c r="L120" i="6"/>
  <c r="M120" i="6"/>
  <c r="K121" i="6"/>
  <c r="L121" i="6"/>
  <c r="M121" i="6"/>
  <c r="K122" i="6"/>
  <c r="L122" i="6"/>
  <c r="M122" i="6"/>
  <c r="K123" i="6"/>
  <c r="L123" i="6"/>
  <c r="M123" i="6"/>
  <c r="K124" i="6"/>
  <c r="L124" i="6"/>
  <c r="M124" i="6"/>
  <c r="K125" i="6"/>
  <c r="L125" i="6"/>
  <c r="M125" i="6"/>
  <c r="K126" i="6"/>
  <c r="L126" i="6"/>
  <c r="M126" i="6"/>
  <c r="K127" i="6"/>
  <c r="L127" i="6"/>
  <c r="M127" i="6"/>
  <c r="K128" i="6"/>
  <c r="L128" i="6"/>
  <c r="M128" i="6"/>
  <c r="K129" i="6"/>
  <c r="L129" i="6"/>
  <c r="M129" i="6"/>
  <c r="K130" i="6"/>
  <c r="L130" i="6"/>
  <c r="M130" i="6"/>
  <c r="K131" i="6"/>
  <c r="L131" i="6"/>
  <c r="M131" i="6"/>
  <c r="K132" i="6"/>
  <c r="L132" i="6"/>
  <c r="M132" i="6"/>
  <c r="K133" i="6"/>
  <c r="L133" i="6"/>
  <c r="M133" i="6"/>
  <c r="K134" i="6"/>
  <c r="L134" i="6"/>
  <c r="M134" i="6"/>
  <c r="K135" i="6"/>
  <c r="L135" i="6"/>
  <c r="M135" i="6"/>
  <c r="K136" i="6"/>
  <c r="L136" i="6"/>
  <c r="M136" i="6"/>
  <c r="K137" i="6"/>
  <c r="L137" i="6"/>
  <c r="M137" i="6"/>
  <c r="K138" i="6"/>
  <c r="L138" i="6"/>
  <c r="M138" i="6"/>
  <c r="K139" i="6"/>
  <c r="L139" i="6"/>
  <c r="M139" i="6"/>
  <c r="K140" i="6"/>
  <c r="L140" i="6"/>
  <c r="M140" i="6"/>
  <c r="K141" i="6"/>
  <c r="L141" i="6"/>
  <c r="M141" i="6"/>
  <c r="K142" i="6"/>
  <c r="L142" i="6"/>
  <c r="M142" i="6"/>
  <c r="K143" i="6"/>
  <c r="L143" i="6"/>
  <c r="M143" i="6"/>
  <c r="K144" i="6"/>
  <c r="L144" i="6"/>
  <c r="M144" i="6"/>
  <c r="K145" i="6"/>
  <c r="L145" i="6"/>
  <c r="M145" i="6"/>
  <c r="K146" i="6"/>
  <c r="L146" i="6"/>
  <c r="M146" i="6"/>
  <c r="K147" i="6"/>
  <c r="L147" i="6"/>
  <c r="M147" i="6"/>
  <c r="K148" i="6"/>
  <c r="L148" i="6"/>
  <c r="M148" i="6"/>
  <c r="K149" i="6"/>
  <c r="L149" i="6"/>
  <c r="M149" i="6"/>
  <c r="K150" i="6"/>
  <c r="L150" i="6"/>
  <c r="M150" i="6"/>
  <c r="K151" i="6"/>
  <c r="L151" i="6"/>
  <c r="M151" i="6"/>
  <c r="K152" i="6"/>
  <c r="L152" i="6"/>
  <c r="M152" i="6"/>
  <c r="K153" i="6"/>
  <c r="L153" i="6"/>
  <c r="M153" i="6"/>
  <c r="K154" i="6"/>
  <c r="L154" i="6"/>
  <c r="M154" i="6"/>
  <c r="K155" i="6"/>
  <c r="L155" i="6"/>
  <c r="M155" i="6"/>
  <c r="K156" i="6"/>
  <c r="L156" i="6"/>
  <c r="M156" i="6"/>
  <c r="K157" i="6"/>
  <c r="L157" i="6"/>
  <c r="M157" i="6"/>
  <c r="K158" i="6"/>
  <c r="L158" i="6"/>
  <c r="M158" i="6"/>
  <c r="K159" i="6"/>
  <c r="L159" i="6"/>
  <c r="M159" i="6"/>
  <c r="K160" i="6"/>
  <c r="L160" i="6"/>
  <c r="M160" i="6"/>
  <c r="K161" i="6"/>
  <c r="L161" i="6"/>
  <c r="M161" i="6"/>
  <c r="K162" i="6"/>
  <c r="L162" i="6"/>
  <c r="M162" i="6"/>
  <c r="K163" i="6"/>
  <c r="L163" i="6"/>
  <c r="M163" i="6"/>
  <c r="K164" i="6"/>
  <c r="L164" i="6"/>
  <c r="M164" i="6"/>
  <c r="K165" i="6"/>
  <c r="L165" i="6"/>
  <c r="M165" i="6"/>
  <c r="K166" i="6"/>
  <c r="L166" i="6"/>
  <c r="M166" i="6"/>
  <c r="K167" i="6"/>
  <c r="L167" i="6"/>
  <c r="M167" i="6"/>
  <c r="K168" i="6"/>
  <c r="L168" i="6"/>
  <c r="M168" i="6"/>
  <c r="K169" i="6"/>
  <c r="L169" i="6"/>
  <c r="M169" i="6"/>
  <c r="K170" i="6"/>
  <c r="L170" i="6"/>
  <c r="M170" i="6"/>
  <c r="K171" i="6"/>
  <c r="L171" i="6"/>
  <c r="M171" i="6"/>
  <c r="K172" i="6"/>
  <c r="L172" i="6"/>
  <c r="M172" i="6"/>
  <c r="K173" i="6"/>
  <c r="L173" i="6"/>
  <c r="M173" i="6"/>
  <c r="K174" i="6"/>
  <c r="L174" i="6"/>
  <c r="M174" i="6"/>
  <c r="K175" i="6"/>
  <c r="L175" i="6"/>
  <c r="M175" i="6"/>
  <c r="K176" i="6"/>
  <c r="L176" i="6"/>
  <c r="M176" i="6"/>
  <c r="K177" i="6"/>
  <c r="L177" i="6"/>
  <c r="M177" i="6"/>
  <c r="K178" i="6"/>
  <c r="L178" i="6"/>
  <c r="M178" i="6"/>
  <c r="K179" i="6"/>
  <c r="L179" i="6"/>
  <c r="M179" i="6"/>
  <c r="K180" i="6"/>
  <c r="L180" i="6"/>
  <c r="M180" i="6"/>
  <c r="K181" i="6"/>
  <c r="L181" i="6"/>
  <c r="M181" i="6"/>
  <c r="K182" i="6"/>
  <c r="L182" i="6"/>
  <c r="M182" i="6"/>
  <c r="K183" i="6"/>
  <c r="L183" i="6"/>
  <c r="M183" i="6"/>
  <c r="K184" i="6"/>
  <c r="L184" i="6"/>
  <c r="M184" i="6"/>
  <c r="K185" i="6"/>
  <c r="L185" i="6"/>
  <c r="M185" i="6"/>
  <c r="K186" i="6"/>
  <c r="L186" i="6"/>
  <c r="M186" i="6"/>
  <c r="K187" i="6"/>
  <c r="L187" i="6"/>
  <c r="M187" i="6"/>
  <c r="K188" i="6"/>
  <c r="L188" i="6"/>
  <c r="M188" i="6"/>
  <c r="K189" i="6"/>
  <c r="L189" i="6"/>
  <c r="M189" i="6"/>
  <c r="K190" i="6"/>
  <c r="L190" i="6"/>
  <c r="M190" i="6"/>
  <c r="K191" i="6"/>
  <c r="L191" i="6"/>
  <c r="M191" i="6"/>
  <c r="K192" i="6"/>
  <c r="L192" i="6"/>
  <c r="M192" i="6"/>
  <c r="K193" i="6"/>
  <c r="L193" i="6"/>
  <c r="M193" i="6"/>
  <c r="K194" i="6"/>
  <c r="L194" i="6"/>
  <c r="M194" i="6"/>
  <c r="K195" i="6"/>
  <c r="L195" i="6"/>
  <c r="M195" i="6"/>
  <c r="K196" i="6"/>
  <c r="L196" i="6"/>
  <c r="M196" i="6"/>
  <c r="K197" i="6"/>
  <c r="L197" i="6"/>
  <c r="M197" i="6"/>
  <c r="K198" i="6"/>
  <c r="L198" i="6"/>
  <c r="M198" i="6"/>
  <c r="K199" i="6"/>
  <c r="L199" i="6"/>
  <c r="M199" i="6"/>
  <c r="K200" i="6"/>
  <c r="L200" i="6"/>
  <c r="M200" i="6"/>
  <c r="K201" i="6"/>
  <c r="L201" i="6"/>
  <c r="M201" i="6"/>
  <c r="K202" i="6"/>
  <c r="L202" i="6"/>
  <c r="M202" i="6"/>
  <c r="K203" i="6"/>
  <c r="L203" i="6"/>
  <c r="M203" i="6"/>
  <c r="K204" i="6"/>
  <c r="L204" i="6"/>
  <c r="M204" i="6"/>
  <c r="K205" i="6"/>
  <c r="L205" i="6"/>
  <c r="M205" i="6"/>
  <c r="K206" i="6"/>
  <c r="L206" i="6"/>
  <c r="M206" i="6"/>
  <c r="K207" i="6"/>
  <c r="L207" i="6"/>
  <c r="M207" i="6"/>
  <c r="K208" i="6"/>
  <c r="L208" i="6"/>
  <c r="M208" i="6"/>
  <c r="K209" i="6"/>
  <c r="L209" i="6"/>
  <c r="M209" i="6"/>
  <c r="K210" i="6"/>
  <c r="L210" i="6"/>
  <c r="M210" i="6"/>
  <c r="K211" i="6"/>
  <c r="L211" i="6"/>
  <c r="M211" i="6"/>
  <c r="K212" i="6"/>
  <c r="L212" i="6"/>
  <c r="M212" i="6"/>
  <c r="K213" i="6"/>
  <c r="L213" i="6"/>
  <c r="M213" i="6"/>
  <c r="K214" i="6"/>
  <c r="L214" i="6"/>
  <c r="M214" i="6"/>
  <c r="K215" i="6"/>
  <c r="L215" i="6"/>
  <c r="M215" i="6"/>
  <c r="K216" i="6"/>
  <c r="L216" i="6"/>
  <c r="M216" i="6"/>
  <c r="K217" i="6"/>
  <c r="L217" i="6"/>
  <c r="M217" i="6"/>
  <c r="K218" i="6"/>
  <c r="L218" i="6"/>
  <c r="M218" i="6"/>
  <c r="K219" i="6"/>
  <c r="L219" i="6"/>
  <c r="M219" i="6"/>
  <c r="K220" i="6"/>
  <c r="L220" i="6"/>
  <c r="M220" i="6"/>
  <c r="K221" i="6"/>
  <c r="L221" i="6"/>
  <c r="M221" i="6"/>
  <c r="K222" i="6"/>
  <c r="L222" i="6"/>
  <c r="M222" i="6"/>
  <c r="K223" i="6"/>
  <c r="L223" i="6"/>
  <c r="M223" i="6"/>
  <c r="K224" i="6"/>
  <c r="L224" i="6"/>
  <c r="M224" i="6"/>
  <c r="K225" i="6"/>
  <c r="L225" i="6"/>
  <c r="M225" i="6"/>
  <c r="K226" i="6"/>
  <c r="L226" i="6"/>
  <c r="M226" i="6"/>
  <c r="K227" i="6"/>
  <c r="L227" i="6"/>
  <c r="M227" i="6"/>
  <c r="K228" i="6"/>
  <c r="L228" i="6"/>
  <c r="M228" i="6"/>
  <c r="K229" i="6"/>
  <c r="L229" i="6"/>
  <c r="M229" i="6"/>
  <c r="K230" i="6"/>
  <c r="L230" i="6"/>
  <c r="M230" i="6"/>
  <c r="K231" i="6"/>
  <c r="L231" i="6"/>
  <c r="M231" i="6"/>
  <c r="K232" i="6"/>
  <c r="L232" i="6"/>
  <c r="M232" i="6"/>
  <c r="K233" i="6"/>
  <c r="L233" i="6"/>
  <c r="M233" i="6"/>
  <c r="K234" i="6"/>
  <c r="L234" i="6"/>
  <c r="M234" i="6"/>
  <c r="K235" i="6"/>
  <c r="L235" i="6"/>
  <c r="M235" i="6"/>
  <c r="K236" i="6"/>
  <c r="L236" i="6"/>
  <c r="M236" i="6"/>
  <c r="K237" i="6"/>
  <c r="L237" i="6"/>
  <c r="M237" i="6"/>
  <c r="K238" i="6"/>
  <c r="L238" i="6"/>
  <c r="M238" i="6"/>
  <c r="K239" i="6"/>
  <c r="L239" i="6"/>
  <c r="M239" i="6"/>
  <c r="K240" i="6"/>
  <c r="L240" i="6"/>
  <c r="M240" i="6"/>
  <c r="K241" i="6"/>
  <c r="L241" i="6"/>
  <c r="M241" i="6"/>
  <c r="K242" i="6"/>
  <c r="L242" i="6"/>
  <c r="M242" i="6"/>
  <c r="K243" i="6"/>
  <c r="L243" i="6"/>
  <c r="M243" i="6"/>
  <c r="K244" i="6"/>
  <c r="L244" i="6"/>
  <c r="M244" i="6"/>
  <c r="K245" i="6"/>
  <c r="L245" i="6"/>
  <c r="M245" i="6"/>
  <c r="K246" i="6"/>
  <c r="L246" i="6"/>
  <c r="M246" i="6"/>
  <c r="K247" i="6"/>
  <c r="L247" i="6"/>
  <c r="M247" i="6"/>
  <c r="K248" i="6"/>
  <c r="L248" i="6"/>
  <c r="M248" i="6"/>
  <c r="K249" i="6"/>
  <c r="L249" i="6"/>
  <c r="M249" i="6"/>
  <c r="K250" i="6"/>
  <c r="L250" i="6"/>
  <c r="M250" i="6"/>
  <c r="K251" i="6"/>
  <c r="L251" i="6"/>
  <c r="M251" i="6"/>
  <c r="K252" i="6"/>
  <c r="L252" i="6"/>
  <c r="M252" i="6"/>
  <c r="K253" i="6"/>
  <c r="L253" i="6"/>
  <c r="M253" i="6"/>
  <c r="K254" i="6"/>
  <c r="L254" i="6"/>
  <c r="M254" i="6"/>
  <c r="K255" i="6"/>
  <c r="L255" i="6"/>
  <c r="M255" i="6"/>
  <c r="K256" i="6"/>
  <c r="L256" i="6"/>
  <c r="M256" i="6"/>
  <c r="K257" i="6"/>
  <c r="L257" i="6"/>
  <c r="M257" i="6"/>
  <c r="K258" i="6"/>
  <c r="L258" i="6"/>
  <c r="M258" i="6"/>
  <c r="K259" i="6"/>
  <c r="L259" i="6"/>
  <c r="M259" i="6"/>
  <c r="K260" i="6"/>
  <c r="L260" i="6"/>
  <c r="M260" i="6"/>
  <c r="K261" i="6"/>
  <c r="L261" i="6"/>
  <c r="M261" i="6"/>
  <c r="K262" i="6"/>
  <c r="L262" i="6"/>
  <c r="M262" i="6"/>
  <c r="K263" i="6"/>
  <c r="L263" i="6"/>
  <c r="M263" i="6"/>
  <c r="K264" i="6"/>
  <c r="L264" i="6"/>
  <c r="M264" i="6"/>
  <c r="K265" i="6"/>
  <c r="L265" i="6"/>
  <c r="M265" i="6"/>
  <c r="K266" i="6"/>
  <c r="L266" i="6"/>
  <c r="M266" i="6"/>
  <c r="K267" i="6"/>
  <c r="L267" i="6"/>
  <c r="M267" i="6"/>
  <c r="K268" i="6"/>
  <c r="L268" i="6"/>
  <c r="M268" i="6"/>
  <c r="K269" i="6"/>
  <c r="L269" i="6"/>
  <c r="M269" i="6"/>
  <c r="K270" i="6"/>
  <c r="L270" i="6"/>
  <c r="M270" i="6"/>
  <c r="K271" i="6"/>
  <c r="L271" i="6"/>
  <c r="M271" i="6"/>
  <c r="K272" i="6"/>
  <c r="L272" i="6"/>
  <c r="M272" i="6"/>
  <c r="K273" i="6"/>
  <c r="L273" i="6"/>
  <c r="M273" i="6"/>
  <c r="K274" i="6"/>
  <c r="L274" i="6"/>
  <c r="M274" i="6"/>
  <c r="K275" i="6"/>
  <c r="L275" i="6"/>
  <c r="M275" i="6"/>
  <c r="K276" i="6"/>
  <c r="L276" i="6"/>
  <c r="M276" i="6"/>
  <c r="K277" i="6"/>
  <c r="L277" i="6"/>
  <c r="M277" i="6"/>
  <c r="K278" i="6"/>
  <c r="L278" i="6"/>
  <c r="M278" i="6"/>
  <c r="K279" i="6"/>
  <c r="L279" i="6"/>
  <c r="M279" i="6"/>
  <c r="K280" i="6"/>
  <c r="L280" i="6"/>
  <c r="M280" i="6"/>
  <c r="K281" i="6"/>
  <c r="L281" i="6"/>
  <c r="M281" i="6"/>
  <c r="K282" i="6"/>
  <c r="L282" i="6"/>
  <c r="M282" i="6"/>
  <c r="K283" i="6"/>
  <c r="L283" i="6"/>
  <c r="M283" i="6"/>
  <c r="K284" i="6"/>
  <c r="L284" i="6"/>
  <c r="M284" i="6"/>
  <c r="K285" i="6"/>
  <c r="L285" i="6"/>
  <c r="M285" i="6"/>
  <c r="K286" i="6"/>
  <c r="L286" i="6"/>
  <c r="M286" i="6"/>
  <c r="K287" i="6"/>
  <c r="L287" i="6"/>
  <c r="M287" i="6"/>
  <c r="K288" i="6"/>
  <c r="L288" i="6"/>
  <c r="M288" i="6"/>
  <c r="K289" i="6"/>
  <c r="L289" i="6"/>
  <c r="M289" i="6"/>
  <c r="K290" i="6"/>
  <c r="L290" i="6"/>
  <c r="M290" i="6"/>
  <c r="K291" i="6"/>
  <c r="L291" i="6"/>
  <c r="M291" i="6"/>
  <c r="K292" i="6"/>
  <c r="L292" i="6"/>
  <c r="M292" i="6"/>
  <c r="K293" i="6"/>
  <c r="L293" i="6"/>
  <c r="M293" i="6"/>
  <c r="K294" i="6"/>
  <c r="L294" i="6"/>
  <c r="M294" i="6"/>
  <c r="K295" i="6"/>
  <c r="L295" i="6"/>
  <c r="M295" i="6"/>
  <c r="K296" i="6"/>
  <c r="L296" i="6"/>
  <c r="M296" i="6"/>
  <c r="K297" i="6"/>
  <c r="L297" i="6"/>
  <c r="M297" i="6"/>
  <c r="K298" i="6"/>
  <c r="L298" i="6"/>
  <c r="M298" i="6"/>
  <c r="K299" i="6"/>
  <c r="L299" i="6"/>
  <c r="M299" i="6"/>
  <c r="K300" i="6"/>
  <c r="L300" i="6"/>
  <c r="M300" i="6"/>
  <c r="K301" i="6"/>
  <c r="L301" i="6"/>
  <c r="M301" i="6"/>
  <c r="K302" i="6"/>
  <c r="L302" i="6"/>
  <c r="M302" i="6"/>
  <c r="K303" i="6"/>
  <c r="L303" i="6"/>
  <c r="M303" i="6"/>
  <c r="K304" i="6"/>
  <c r="L304" i="6"/>
  <c r="M304" i="6"/>
  <c r="K305" i="6"/>
  <c r="L305" i="6"/>
  <c r="M305" i="6"/>
  <c r="K306" i="6"/>
  <c r="L306" i="6"/>
  <c r="M306" i="6"/>
  <c r="K307" i="6"/>
  <c r="L307" i="6"/>
  <c r="M307" i="6"/>
  <c r="K308" i="6"/>
  <c r="L308" i="6"/>
  <c r="M308" i="6"/>
  <c r="K309" i="6"/>
  <c r="L309" i="6"/>
  <c r="M309" i="6"/>
  <c r="K310" i="6"/>
  <c r="L310" i="6"/>
  <c r="M310" i="6"/>
  <c r="K311" i="6"/>
  <c r="L311" i="6"/>
  <c r="M311" i="6"/>
  <c r="K312" i="6"/>
  <c r="L312" i="6"/>
  <c r="M312" i="6"/>
  <c r="K313" i="6"/>
  <c r="L313" i="6"/>
  <c r="M313" i="6"/>
  <c r="K314" i="6"/>
  <c r="L314" i="6"/>
  <c r="M314" i="6"/>
  <c r="K315" i="6"/>
  <c r="L315" i="6"/>
  <c r="M315" i="6"/>
  <c r="K316" i="6"/>
  <c r="L316" i="6"/>
  <c r="M316" i="6"/>
  <c r="K317" i="6"/>
  <c r="L317" i="6"/>
  <c r="M317" i="6"/>
  <c r="K318" i="6"/>
  <c r="L318" i="6"/>
  <c r="M318" i="6"/>
  <c r="K319" i="6"/>
  <c r="L319" i="6"/>
  <c r="M319" i="6"/>
  <c r="K320" i="6"/>
  <c r="L320" i="6"/>
  <c r="M320" i="6"/>
  <c r="K321" i="6"/>
  <c r="L321" i="6"/>
  <c r="M321" i="6"/>
  <c r="K322" i="6"/>
  <c r="L322" i="6"/>
  <c r="M322" i="6"/>
  <c r="K323" i="6"/>
  <c r="L323" i="6"/>
  <c r="M323" i="6"/>
  <c r="K324" i="6"/>
  <c r="L324" i="6"/>
  <c r="M324" i="6"/>
  <c r="K325" i="6"/>
  <c r="L325" i="6"/>
  <c r="M325" i="6"/>
  <c r="K326" i="6"/>
  <c r="L326" i="6"/>
  <c r="M326" i="6"/>
  <c r="K327" i="6"/>
  <c r="L327" i="6"/>
  <c r="M327" i="6"/>
  <c r="K328" i="6"/>
  <c r="L328" i="6"/>
  <c r="M328" i="6"/>
  <c r="K329" i="6"/>
  <c r="L329" i="6"/>
  <c r="M329" i="6"/>
  <c r="K330" i="6"/>
  <c r="L330" i="6"/>
  <c r="M330" i="6"/>
  <c r="K331" i="6"/>
  <c r="L331" i="6"/>
  <c r="M331" i="6"/>
  <c r="K332" i="6"/>
  <c r="L332" i="6"/>
  <c r="M332" i="6"/>
  <c r="K333" i="6"/>
  <c r="L333" i="6"/>
  <c r="M333" i="6"/>
  <c r="K334" i="6"/>
  <c r="L334" i="6"/>
  <c r="M334" i="6"/>
  <c r="K335" i="6"/>
  <c r="L335" i="6"/>
  <c r="M335" i="6"/>
  <c r="K336" i="6"/>
  <c r="L336" i="6"/>
  <c r="M336" i="6"/>
  <c r="K337" i="6"/>
  <c r="L337" i="6"/>
  <c r="M337" i="6"/>
  <c r="K338" i="6"/>
  <c r="L338" i="6"/>
  <c r="M338" i="6"/>
  <c r="K339" i="6"/>
  <c r="L339" i="6"/>
  <c r="M339" i="6"/>
  <c r="K340" i="6"/>
  <c r="L340" i="6"/>
  <c r="M340" i="6"/>
  <c r="K341" i="6"/>
  <c r="L341" i="6"/>
  <c r="M341" i="6"/>
  <c r="K342" i="6"/>
  <c r="L342" i="6"/>
  <c r="M342" i="6"/>
  <c r="K343" i="6"/>
  <c r="L343" i="6"/>
  <c r="M343" i="6"/>
  <c r="K344" i="6"/>
  <c r="L344" i="6"/>
  <c r="M344" i="6"/>
  <c r="K345" i="6"/>
  <c r="L345" i="6"/>
  <c r="M345" i="6"/>
  <c r="K346" i="6"/>
  <c r="L346" i="6"/>
  <c r="M346" i="6"/>
  <c r="K347" i="6"/>
  <c r="L347" i="6"/>
  <c r="M347" i="6"/>
  <c r="K348" i="6"/>
  <c r="L348" i="6"/>
  <c r="M348" i="6"/>
  <c r="K349" i="6"/>
  <c r="L349" i="6"/>
  <c r="M349" i="6"/>
  <c r="K350" i="6"/>
  <c r="L350" i="6"/>
  <c r="M350" i="6"/>
  <c r="K81" i="22"/>
  <c r="L81" i="22"/>
  <c r="M81" i="22"/>
  <c r="K82" i="22"/>
  <c r="L82" i="22"/>
  <c r="M82" i="22"/>
  <c r="K83" i="22"/>
  <c r="L83" i="22"/>
  <c r="M83" i="22"/>
  <c r="K84" i="22"/>
  <c r="L84" i="22"/>
  <c r="M84" i="22"/>
  <c r="K85" i="22"/>
  <c r="L85" i="22"/>
  <c r="M85" i="22"/>
  <c r="K86" i="22"/>
  <c r="L86" i="22"/>
  <c r="M86" i="22"/>
  <c r="K87" i="22"/>
  <c r="L87" i="22"/>
  <c r="M87" i="22"/>
  <c r="K88" i="22"/>
  <c r="L88" i="22"/>
  <c r="M88" i="22"/>
  <c r="K89" i="22"/>
  <c r="L89" i="22"/>
  <c r="M89" i="22"/>
  <c r="K90" i="22"/>
  <c r="L90" i="22"/>
  <c r="M90" i="22"/>
  <c r="K91" i="22"/>
  <c r="L91" i="22"/>
  <c r="M91" i="22"/>
  <c r="K92" i="22"/>
  <c r="L92" i="22"/>
  <c r="M92" i="22"/>
  <c r="K93" i="22"/>
  <c r="L93" i="22"/>
  <c r="M93" i="22"/>
  <c r="K94" i="22"/>
  <c r="L94" i="22"/>
  <c r="M94" i="22"/>
  <c r="K95" i="22"/>
  <c r="L95" i="22"/>
  <c r="M95" i="22"/>
  <c r="K96" i="22"/>
  <c r="L96" i="22"/>
  <c r="M96" i="22"/>
  <c r="K97" i="22"/>
  <c r="L97" i="22"/>
  <c r="M97" i="22"/>
  <c r="K98" i="22"/>
  <c r="L98" i="22"/>
  <c r="M98" i="22"/>
  <c r="K99" i="22"/>
  <c r="L99" i="22"/>
  <c r="M99" i="22"/>
  <c r="K100" i="22"/>
  <c r="L100" i="22"/>
  <c r="M100" i="22"/>
  <c r="K101" i="22"/>
  <c r="L101" i="22"/>
  <c r="M101" i="22"/>
  <c r="K102" i="22"/>
  <c r="L102" i="22"/>
  <c r="M102" i="22"/>
  <c r="K103" i="22"/>
  <c r="L103" i="22"/>
  <c r="M103" i="22"/>
  <c r="K104" i="22"/>
  <c r="L104" i="22"/>
  <c r="M104" i="22"/>
  <c r="K105" i="22"/>
  <c r="L105" i="22"/>
  <c r="M105" i="22"/>
  <c r="K106" i="22"/>
  <c r="L106" i="22"/>
  <c r="M106" i="22"/>
  <c r="K107" i="22"/>
  <c r="L107" i="22"/>
  <c r="M107" i="22"/>
  <c r="K108" i="22"/>
  <c r="L108" i="22"/>
  <c r="M108" i="22"/>
  <c r="K109" i="22"/>
  <c r="L109" i="22"/>
  <c r="M109" i="22"/>
  <c r="K110" i="22"/>
  <c r="L110" i="22"/>
  <c r="M110" i="22"/>
  <c r="K111" i="22"/>
  <c r="L111" i="22"/>
  <c r="M111" i="22"/>
  <c r="K112" i="22"/>
  <c r="L112" i="22"/>
  <c r="M112" i="22"/>
  <c r="K113" i="22"/>
  <c r="L113" i="22"/>
  <c r="M113" i="22"/>
  <c r="K114" i="22"/>
  <c r="L114" i="22"/>
  <c r="M114" i="22"/>
  <c r="K115" i="22"/>
  <c r="L115" i="22"/>
  <c r="M115" i="22"/>
  <c r="K116" i="22"/>
  <c r="L116" i="22"/>
  <c r="M116" i="22"/>
  <c r="K117" i="22"/>
  <c r="L117" i="22"/>
  <c r="M117" i="22"/>
  <c r="K118" i="22"/>
  <c r="L118" i="22"/>
  <c r="M118" i="22"/>
  <c r="K119" i="22"/>
  <c r="L119" i="22"/>
  <c r="M119" i="22"/>
  <c r="K120" i="22"/>
  <c r="L120" i="22"/>
  <c r="M120" i="22"/>
  <c r="K121" i="22"/>
  <c r="L121" i="22"/>
  <c r="M121" i="22"/>
  <c r="K122" i="22"/>
  <c r="L122" i="22"/>
  <c r="M122" i="22"/>
  <c r="K123" i="22"/>
  <c r="L123" i="22"/>
  <c r="M123" i="22"/>
  <c r="K124" i="22"/>
  <c r="L124" i="22"/>
  <c r="M124" i="22"/>
  <c r="K125" i="22"/>
  <c r="L125" i="22"/>
  <c r="M125" i="22"/>
  <c r="K126" i="22"/>
  <c r="L126" i="22"/>
  <c r="M126" i="22"/>
  <c r="K127" i="22"/>
  <c r="L127" i="22"/>
  <c r="M127" i="22"/>
  <c r="K128" i="22"/>
  <c r="L128" i="22"/>
  <c r="M128" i="22"/>
  <c r="K129" i="22"/>
  <c r="L129" i="22"/>
  <c r="M129" i="22"/>
  <c r="K130" i="22"/>
  <c r="L130" i="22"/>
  <c r="M130" i="22"/>
  <c r="K131" i="22"/>
  <c r="L131" i="22"/>
  <c r="M131" i="22"/>
  <c r="K132" i="22"/>
  <c r="L132" i="22"/>
  <c r="M132" i="22"/>
  <c r="K133" i="22"/>
  <c r="L133" i="22"/>
  <c r="M133" i="22"/>
  <c r="K134" i="22"/>
  <c r="L134" i="22"/>
  <c r="M134" i="22"/>
  <c r="K135" i="22"/>
  <c r="L135" i="22"/>
  <c r="M135" i="22"/>
  <c r="K136" i="22"/>
  <c r="L136" i="22"/>
  <c r="M136" i="22"/>
  <c r="K137" i="22"/>
  <c r="L137" i="22"/>
  <c r="M137" i="22"/>
  <c r="K138" i="22"/>
  <c r="L138" i="22"/>
  <c r="M138" i="22"/>
  <c r="K139" i="22"/>
  <c r="L139" i="22"/>
  <c r="M139" i="22"/>
  <c r="K140" i="22"/>
  <c r="L140" i="22"/>
  <c r="M140" i="22"/>
  <c r="K141" i="22"/>
  <c r="L141" i="22"/>
  <c r="M141" i="22"/>
  <c r="K142" i="22"/>
  <c r="L142" i="22"/>
  <c r="M142" i="22"/>
  <c r="K143" i="22"/>
  <c r="L143" i="22"/>
  <c r="M143" i="22"/>
  <c r="K144" i="22"/>
  <c r="L144" i="22"/>
  <c r="M144" i="22"/>
  <c r="K145" i="22"/>
  <c r="L145" i="22"/>
  <c r="M145" i="22"/>
  <c r="K146" i="22"/>
  <c r="L146" i="22"/>
  <c r="M146" i="22"/>
  <c r="K147" i="22"/>
  <c r="L147" i="22"/>
  <c r="M147" i="22"/>
  <c r="K148" i="22"/>
  <c r="L148" i="22"/>
  <c r="M148" i="22"/>
  <c r="K149" i="22"/>
  <c r="L149" i="22"/>
  <c r="M149" i="22"/>
  <c r="K150" i="22"/>
  <c r="L150" i="22"/>
  <c r="M150" i="22"/>
  <c r="K151" i="22"/>
  <c r="L151" i="22"/>
  <c r="M151" i="22"/>
  <c r="K152" i="22"/>
  <c r="L152" i="22"/>
  <c r="M152" i="22"/>
  <c r="K153" i="22"/>
  <c r="L153" i="22"/>
  <c r="M153" i="22"/>
  <c r="K154" i="22"/>
  <c r="L154" i="22"/>
  <c r="M154" i="22"/>
  <c r="K155" i="22"/>
  <c r="L155" i="22"/>
  <c r="M155" i="22"/>
  <c r="K156" i="22"/>
  <c r="L156" i="22"/>
  <c r="M156" i="22"/>
  <c r="K157" i="22"/>
  <c r="L157" i="22"/>
  <c r="M157" i="22"/>
  <c r="K158" i="22"/>
  <c r="L158" i="22"/>
  <c r="M158" i="22"/>
  <c r="K159" i="22"/>
  <c r="L159" i="22"/>
  <c r="M159" i="22"/>
  <c r="K160" i="22"/>
  <c r="L160" i="22"/>
  <c r="M160" i="22"/>
  <c r="K161" i="22"/>
  <c r="L161" i="22"/>
  <c r="M161" i="22"/>
  <c r="K162" i="22"/>
  <c r="L162" i="22"/>
  <c r="M162" i="22"/>
  <c r="K163" i="22"/>
  <c r="L163" i="22"/>
  <c r="M163" i="22"/>
  <c r="K164" i="22"/>
  <c r="L164" i="22"/>
  <c r="M164" i="22"/>
  <c r="K165" i="22"/>
  <c r="L165" i="22"/>
  <c r="M165" i="22"/>
  <c r="K166" i="22"/>
  <c r="L166" i="22"/>
  <c r="M166" i="22"/>
  <c r="K167" i="22"/>
  <c r="L167" i="22"/>
  <c r="M167" i="22"/>
  <c r="K168" i="22"/>
  <c r="L168" i="22"/>
  <c r="M168" i="22"/>
  <c r="K169" i="22"/>
  <c r="L169" i="22"/>
  <c r="M169" i="22"/>
  <c r="K170" i="22"/>
  <c r="L170" i="22"/>
  <c r="M170" i="22"/>
  <c r="K171" i="22"/>
  <c r="L171" i="22"/>
  <c r="M171" i="22"/>
  <c r="K172" i="22"/>
  <c r="L172" i="22"/>
  <c r="M172" i="22"/>
  <c r="K173" i="22"/>
  <c r="L173" i="22"/>
  <c r="M173" i="22"/>
  <c r="K174" i="22"/>
  <c r="L174" i="22"/>
  <c r="M174" i="22"/>
  <c r="K175" i="22"/>
  <c r="L175" i="22"/>
  <c r="M175" i="22"/>
  <c r="K176" i="22"/>
  <c r="L176" i="22"/>
  <c r="M176" i="22"/>
  <c r="K177" i="22"/>
  <c r="L177" i="22"/>
  <c r="M177" i="22"/>
  <c r="K178" i="22"/>
  <c r="L178" i="22"/>
  <c r="M178" i="22"/>
  <c r="K179" i="22"/>
  <c r="L179" i="22"/>
  <c r="M179" i="22"/>
  <c r="K180" i="22"/>
  <c r="L180" i="22"/>
  <c r="M180" i="22"/>
  <c r="K181" i="22"/>
  <c r="L181" i="22"/>
  <c r="M181" i="22"/>
  <c r="K182" i="22"/>
  <c r="L182" i="22"/>
  <c r="M182" i="22"/>
  <c r="K183" i="22"/>
  <c r="L183" i="22"/>
  <c r="M183" i="22"/>
  <c r="K184" i="22"/>
  <c r="L184" i="22"/>
  <c r="M184" i="22"/>
  <c r="K185" i="22"/>
  <c r="L185" i="22"/>
  <c r="M185" i="22"/>
  <c r="K186" i="22"/>
  <c r="L186" i="22"/>
  <c r="M186" i="22"/>
  <c r="K187" i="22"/>
  <c r="L187" i="22"/>
  <c r="M187" i="22"/>
  <c r="K188" i="22"/>
  <c r="L188" i="22"/>
  <c r="M188" i="22"/>
  <c r="K189" i="22"/>
  <c r="L189" i="22"/>
  <c r="M189" i="22"/>
  <c r="K190" i="22"/>
  <c r="L190" i="22"/>
  <c r="M190" i="22"/>
  <c r="K191" i="22"/>
  <c r="L191" i="22"/>
  <c r="M191" i="22"/>
  <c r="K192" i="22"/>
  <c r="L192" i="22"/>
  <c r="M192" i="22"/>
  <c r="K193" i="22"/>
  <c r="L193" i="22"/>
  <c r="M193" i="22"/>
  <c r="K194" i="22"/>
  <c r="L194" i="22"/>
  <c r="M194" i="22"/>
  <c r="K195" i="22"/>
  <c r="L195" i="22"/>
  <c r="M195" i="22"/>
  <c r="K196" i="22"/>
  <c r="L196" i="22"/>
  <c r="M196" i="22"/>
  <c r="K197" i="22"/>
  <c r="L197" i="22"/>
  <c r="M197" i="22"/>
  <c r="K198" i="22"/>
  <c r="L198" i="22"/>
  <c r="M198" i="22"/>
  <c r="K199" i="22"/>
  <c r="L199" i="22"/>
  <c r="M199" i="22"/>
  <c r="K200" i="22"/>
  <c r="L200" i="22"/>
  <c r="M200" i="22"/>
  <c r="K201" i="22"/>
  <c r="L201" i="22"/>
  <c r="M201" i="22"/>
  <c r="K202" i="22"/>
  <c r="L202" i="22"/>
  <c r="M202" i="22"/>
  <c r="K203" i="22"/>
  <c r="L203" i="22"/>
  <c r="M203" i="22"/>
  <c r="K204" i="22"/>
  <c r="L204" i="22"/>
  <c r="M204" i="22"/>
  <c r="K205" i="22"/>
  <c r="L205" i="22"/>
  <c r="M205" i="22"/>
  <c r="K206" i="22"/>
  <c r="L206" i="22"/>
  <c r="M206" i="22"/>
  <c r="K207" i="22"/>
  <c r="L207" i="22"/>
  <c r="M207" i="22"/>
  <c r="K208" i="22"/>
  <c r="L208" i="22"/>
  <c r="M208" i="22"/>
  <c r="K209" i="22"/>
  <c r="L209" i="22"/>
  <c r="M209" i="22"/>
  <c r="K210" i="22"/>
  <c r="L210" i="22"/>
  <c r="M210" i="22"/>
  <c r="K211" i="22"/>
  <c r="L211" i="22"/>
  <c r="M211" i="22"/>
  <c r="K212" i="22"/>
  <c r="L212" i="22"/>
  <c r="M212" i="22"/>
  <c r="K213" i="22"/>
  <c r="L213" i="22"/>
  <c r="M213" i="22"/>
  <c r="K214" i="22"/>
  <c r="L214" i="22"/>
  <c r="M214" i="22"/>
  <c r="K215" i="22"/>
  <c r="L215" i="22"/>
  <c r="M215" i="22"/>
  <c r="K216" i="22"/>
  <c r="L216" i="22"/>
  <c r="M216" i="22"/>
  <c r="K217" i="22"/>
  <c r="L217" i="22"/>
  <c r="M217" i="22"/>
  <c r="K218" i="22"/>
  <c r="L218" i="22"/>
  <c r="M218" i="22"/>
  <c r="K219" i="22"/>
  <c r="L219" i="22"/>
  <c r="M219" i="22"/>
  <c r="K220" i="22"/>
  <c r="L220" i="22"/>
  <c r="M220" i="22"/>
  <c r="K221" i="22"/>
  <c r="L221" i="22"/>
  <c r="M221" i="22"/>
  <c r="K222" i="22"/>
  <c r="L222" i="22"/>
  <c r="M222" i="22"/>
  <c r="K223" i="22"/>
  <c r="L223" i="22"/>
  <c r="M223" i="22"/>
  <c r="K224" i="22"/>
  <c r="L224" i="22"/>
  <c r="M224" i="22"/>
  <c r="K225" i="22"/>
  <c r="L225" i="22"/>
  <c r="M225" i="22"/>
  <c r="K226" i="22"/>
  <c r="L226" i="22"/>
  <c r="M226" i="22"/>
  <c r="K227" i="22"/>
  <c r="L227" i="22"/>
  <c r="M227" i="22"/>
  <c r="K228" i="22"/>
  <c r="L228" i="22"/>
  <c r="M228" i="22"/>
  <c r="K229" i="22"/>
  <c r="L229" i="22"/>
  <c r="M229" i="22"/>
  <c r="K230" i="22"/>
  <c r="L230" i="22"/>
  <c r="M230" i="22"/>
  <c r="K231" i="22"/>
  <c r="L231" i="22"/>
  <c r="M231" i="22"/>
  <c r="K232" i="22"/>
  <c r="L232" i="22"/>
  <c r="M232" i="22"/>
  <c r="K233" i="22"/>
  <c r="L233" i="22"/>
  <c r="M233" i="22"/>
  <c r="K234" i="22"/>
  <c r="L234" i="22"/>
  <c r="M234" i="22"/>
  <c r="K235" i="22"/>
  <c r="L235" i="22"/>
  <c r="M235" i="22"/>
  <c r="K236" i="22"/>
  <c r="L236" i="22"/>
  <c r="M236" i="22"/>
  <c r="K237" i="22"/>
  <c r="L237" i="22"/>
  <c r="M237" i="22"/>
  <c r="K238" i="22"/>
  <c r="L238" i="22"/>
  <c r="M238" i="22"/>
  <c r="K239" i="22"/>
  <c r="L239" i="22"/>
  <c r="M239" i="22"/>
  <c r="K240" i="22"/>
  <c r="L240" i="22"/>
  <c r="M240" i="22"/>
  <c r="K241" i="22"/>
  <c r="L241" i="22"/>
  <c r="M241" i="22"/>
  <c r="K242" i="22"/>
  <c r="L242" i="22"/>
  <c r="M242" i="22"/>
  <c r="K243" i="22"/>
  <c r="L243" i="22"/>
  <c r="M243" i="22"/>
  <c r="K244" i="22"/>
  <c r="L244" i="22"/>
  <c r="M244" i="22"/>
  <c r="K245" i="22"/>
  <c r="L245" i="22"/>
  <c r="M245" i="22"/>
  <c r="K246" i="22"/>
  <c r="L246" i="22"/>
  <c r="M246" i="22"/>
  <c r="K247" i="22"/>
  <c r="L247" i="22"/>
  <c r="M247" i="22"/>
  <c r="K248" i="22"/>
  <c r="L248" i="22"/>
  <c r="M248" i="22"/>
  <c r="K249" i="22"/>
  <c r="L249" i="22"/>
  <c r="M249" i="22"/>
  <c r="K250" i="22"/>
  <c r="L250" i="22"/>
  <c r="M250" i="22"/>
  <c r="K251" i="22"/>
  <c r="L251" i="22"/>
  <c r="M251" i="22"/>
  <c r="K252" i="22"/>
  <c r="L252" i="22"/>
  <c r="M252" i="22"/>
  <c r="K253" i="22"/>
  <c r="L253" i="22"/>
  <c r="M253" i="22"/>
  <c r="K254" i="22"/>
  <c r="L254" i="22"/>
  <c r="M254" i="22"/>
  <c r="K255" i="22"/>
  <c r="L255" i="22"/>
  <c r="M255" i="22"/>
  <c r="K256" i="22"/>
  <c r="L256" i="22"/>
  <c r="M256" i="22"/>
  <c r="K257" i="22"/>
  <c r="L257" i="22"/>
  <c r="M257" i="22"/>
  <c r="K258" i="22"/>
  <c r="L258" i="22"/>
  <c r="M258" i="22"/>
  <c r="K259" i="22"/>
  <c r="L259" i="22"/>
  <c r="M259" i="22"/>
  <c r="K260" i="22"/>
  <c r="L260" i="22"/>
  <c r="M260" i="22"/>
  <c r="K261" i="22"/>
  <c r="L261" i="22"/>
  <c r="M261" i="22"/>
  <c r="K262" i="22"/>
  <c r="L262" i="22"/>
  <c r="M262" i="22"/>
  <c r="K263" i="22"/>
  <c r="L263" i="22"/>
  <c r="M263" i="22"/>
  <c r="K264" i="22"/>
  <c r="L264" i="22"/>
  <c r="M264" i="22"/>
  <c r="K265" i="22"/>
  <c r="L265" i="22"/>
  <c r="M265" i="22"/>
  <c r="K266" i="22"/>
  <c r="L266" i="22"/>
  <c r="M266" i="22"/>
  <c r="K267" i="22"/>
  <c r="L267" i="22"/>
  <c r="M267" i="22"/>
  <c r="K268" i="22"/>
  <c r="L268" i="22"/>
  <c r="M268" i="22"/>
  <c r="K269" i="22"/>
  <c r="L269" i="22"/>
  <c r="M269" i="22"/>
  <c r="K270" i="22"/>
  <c r="L270" i="22"/>
  <c r="M270" i="22"/>
  <c r="K271" i="22"/>
  <c r="L271" i="22"/>
  <c r="M271" i="22"/>
  <c r="K272" i="22"/>
  <c r="L272" i="22"/>
  <c r="M272" i="22"/>
  <c r="K273" i="22"/>
  <c r="L273" i="22"/>
  <c r="M273" i="22"/>
  <c r="K274" i="22"/>
  <c r="L274" i="22"/>
  <c r="M274" i="22"/>
  <c r="K275" i="22"/>
  <c r="L275" i="22"/>
  <c r="M275" i="22"/>
  <c r="K276" i="22"/>
  <c r="L276" i="22"/>
  <c r="M276" i="22"/>
  <c r="K277" i="22"/>
  <c r="L277" i="22"/>
  <c r="M277" i="22"/>
  <c r="K278" i="22"/>
  <c r="L278" i="22"/>
  <c r="M278" i="22"/>
  <c r="K279" i="22"/>
  <c r="L279" i="22"/>
  <c r="M279" i="22"/>
  <c r="K280" i="22"/>
  <c r="L280" i="22"/>
  <c r="M280" i="22"/>
  <c r="K281" i="22"/>
  <c r="L281" i="22"/>
  <c r="M281" i="22"/>
  <c r="K282" i="22"/>
  <c r="L282" i="22"/>
  <c r="M282" i="22"/>
  <c r="K283" i="22"/>
  <c r="L283" i="22"/>
  <c r="M283" i="22"/>
  <c r="K284" i="22"/>
  <c r="L284" i="22"/>
  <c r="M284" i="22"/>
  <c r="K285" i="22"/>
  <c r="L285" i="22"/>
  <c r="M285" i="22"/>
  <c r="K286" i="22"/>
  <c r="L286" i="22"/>
  <c r="M286" i="22"/>
  <c r="K287" i="22"/>
  <c r="L287" i="22"/>
  <c r="M287" i="22"/>
  <c r="K288" i="22"/>
  <c r="L288" i="22"/>
  <c r="M288" i="22"/>
  <c r="K289" i="22"/>
  <c r="L289" i="22"/>
  <c r="M289" i="22"/>
  <c r="K290" i="22"/>
  <c r="L290" i="22"/>
  <c r="M290" i="22"/>
  <c r="K291" i="22"/>
  <c r="L291" i="22"/>
  <c r="M291" i="22"/>
  <c r="K292" i="22"/>
  <c r="L292" i="22"/>
  <c r="M292" i="22"/>
  <c r="K293" i="22"/>
  <c r="L293" i="22"/>
  <c r="M293" i="22"/>
  <c r="K294" i="22"/>
  <c r="L294" i="22"/>
  <c r="M294" i="22"/>
  <c r="K295" i="22"/>
  <c r="L295" i="22"/>
  <c r="M295" i="22"/>
  <c r="K296" i="22"/>
  <c r="L296" i="22"/>
  <c r="M296" i="22"/>
  <c r="K297" i="22"/>
  <c r="L297" i="22"/>
  <c r="M297" i="22"/>
  <c r="K298" i="22"/>
  <c r="L298" i="22"/>
  <c r="M298" i="22"/>
  <c r="K299" i="22"/>
  <c r="L299" i="22"/>
  <c r="M299" i="22"/>
  <c r="K300" i="22"/>
  <c r="L300" i="22"/>
  <c r="M300" i="22"/>
  <c r="K301" i="22"/>
  <c r="L301" i="22"/>
  <c r="M301" i="22"/>
  <c r="K302" i="22"/>
  <c r="L302" i="22"/>
  <c r="M302" i="22"/>
  <c r="K303" i="22"/>
  <c r="L303" i="22"/>
  <c r="M303" i="22"/>
  <c r="K304" i="22"/>
  <c r="L304" i="22"/>
  <c r="M304" i="22"/>
  <c r="K305" i="22"/>
  <c r="L305" i="22"/>
  <c r="M305" i="22"/>
  <c r="K306" i="22"/>
  <c r="L306" i="22"/>
  <c r="M306" i="22"/>
  <c r="K307" i="22"/>
  <c r="L307" i="22"/>
  <c r="M307" i="22"/>
  <c r="K308" i="22"/>
  <c r="L308" i="22"/>
  <c r="M308" i="22"/>
  <c r="K309" i="22"/>
  <c r="L309" i="22"/>
  <c r="M309" i="22"/>
  <c r="K310" i="22"/>
  <c r="L310" i="22"/>
  <c r="M310" i="22"/>
  <c r="K311" i="22"/>
  <c r="L311" i="22"/>
  <c r="M311" i="22"/>
  <c r="K312" i="22"/>
  <c r="L312" i="22"/>
  <c r="M312" i="22"/>
  <c r="K313" i="22"/>
  <c r="L313" i="22"/>
  <c r="M313" i="22"/>
  <c r="K314" i="22"/>
  <c r="L314" i="22"/>
  <c r="M314" i="22"/>
  <c r="K315" i="22"/>
  <c r="L315" i="22"/>
  <c r="M315" i="22"/>
  <c r="K316" i="22"/>
  <c r="L316" i="22"/>
  <c r="M316" i="22"/>
  <c r="K317" i="22"/>
  <c r="L317" i="22"/>
  <c r="M317" i="22"/>
  <c r="K318" i="22"/>
  <c r="L318" i="22"/>
  <c r="M318" i="22"/>
  <c r="K319" i="22"/>
  <c r="L319" i="22"/>
  <c r="M319" i="22"/>
  <c r="K320" i="22"/>
  <c r="L320" i="22"/>
  <c r="M320" i="22"/>
  <c r="K321" i="22"/>
  <c r="L321" i="22"/>
  <c r="M321" i="22"/>
  <c r="K322" i="22"/>
  <c r="L322" i="22"/>
  <c r="M322" i="22"/>
  <c r="K323" i="22"/>
  <c r="L323" i="22"/>
  <c r="M323" i="22"/>
  <c r="K324" i="22"/>
  <c r="L324" i="22"/>
  <c r="M324" i="22"/>
  <c r="K325" i="22"/>
  <c r="L325" i="22"/>
  <c r="M325" i="22"/>
  <c r="K326" i="22"/>
  <c r="L326" i="22"/>
  <c r="M326" i="22"/>
  <c r="K327" i="22"/>
  <c r="L327" i="22"/>
  <c r="M327" i="22"/>
  <c r="K328" i="22"/>
  <c r="L328" i="22"/>
  <c r="M328" i="22"/>
  <c r="K329" i="22"/>
  <c r="L329" i="22"/>
  <c r="M329" i="22"/>
  <c r="K330" i="22"/>
  <c r="L330" i="22"/>
  <c r="M330" i="22"/>
  <c r="K331" i="22"/>
  <c r="L331" i="22"/>
  <c r="M331" i="22"/>
  <c r="K332" i="22"/>
  <c r="L332" i="22"/>
  <c r="M332" i="22"/>
  <c r="K333" i="22"/>
  <c r="L333" i="22"/>
  <c r="M333" i="22"/>
  <c r="K334" i="22"/>
  <c r="L334" i="22"/>
  <c r="M334" i="22"/>
  <c r="K335" i="22"/>
  <c r="L335" i="22"/>
  <c r="M335" i="22"/>
  <c r="K336" i="22"/>
  <c r="L336" i="22"/>
  <c r="M336" i="22"/>
  <c r="K337" i="22"/>
  <c r="L337" i="22"/>
  <c r="M337" i="22"/>
  <c r="K338" i="22"/>
  <c r="L338" i="22"/>
  <c r="M338" i="22"/>
  <c r="K339" i="22"/>
  <c r="L339" i="22"/>
  <c r="M339" i="22"/>
  <c r="K340" i="22"/>
  <c r="L340" i="22"/>
  <c r="M340" i="22"/>
  <c r="K341" i="22"/>
  <c r="L341" i="22"/>
  <c r="M341" i="22"/>
  <c r="K342" i="22"/>
  <c r="L342" i="22"/>
  <c r="M342" i="22"/>
  <c r="K343" i="22"/>
  <c r="L343" i="22"/>
  <c r="M343" i="22"/>
  <c r="K344" i="22"/>
  <c r="L344" i="22"/>
  <c r="M344" i="22"/>
  <c r="K345" i="22"/>
  <c r="L345" i="22"/>
  <c r="M345" i="22"/>
  <c r="K346" i="22"/>
  <c r="L346" i="22"/>
  <c r="M346" i="22"/>
  <c r="K347" i="22"/>
  <c r="L347" i="22"/>
  <c r="M347" i="22"/>
  <c r="K348" i="22"/>
  <c r="L348" i="22"/>
  <c r="M348" i="22"/>
  <c r="K349" i="22"/>
  <c r="L349" i="22"/>
  <c r="M349" i="22"/>
  <c r="K350" i="22"/>
  <c r="L350" i="22"/>
  <c r="M350" i="22"/>
  <c r="K81" i="9"/>
  <c r="M81" i="9"/>
  <c r="K82" i="9"/>
  <c r="M82" i="9"/>
  <c r="K83" i="9"/>
  <c r="M83" i="9"/>
  <c r="K84" i="9"/>
  <c r="M84" i="9"/>
  <c r="K85" i="9"/>
  <c r="M85" i="9"/>
  <c r="K86" i="9"/>
  <c r="M86" i="9"/>
  <c r="K87" i="9"/>
  <c r="M87" i="9"/>
  <c r="K88" i="9"/>
  <c r="M88" i="9"/>
  <c r="K89" i="9"/>
  <c r="M89" i="9"/>
  <c r="K90" i="9"/>
  <c r="M90" i="9"/>
  <c r="K91" i="9"/>
  <c r="M91" i="9"/>
  <c r="K92" i="9"/>
  <c r="M92" i="9"/>
  <c r="K93" i="9"/>
  <c r="M93" i="9"/>
  <c r="K94" i="9"/>
  <c r="M94" i="9"/>
  <c r="K95" i="9"/>
  <c r="M95" i="9"/>
  <c r="K96" i="9"/>
  <c r="M96" i="9"/>
  <c r="K97" i="9"/>
  <c r="M97" i="9"/>
  <c r="K98" i="9"/>
  <c r="M98" i="9"/>
  <c r="K99" i="9"/>
  <c r="M99" i="9"/>
  <c r="K100" i="9"/>
  <c r="M100" i="9"/>
  <c r="K101" i="9"/>
  <c r="M101" i="9"/>
  <c r="K102" i="9"/>
  <c r="M102" i="9"/>
  <c r="K103" i="9"/>
  <c r="M103" i="9"/>
  <c r="K104" i="9"/>
  <c r="M104" i="9"/>
  <c r="K105" i="9"/>
  <c r="M105" i="9"/>
  <c r="K106" i="9"/>
  <c r="M106" i="9"/>
  <c r="K107" i="9"/>
  <c r="M107" i="9"/>
  <c r="K108" i="9"/>
  <c r="M108" i="9"/>
  <c r="K109" i="9"/>
  <c r="M109" i="9"/>
  <c r="K110" i="9"/>
  <c r="M110" i="9"/>
  <c r="K111" i="9"/>
  <c r="M111" i="9"/>
  <c r="K112" i="9"/>
  <c r="M112" i="9"/>
  <c r="K113" i="9"/>
  <c r="M113" i="9"/>
  <c r="K114" i="9"/>
  <c r="M114" i="9"/>
  <c r="K115" i="9"/>
  <c r="M115" i="9"/>
  <c r="K116" i="9"/>
  <c r="M116" i="9"/>
  <c r="K117" i="9"/>
  <c r="M117" i="9"/>
  <c r="K118" i="9"/>
  <c r="M118" i="9"/>
  <c r="K119" i="9"/>
  <c r="M119" i="9"/>
  <c r="K120" i="9"/>
  <c r="M120" i="9"/>
  <c r="K121" i="9"/>
  <c r="M121" i="9"/>
  <c r="K122" i="9"/>
  <c r="M122" i="9"/>
  <c r="K123" i="9"/>
  <c r="M123" i="9"/>
  <c r="K124" i="9"/>
  <c r="M124" i="9"/>
  <c r="K125" i="9"/>
  <c r="M125" i="9"/>
  <c r="K126" i="9"/>
  <c r="M126" i="9"/>
  <c r="K127" i="9"/>
  <c r="M127" i="9"/>
  <c r="K128" i="9"/>
  <c r="M128" i="9"/>
  <c r="K129" i="9"/>
  <c r="M129" i="9"/>
  <c r="K130" i="9"/>
  <c r="M130" i="9"/>
  <c r="K131" i="9"/>
  <c r="M131" i="9"/>
  <c r="K132" i="9"/>
  <c r="M132" i="9"/>
  <c r="K133" i="9"/>
  <c r="M133" i="9"/>
  <c r="K134" i="9"/>
  <c r="M134" i="9"/>
  <c r="K135" i="9"/>
  <c r="L135" i="9"/>
  <c r="M135" i="9"/>
  <c r="K136" i="9"/>
  <c r="L136" i="9"/>
  <c r="M136" i="9"/>
  <c r="K137" i="9"/>
  <c r="L137" i="9"/>
  <c r="M137" i="9"/>
  <c r="K138" i="9"/>
  <c r="L138" i="9"/>
  <c r="M138" i="9"/>
  <c r="K139" i="9"/>
  <c r="L139" i="9"/>
  <c r="M139" i="9"/>
  <c r="K140" i="9"/>
  <c r="L140" i="9"/>
  <c r="M140" i="9"/>
  <c r="K141" i="9"/>
  <c r="L141" i="9"/>
  <c r="M141" i="9"/>
  <c r="K142" i="9"/>
  <c r="L142" i="9"/>
  <c r="M142" i="9"/>
  <c r="K143" i="9"/>
  <c r="L143" i="9"/>
  <c r="M143" i="9"/>
  <c r="K144" i="9"/>
  <c r="L144" i="9"/>
  <c r="M144" i="9"/>
  <c r="K145" i="9"/>
  <c r="L145" i="9"/>
  <c r="M145" i="9"/>
  <c r="K146" i="9"/>
  <c r="L146" i="9"/>
  <c r="M146" i="9"/>
  <c r="K147" i="9"/>
  <c r="L147" i="9"/>
  <c r="M147" i="9"/>
  <c r="K148" i="9"/>
  <c r="L148" i="9"/>
  <c r="M148" i="9"/>
  <c r="K149" i="9"/>
  <c r="L149" i="9"/>
  <c r="M149" i="9"/>
  <c r="K150" i="9"/>
  <c r="L150" i="9"/>
  <c r="M150" i="9"/>
  <c r="K151" i="9"/>
  <c r="L151" i="9"/>
  <c r="M151" i="9"/>
  <c r="K152" i="9"/>
  <c r="L152" i="9"/>
  <c r="M152" i="9"/>
  <c r="K153" i="9"/>
  <c r="L153" i="9"/>
  <c r="M153" i="9"/>
  <c r="K154" i="9"/>
  <c r="L154" i="9"/>
  <c r="M154" i="9"/>
  <c r="K155" i="9"/>
  <c r="L155" i="9"/>
  <c r="M155" i="9"/>
  <c r="K156" i="9"/>
  <c r="L156" i="9"/>
  <c r="M156" i="9"/>
  <c r="K157" i="9"/>
  <c r="L157" i="9"/>
  <c r="M157" i="9"/>
  <c r="K158" i="9"/>
  <c r="L158" i="9"/>
  <c r="M158" i="9"/>
  <c r="K159" i="9"/>
  <c r="L159" i="9"/>
  <c r="M159" i="9"/>
  <c r="K160" i="9"/>
  <c r="L160" i="9"/>
  <c r="M160" i="9"/>
  <c r="K161" i="9"/>
  <c r="L161" i="9"/>
  <c r="M161" i="9"/>
  <c r="K162" i="9"/>
  <c r="L162" i="9"/>
  <c r="M162" i="9"/>
  <c r="K163" i="9"/>
  <c r="L163" i="9"/>
  <c r="M163" i="9"/>
  <c r="K164" i="9"/>
  <c r="L164" i="9"/>
  <c r="M164" i="9"/>
  <c r="K165" i="9"/>
  <c r="L165" i="9"/>
  <c r="M165" i="9"/>
  <c r="K166" i="9"/>
  <c r="L166" i="9"/>
  <c r="M166" i="9"/>
  <c r="K167" i="9"/>
  <c r="L167" i="9"/>
  <c r="M167" i="9"/>
  <c r="K168" i="9"/>
  <c r="L168" i="9"/>
  <c r="M168" i="9"/>
  <c r="K169" i="9"/>
  <c r="L169" i="9"/>
  <c r="M169" i="9"/>
  <c r="K170" i="9"/>
  <c r="L170" i="9"/>
  <c r="M170" i="9"/>
  <c r="K171" i="9"/>
  <c r="L171" i="9"/>
  <c r="M171" i="9"/>
  <c r="K172" i="9"/>
  <c r="L172" i="9"/>
  <c r="M172" i="9"/>
  <c r="K173" i="9"/>
  <c r="L173" i="9"/>
  <c r="M173" i="9"/>
  <c r="K174" i="9"/>
  <c r="L174" i="9"/>
  <c r="M174" i="9"/>
  <c r="K175" i="9"/>
  <c r="L175" i="9"/>
  <c r="M175" i="9"/>
  <c r="K176" i="9"/>
  <c r="L176" i="9"/>
  <c r="M176" i="9"/>
  <c r="K177" i="9"/>
  <c r="L177" i="9"/>
  <c r="M177" i="9"/>
  <c r="K178" i="9"/>
  <c r="L178" i="9"/>
  <c r="M178" i="9"/>
  <c r="K179" i="9"/>
  <c r="L179" i="9"/>
  <c r="M179" i="9"/>
  <c r="K180" i="9"/>
  <c r="L180" i="9"/>
  <c r="M180" i="9"/>
  <c r="K181" i="9"/>
  <c r="L181" i="9"/>
  <c r="M181" i="9"/>
  <c r="K182" i="9"/>
  <c r="L182" i="9"/>
  <c r="M182" i="9"/>
  <c r="K183" i="9"/>
  <c r="L183" i="9"/>
  <c r="M183" i="9"/>
  <c r="K184" i="9"/>
  <c r="L184" i="9"/>
  <c r="M184" i="9"/>
  <c r="K185" i="9"/>
  <c r="L185" i="9"/>
  <c r="M185" i="9"/>
  <c r="K186" i="9"/>
  <c r="L186" i="9"/>
  <c r="M186" i="9"/>
  <c r="K187" i="9"/>
  <c r="L187" i="9"/>
  <c r="M187" i="9"/>
  <c r="K188" i="9"/>
  <c r="L188" i="9"/>
  <c r="M188" i="9"/>
  <c r="K189" i="9"/>
  <c r="L189" i="9"/>
  <c r="M189" i="9"/>
  <c r="K190" i="9"/>
  <c r="L190" i="9"/>
  <c r="M190" i="9"/>
  <c r="K191" i="9"/>
  <c r="L191" i="9"/>
  <c r="M191" i="9"/>
  <c r="K192" i="9"/>
  <c r="L192" i="9"/>
  <c r="M192" i="9"/>
  <c r="K193" i="9"/>
  <c r="L193" i="9"/>
  <c r="M193" i="9"/>
  <c r="K194" i="9"/>
  <c r="L194" i="9"/>
  <c r="M194" i="9"/>
  <c r="K195" i="9"/>
  <c r="L195" i="9"/>
  <c r="M195" i="9"/>
  <c r="K196" i="9"/>
  <c r="L196" i="9"/>
  <c r="M196" i="9"/>
  <c r="K197" i="9"/>
  <c r="L197" i="9"/>
  <c r="M197" i="9"/>
  <c r="K198" i="9"/>
  <c r="L198" i="9"/>
  <c r="M198" i="9"/>
  <c r="K199" i="9"/>
  <c r="L199" i="9"/>
  <c r="M199" i="9"/>
  <c r="K200" i="9"/>
  <c r="L200" i="9"/>
  <c r="M200" i="9"/>
  <c r="K201" i="9"/>
  <c r="L201" i="9"/>
  <c r="M201" i="9"/>
  <c r="K202" i="9"/>
  <c r="L202" i="9"/>
  <c r="M202" i="9"/>
  <c r="K203" i="9"/>
  <c r="L203" i="9"/>
  <c r="M203" i="9"/>
  <c r="K204" i="9"/>
  <c r="L204" i="9"/>
  <c r="M204" i="9"/>
  <c r="K205" i="9"/>
  <c r="L205" i="9"/>
  <c r="M205" i="9"/>
  <c r="K206" i="9"/>
  <c r="L206" i="9"/>
  <c r="M206" i="9"/>
  <c r="K207" i="9"/>
  <c r="L207" i="9"/>
  <c r="M207" i="9"/>
  <c r="K208" i="9"/>
  <c r="L208" i="9"/>
  <c r="M208" i="9"/>
  <c r="K209" i="9"/>
  <c r="L209" i="9"/>
  <c r="M209" i="9"/>
  <c r="K210" i="9"/>
  <c r="L210" i="9"/>
  <c r="M210" i="9"/>
  <c r="K211" i="9"/>
  <c r="L211" i="9"/>
  <c r="M211" i="9"/>
  <c r="K212" i="9"/>
  <c r="L212" i="9"/>
  <c r="M212" i="9"/>
  <c r="K213" i="9"/>
  <c r="L213" i="9"/>
  <c r="M213" i="9"/>
  <c r="K214" i="9"/>
  <c r="L214" i="9"/>
  <c r="M214" i="9"/>
  <c r="K215" i="9"/>
  <c r="L215" i="9"/>
  <c r="M215" i="9"/>
  <c r="K216" i="9"/>
  <c r="L216" i="9"/>
  <c r="M216" i="9"/>
  <c r="K217" i="9"/>
  <c r="L217" i="9"/>
  <c r="M217" i="9"/>
  <c r="K218" i="9"/>
  <c r="L218" i="9"/>
  <c r="M218" i="9"/>
  <c r="K219" i="9"/>
  <c r="L219" i="9"/>
  <c r="M219" i="9"/>
  <c r="K220" i="9"/>
  <c r="L220" i="9"/>
  <c r="M220" i="9"/>
  <c r="K221" i="9"/>
  <c r="L221" i="9"/>
  <c r="M221" i="9"/>
  <c r="K222" i="9"/>
  <c r="L222" i="9"/>
  <c r="M222" i="9"/>
  <c r="K223" i="9"/>
  <c r="L223" i="9"/>
  <c r="M223" i="9"/>
  <c r="K224" i="9"/>
  <c r="L224" i="9"/>
  <c r="M224" i="9"/>
  <c r="K225" i="9"/>
  <c r="L225" i="9"/>
  <c r="M225" i="9"/>
  <c r="K226" i="9"/>
  <c r="L226" i="9"/>
  <c r="M226" i="9"/>
  <c r="K227" i="9"/>
  <c r="L227" i="9"/>
  <c r="M227" i="9"/>
  <c r="K228" i="9"/>
  <c r="L228" i="9"/>
  <c r="M228" i="9"/>
  <c r="K229" i="9"/>
  <c r="L229" i="9"/>
  <c r="M229" i="9"/>
  <c r="K230" i="9"/>
  <c r="L230" i="9"/>
  <c r="M230" i="9"/>
  <c r="K231" i="9"/>
  <c r="L231" i="9"/>
  <c r="M231" i="9"/>
  <c r="K232" i="9"/>
  <c r="L232" i="9"/>
  <c r="M232" i="9"/>
  <c r="K233" i="9"/>
  <c r="L233" i="9"/>
  <c r="M233" i="9"/>
  <c r="K234" i="9"/>
  <c r="L234" i="9"/>
  <c r="M234" i="9"/>
  <c r="K235" i="9"/>
  <c r="L235" i="9"/>
  <c r="M235" i="9"/>
  <c r="K236" i="9"/>
  <c r="L236" i="9"/>
  <c r="M236" i="9"/>
  <c r="K237" i="9"/>
  <c r="L237" i="9"/>
  <c r="M237" i="9"/>
  <c r="K238" i="9"/>
  <c r="L238" i="9"/>
  <c r="M238" i="9"/>
  <c r="K239" i="9"/>
  <c r="L239" i="9"/>
  <c r="M239" i="9"/>
  <c r="K240" i="9"/>
  <c r="L240" i="9"/>
  <c r="M240" i="9"/>
  <c r="K241" i="9"/>
  <c r="L241" i="9"/>
  <c r="M241" i="9"/>
  <c r="K242" i="9"/>
  <c r="L242" i="9"/>
  <c r="M242" i="9"/>
  <c r="K243" i="9"/>
  <c r="L243" i="9"/>
  <c r="M243" i="9"/>
  <c r="K244" i="9"/>
  <c r="L244" i="9"/>
  <c r="M244" i="9"/>
  <c r="K245" i="9"/>
  <c r="L245" i="9"/>
  <c r="M245" i="9"/>
  <c r="K246" i="9"/>
  <c r="L246" i="9"/>
  <c r="M246" i="9"/>
  <c r="K247" i="9"/>
  <c r="L247" i="9"/>
  <c r="M247" i="9"/>
  <c r="K248" i="9"/>
  <c r="L248" i="9"/>
  <c r="M248" i="9"/>
  <c r="K249" i="9"/>
  <c r="L249" i="9"/>
  <c r="M249" i="9"/>
  <c r="K250" i="9"/>
  <c r="L250" i="9"/>
  <c r="M250" i="9"/>
  <c r="K251" i="9"/>
  <c r="L251" i="9"/>
  <c r="M251" i="9"/>
  <c r="K252" i="9"/>
  <c r="L252" i="9"/>
  <c r="M252" i="9"/>
  <c r="K253" i="9"/>
  <c r="L253" i="9"/>
  <c r="M253" i="9"/>
  <c r="K254" i="9"/>
  <c r="L254" i="9"/>
  <c r="M254" i="9"/>
  <c r="K255" i="9"/>
  <c r="L255" i="9"/>
  <c r="M255" i="9"/>
  <c r="K256" i="9"/>
  <c r="L256" i="9"/>
  <c r="M256" i="9"/>
  <c r="K257" i="9"/>
  <c r="L257" i="9"/>
  <c r="M257" i="9"/>
  <c r="K258" i="9"/>
  <c r="L258" i="9"/>
  <c r="M258" i="9"/>
  <c r="K259" i="9"/>
  <c r="L259" i="9"/>
  <c r="M259" i="9"/>
  <c r="K260" i="9"/>
  <c r="L260" i="9"/>
  <c r="M260" i="9"/>
  <c r="K261" i="9"/>
  <c r="L261" i="9"/>
  <c r="M261" i="9"/>
  <c r="K262" i="9"/>
  <c r="L262" i="9"/>
  <c r="M262" i="9"/>
  <c r="K263" i="9"/>
  <c r="L263" i="9"/>
  <c r="M263" i="9"/>
  <c r="K264" i="9"/>
  <c r="L264" i="9"/>
  <c r="M264" i="9"/>
  <c r="K265" i="9"/>
  <c r="L265" i="9"/>
  <c r="M265" i="9"/>
  <c r="K266" i="9"/>
  <c r="L266" i="9"/>
  <c r="M266" i="9"/>
  <c r="K267" i="9"/>
  <c r="L267" i="9"/>
  <c r="M267" i="9"/>
  <c r="K268" i="9"/>
  <c r="L268" i="9"/>
  <c r="M268" i="9"/>
  <c r="K269" i="9"/>
  <c r="L269" i="9"/>
  <c r="M269" i="9"/>
  <c r="K270" i="9"/>
  <c r="L270" i="9"/>
  <c r="M270" i="9"/>
  <c r="K271" i="9"/>
  <c r="L271" i="9"/>
  <c r="M271" i="9"/>
  <c r="K272" i="9"/>
  <c r="L272" i="9"/>
  <c r="M272" i="9"/>
  <c r="K273" i="9"/>
  <c r="L273" i="9"/>
  <c r="M273" i="9"/>
  <c r="K274" i="9"/>
  <c r="L274" i="9"/>
  <c r="M274" i="9"/>
  <c r="K275" i="9"/>
  <c r="L275" i="9"/>
  <c r="M275" i="9"/>
  <c r="K276" i="9"/>
  <c r="L276" i="9"/>
  <c r="M276" i="9"/>
  <c r="K277" i="9"/>
  <c r="L277" i="9"/>
  <c r="M277" i="9"/>
  <c r="K278" i="9"/>
  <c r="L278" i="9"/>
  <c r="M278" i="9"/>
  <c r="K279" i="9"/>
  <c r="L279" i="9"/>
  <c r="M279" i="9"/>
  <c r="K280" i="9"/>
  <c r="L280" i="9"/>
  <c r="M280" i="9"/>
  <c r="K281" i="9"/>
  <c r="L281" i="9"/>
  <c r="M281" i="9"/>
  <c r="K282" i="9"/>
  <c r="L282" i="9"/>
  <c r="M282" i="9"/>
  <c r="K283" i="9"/>
  <c r="L283" i="9"/>
  <c r="M283" i="9"/>
  <c r="K284" i="9"/>
  <c r="L284" i="9"/>
  <c r="M284" i="9"/>
  <c r="K285" i="9"/>
  <c r="L285" i="9"/>
  <c r="M285" i="9"/>
  <c r="K286" i="9"/>
  <c r="L286" i="9"/>
  <c r="M286" i="9"/>
  <c r="K287" i="9"/>
  <c r="L287" i="9"/>
  <c r="M287" i="9"/>
  <c r="K288" i="9"/>
  <c r="L288" i="9"/>
  <c r="M288" i="9"/>
  <c r="K289" i="9"/>
  <c r="L289" i="9"/>
  <c r="M289" i="9"/>
  <c r="K290" i="9"/>
  <c r="L290" i="9"/>
  <c r="M290" i="9"/>
  <c r="K291" i="9"/>
  <c r="L291" i="9"/>
  <c r="M291" i="9"/>
  <c r="K292" i="9"/>
  <c r="L292" i="9"/>
  <c r="M292" i="9"/>
  <c r="K293" i="9"/>
  <c r="L293" i="9"/>
  <c r="M293" i="9"/>
  <c r="K294" i="9"/>
  <c r="L294" i="9"/>
  <c r="M294" i="9"/>
  <c r="K295" i="9"/>
  <c r="L295" i="9"/>
  <c r="M295" i="9"/>
  <c r="K296" i="9"/>
  <c r="L296" i="9"/>
  <c r="M296" i="9"/>
  <c r="K297" i="9"/>
  <c r="L297" i="9"/>
  <c r="M297" i="9"/>
  <c r="K298" i="9"/>
  <c r="L298" i="9"/>
  <c r="M298" i="9"/>
  <c r="K299" i="9"/>
  <c r="L299" i="9"/>
  <c r="M299" i="9"/>
  <c r="K300" i="9"/>
  <c r="L300" i="9"/>
  <c r="M300" i="9"/>
  <c r="K301" i="9"/>
  <c r="L301" i="9"/>
  <c r="M301" i="9"/>
  <c r="K302" i="9"/>
  <c r="L302" i="9"/>
  <c r="M302" i="9"/>
  <c r="K303" i="9"/>
  <c r="L303" i="9"/>
  <c r="M303" i="9"/>
  <c r="K304" i="9"/>
  <c r="L304" i="9"/>
  <c r="M304" i="9"/>
  <c r="K305" i="9"/>
  <c r="L305" i="9"/>
  <c r="M305" i="9"/>
  <c r="K306" i="9"/>
  <c r="L306" i="9"/>
  <c r="M306" i="9"/>
  <c r="K307" i="9"/>
  <c r="L307" i="9"/>
  <c r="M307" i="9"/>
  <c r="K308" i="9"/>
  <c r="L308" i="9"/>
  <c r="M308" i="9"/>
  <c r="K309" i="9"/>
  <c r="L309" i="9"/>
  <c r="M309" i="9"/>
  <c r="K310" i="9"/>
  <c r="L310" i="9"/>
  <c r="M310" i="9"/>
  <c r="K311" i="9"/>
  <c r="L311" i="9"/>
  <c r="M311" i="9"/>
  <c r="K312" i="9"/>
  <c r="L312" i="9"/>
  <c r="M312" i="9"/>
  <c r="K313" i="9"/>
  <c r="L313" i="9"/>
  <c r="M313" i="9"/>
  <c r="K314" i="9"/>
  <c r="L314" i="9"/>
  <c r="M314" i="9"/>
  <c r="K315" i="9"/>
  <c r="L315" i="9"/>
  <c r="M315" i="9"/>
  <c r="K316" i="9"/>
  <c r="L316" i="9"/>
  <c r="M316" i="9"/>
  <c r="K317" i="9"/>
  <c r="L317" i="9"/>
  <c r="M317" i="9"/>
  <c r="K318" i="9"/>
  <c r="L318" i="9"/>
  <c r="M318" i="9"/>
  <c r="K319" i="9"/>
  <c r="L319" i="9"/>
  <c r="M319" i="9"/>
  <c r="K320" i="9"/>
  <c r="L320" i="9"/>
  <c r="M320" i="9"/>
  <c r="K321" i="9"/>
  <c r="L321" i="9"/>
  <c r="M321" i="9"/>
  <c r="K322" i="9"/>
  <c r="L322" i="9"/>
  <c r="M322" i="9"/>
  <c r="K323" i="9"/>
  <c r="L323" i="9"/>
  <c r="M323" i="9"/>
  <c r="K324" i="9"/>
  <c r="L324" i="9"/>
  <c r="M324" i="9"/>
  <c r="K325" i="9"/>
  <c r="L325" i="9"/>
  <c r="M325" i="9"/>
  <c r="K326" i="9"/>
  <c r="L326" i="9"/>
  <c r="M326" i="9"/>
  <c r="K327" i="9"/>
  <c r="L327" i="9"/>
  <c r="M327" i="9"/>
  <c r="K328" i="9"/>
  <c r="L328" i="9"/>
  <c r="M328" i="9"/>
  <c r="K329" i="9"/>
  <c r="L329" i="9"/>
  <c r="M329" i="9"/>
  <c r="K330" i="9"/>
  <c r="L330" i="9"/>
  <c r="M330" i="9"/>
  <c r="K331" i="9"/>
  <c r="L331" i="9"/>
  <c r="M331" i="9"/>
  <c r="K332" i="9"/>
  <c r="L332" i="9"/>
  <c r="M332" i="9"/>
  <c r="K333" i="9"/>
  <c r="L333" i="9"/>
  <c r="M333" i="9"/>
  <c r="K334" i="9"/>
  <c r="L334" i="9"/>
  <c r="M334" i="9"/>
  <c r="K335" i="9"/>
  <c r="L335" i="9"/>
  <c r="M335" i="9"/>
  <c r="K336" i="9"/>
  <c r="L336" i="9"/>
  <c r="M336" i="9"/>
  <c r="K337" i="9"/>
  <c r="L337" i="9"/>
  <c r="M337" i="9"/>
  <c r="K338" i="9"/>
  <c r="L338" i="9"/>
  <c r="M338" i="9"/>
  <c r="K339" i="9"/>
  <c r="L339" i="9"/>
  <c r="M339" i="9"/>
  <c r="K340" i="9"/>
  <c r="L340" i="9"/>
  <c r="M340" i="9"/>
  <c r="K341" i="9"/>
  <c r="L341" i="9"/>
  <c r="M341" i="9"/>
  <c r="K342" i="9"/>
  <c r="L342" i="9"/>
  <c r="M342" i="9"/>
  <c r="K343" i="9"/>
  <c r="L343" i="9"/>
  <c r="M343" i="9"/>
  <c r="K344" i="9"/>
  <c r="L344" i="9"/>
  <c r="M344" i="9"/>
  <c r="K345" i="9"/>
  <c r="L345" i="9"/>
  <c r="M345" i="9"/>
  <c r="K346" i="9"/>
  <c r="L346" i="9"/>
  <c r="M346" i="9"/>
  <c r="K347" i="9"/>
  <c r="L347" i="9"/>
  <c r="M347" i="9"/>
  <c r="K348" i="9"/>
  <c r="L348" i="9"/>
  <c r="M348" i="9"/>
  <c r="K349" i="9"/>
  <c r="L349" i="9"/>
  <c r="M349" i="9"/>
  <c r="K350" i="9"/>
  <c r="L350" i="9"/>
  <c r="M350" i="9"/>
  <c r="K109" i="10"/>
  <c r="L109" i="10"/>
  <c r="M109" i="10"/>
  <c r="K110" i="10"/>
  <c r="L110" i="10"/>
  <c r="M110" i="10"/>
  <c r="K111" i="10"/>
  <c r="L111" i="10"/>
  <c r="M111" i="10"/>
  <c r="K112" i="10"/>
  <c r="L112" i="10"/>
  <c r="M112" i="10"/>
  <c r="K113" i="10"/>
  <c r="L113" i="10"/>
  <c r="M113" i="10"/>
  <c r="K114" i="10"/>
  <c r="L114" i="10"/>
  <c r="M114" i="10"/>
  <c r="K115" i="10"/>
  <c r="L115" i="10"/>
  <c r="M115" i="10"/>
  <c r="K116" i="10"/>
  <c r="L116" i="10"/>
  <c r="M116" i="10"/>
  <c r="K117" i="10"/>
  <c r="L117" i="10"/>
  <c r="M117" i="10"/>
  <c r="K118" i="10"/>
  <c r="L118" i="10"/>
  <c r="M118" i="10"/>
  <c r="K119" i="10"/>
  <c r="L119" i="10"/>
  <c r="M119" i="10"/>
  <c r="K120" i="10"/>
  <c r="L120" i="10"/>
  <c r="M120" i="10"/>
  <c r="K121" i="10"/>
  <c r="L121" i="10"/>
  <c r="M121" i="10"/>
  <c r="K122" i="10"/>
  <c r="L122" i="10"/>
  <c r="M122" i="10"/>
  <c r="K123" i="10"/>
  <c r="L123" i="10"/>
  <c r="M123" i="10"/>
  <c r="K124" i="10"/>
  <c r="L124" i="10"/>
  <c r="M124" i="10"/>
  <c r="K125" i="10"/>
  <c r="L125" i="10"/>
  <c r="M125" i="10"/>
  <c r="K126" i="10"/>
  <c r="L126" i="10"/>
  <c r="M126" i="10"/>
  <c r="K127" i="10"/>
  <c r="L127" i="10"/>
  <c r="M127" i="10"/>
  <c r="K128" i="10"/>
  <c r="L128" i="10"/>
  <c r="M128" i="10"/>
  <c r="K129" i="10"/>
  <c r="L129" i="10"/>
  <c r="M129" i="10"/>
  <c r="K130" i="10"/>
  <c r="L130" i="10"/>
  <c r="M130" i="10"/>
  <c r="K131" i="10"/>
  <c r="L131" i="10"/>
  <c r="M131" i="10"/>
  <c r="K132" i="10"/>
  <c r="L132" i="10"/>
  <c r="M132" i="10"/>
  <c r="K133" i="10"/>
  <c r="L133" i="10"/>
  <c r="M133" i="10"/>
  <c r="K134" i="10"/>
  <c r="L134" i="10"/>
  <c r="M134" i="10"/>
  <c r="K135" i="10"/>
  <c r="L135" i="10"/>
  <c r="M135" i="10"/>
  <c r="K136" i="10"/>
  <c r="L136" i="10"/>
  <c r="M136" i="10"/>
  <c r="K137" i="10"/>
  <c r="L137" i="10"/>
  <c r="M137" i="10"/>
  <c r="K138" i="10"/>
  <c r="L138" i="10"/>
  <c r="M138" i="10"/>
  <c r="K139" i="10"/>
  <c r="L139" i="10"/>
  <c r="M139" i="10"/>
  <c r="K140" i="10"/>
  <c r="L140" i="10"/>
  <c r="M140" i="10"/>
  <c r="K141" i="10"/>
  <c r="L141" i="10"/>
  <c r="M141" i="10"/>
  <c r="K142" i="10"/>
  <c r="L142" i="10"/>
  <c r="M142" i="10"/>
  <c r="K143" i="10"/>
  <c r="L143" i="10"/>
  <c r="M143" i="10"/>
  <c r="K144" i="10"/>
  <c r="L144" i="10"/>
  <c r="M144" i="10"/>
  <c r="K145" i="10"/>
  <c r="L145" i="10"/>
  <c r="M145" i="10"/>
  <c r="K146" i="10"/>
  <c r="L146" i="10"/>
  <c r="M146" i="10"/>
  <c r="K147" i="10"/>
  <c r="L147" i="10"/>
  <c r="M147" i="10"/>
  <c r="K148" i="10"/>
  <c r="L148" i="10"/>
  <c r="M148" i="10"/>
  <c r="K149" i="10"/>
  <c r="L149" i="10"/>
  <c r="M149" i="10"/>
  <c r="K150" i="10"/>
  <c r="L150" i="10"/>
  <c r="M150" i="10"/>
  <c r="K151" i="10"/>
  <c r="L151" i="10"/>
  <c r="M151" i="10"/>
  <c r="K152" i="10"/>
  <c r="L152" i="10"/>
  <c r="M152" i="10"/>
  <c r="K153" i="10"/>
  <c r="L153" i="10"/>
  <c r="M153" i="10"/>
  <c r="K154" i="10"/>
  <c r="L154" i="10"/>
  <c r="M154" i="10"/>
  <c r="K155" i="10"/>
  <c r="L155" i="10"/>
  <c r="M155" i="10"/>
  <c r="K156" i="10"/>
  <c r="L156" i="10"/>
  <c r="M156" i="10"/>
  <c r="K157" i="10"/>
  <c r="L157" i="10"/>
  <c r="M157" i="10"/>
  <c r="K158" i="10"/>
  <c r="L158" i="10"/>
  <c r="M158" i="10"/>
  <c r="K159" i="10"/>
  <c r="L159" i="10"/>
  <c r="M159" i="10"/>
  <c r="K160" i="10"/>
  <c r="L160" i="10"/>
  <c r="M160" i="10"/>
  <c r="K161" i="10"/>
  <c r="L161" i="10"/>
  <c r="M161" i="10"/>
  <c r="K162" i="10"/>
  <c r="L162" i="10"/>
  <c r="M162" i="10"/>
  <c r="K163" i="10"/>
  <c r="L163" i="10"/>
  <c r="M163" i="10"/>
  <c r="K164" i="10"/>
  <c r="L164" i="10"/>
  <c r="M164" i="10"/>
  <c r="K165" i="10"/>
  <c r="L165" i="10"/>
  <c r="M165" i="10"/>
  <c r="K166" i="10"/>
  <c r="L166" i="10"/>
  <c r="M166" i="10"/>
  <c r="K167" i="10"/>
  <c r="L167" i="10"/>
  <c r="M167" i="10"/>
  <c r="K168" i="10"/>
  <c r="L168" i="10"/>
  <c r="M168" i="10"/>
  <c r="K169" i="10"/>
  <c r="L169" i="10"/>
  <c r="M169" i="10"/>
  <c r="K170" i="10"/>
  <c r="L170" i="10"/>
  <c r="M170" i="10"/>
  <c r="K171" i="10"/>
  <c r="L171" i="10"/>
  <c r="M171" i="10"/>
  <c r="K172" i="10"/>
  <c r="L172" i="10"/>
  <c r="M172" i="10"/>
  <c r="K173" i="10"/>
  <c r="L173" i="10"/>
  <c r="M173" i="10"/>
  <c r="K174" i="10"/>
  <c r="L174" i="10"/>
  <c r="M174" i="10"/>
  <c r="K175" i="10"/>
  <c r="L175" i="10"/>
  <c r="M175" i="10"/>
  <c r="K176" i="10"/>
  <c r="L176" i="10"/>
  <c r="M176" i="10"/>
  <c r="K177" i="10"/>
  <c r="L177" i="10"/>
  <c r="M177" i="10"/>
  <c r="K178" i="10"/>
  <c r="L178" i="10"/>
  <c r="M178" i="10"/>
  <c r="K179" i="10"/>
  <c r="L179" i="10"/>
  <c r="M179" i="10"/>
  <c r="K180" i="10"/>
  <c r="L180" i="10"/>
  <c r="M180" i="10"/>
  <c r="K181" i="10"/>
  <c r="L181" i="10"/>
  <c r="M181" i="10"/>
  <c r="K182" i="10"/>
  <c r="L182" i="10"/>
  <c r="M182" i="10"/>
  <c r="K183" i="10"/>
  <c r="L183" i="10"/>
  <c r="M183" i="10"/>
  <c r="K184" i="10"/>
  <c r="L184" i="10"/>
  <c r="M184" i="10"/>
  <c r="K185" i="10"/>
  <c r="L185" i="10"/>
  <c r="M185" i="10"/>
  <c r="K186" i="10"/>
  <c r="L186" i="10"/>
  <c r="M186" i="10"/>
  <c r="K187" i="10"/>
  <c r="L187" i="10"/>
  <c r="M187" i="10"/>
  <c r="K188" i="10"/>
  <c r="L188" i="10"/>
  <c r="M188" i="10"/>
  <c r="K189" i="10"/>
  <c r="L189" i="10"/>
  <c r="M189" i="10"/>
  <c r="K190" i="10"/>
  <c r="L190" i="10"/>
  <c r="M190" i="10"/>
  <c r="K191" i="10"/>
  <c r="L191" i="10"/>
  <c r="M191" i="10"/>
  <c r="K192" i="10"/>
  <c r="L192" i="10"/>
  <c r="M192" i="10"/>
  <c r="K193" i="10"/>
  <c r="L193" i="10"/>
  <c r="M193" i="10"/>
  <c r="K194" i="10"/>
  <c r="L194" i="10"/>
  <c r="M194" i="10"/>
  <c r="K195" i="10"/>
  <c r="L195" i="10"/>
  <c r="M195" i="10"/>
  <c r="K196" i="10"/>
  <c r="L196" i="10"/>
  <c r="M196" i="10"/>
  <c r="K197" i="10"/>
  <c r="L197" i="10"/>
  <c r="M197" i="10"/>
  <c r="K198" i="10"/>
  <c r="L198" i="10"/>
  <c r="M198" i="10"/>
  <c r="K199" i="10"/>
  <c r="L199" i="10"/>
  <c r="M199" i="10"/>
  <c r="K200" i="10"/>
  <c r="L200" i="10"/>
  <c r="M200" i="10"/>
  <c r="K201" i="10"/>
  <c r="L201" i="10"/>
  <c r="M201" i="10"/>
  <c r="K202" i="10"/>
  <c r="L202" i="10"/>
  <c r="M202" i="10"/>
  <c r="K203" i="10"/>
  <c r="L203" i="10"/>
  <c r="M203" i="10"/>
  <c r="K204" i="10"/>
  <c r="L204" i="10"/>
  <c r="M204" i="10"/>
  <c r="K205" i="10"/>
  <c r="L205" i="10"/>
  <c r="M205" i="10"/>
  <c r="K206" i="10"/>
  <c r="L206" i="10"/>
  <c r="M206" i="10"/>
  <c r="K207" i="10"/>
  <c r="L207" i="10"/>
  <c r="M207" i="10"/>
  <c r="K208" i="10"/>
  <c r="L208" i="10"/>
  <c r="M208" i="10"/>
  <c r="K209" i="10"/>
  <c r="L209" i="10"/>
  <c r="M209" i="10"/>
  <c r="K210" i="10"/>
  <c r="L210" i="10"/>
  <c r="M210" i="10"/>
  <c r="K211" i="10"/>
  <c r="L211" i="10"/>
  <c r="M211" i="10"/>
  <c r="K212" i="10"/>
  <c r="L212" i="10"/>
  <c r="M212" i="10"/>
  <c r="K213" i="10"/>
  <c r="L213" i="10"/>
  <c r="M213" i="10"/>
  <c r="K214" i="10"/>
  <c r="L214" i="10"/>
  <c r="M214" i="10"/>
  <c r="K215" i="10"/>
  <c r="L215" i="10"/>
  <c r="M215" i="10"/>
  <c r="K216" i="10"/>
  <c r="L216" i="10"/>
  <c r="M216" i="10"/>
  <c r="K217" i="10"/>
  <c r="L217" i="10"/>
  <c r="M217" i="10"/>
  <c r="K218" i="10"/>
  <c r="L218" i="10"/>
  <c r="M218" i="10"/>
  <c r="K219" i="10"/>
  <c r="L219" i="10"/>
  <c r="M219" i="10"/>
  <c r="K220" i="10"/>
  <c r="L220" i="10"/>
  <c r="M220" i="10"/>
  <c r="K221" i="10"/>
  <c r="L221" i="10"/>
  <c r="M221" i="10"/>
  <c r="K222" i="10"/>
  <c r="L222" i="10"/>
  <c r="M222" i="10"/>
  <c r="K223" i="10"/>
  <c r="L223" i="10"/>
  <c r="M223" i="10"/>
  <c r="K224" i="10"/>
  <c r="L224" i="10"/>
  <c r="M224" i="10"/>
  <c r="K225" i="10"/>
  <c r="L225" i="10"/>
  <c r="M225" i="10"/>
  <c r="K226" i="10"/>
  <c r="L226" i="10"/>
  <c r="M226" i="10"/>
  <c r="K227" i="10"/>
  <c r="L227" i="10"/>
  <c r="M227" i="10"/>
  <c r="K228" i="10"/>
  <c r="L228" i="10"/>
  <c r="M228" i="10"/>
  <c r="K229" i="10"/>
  <c r="L229" i="10"/>
  <c r="M229" i="10"/>
  <c r="K230" i="10"/>
  <c r="L230" i="10"/>
  <c r="M230" i="10"/>
  <c r="K231" i="10"/>
  <c r="L231" i="10"/>
  <c r="M231" i="10"/>
  <c r="K232" i="10"/>
  <c r="L232" i="10"/>
  <c r="M232" i="10"/>
  <c r="K233" i="10"/>
  <c r="L233" i="10"/>
  <c r="M233" i="10"/>
  <c r="K234" i="10"/>
  <c r="L234" i="10"/>
  <c r="M234" i="10"/>
  <c r="K235" i="10"/>
  <c r="L235" i="10"/>
  <c r="M235" i="10"/>
  <c r="K236" i="10"/>
  <c r="L236" i="10"/>
  <c r="M236" i="10"/>
  <c r="K237" i="10"/>
  <c r="L237" i="10"/>
  <c r="M237" i="10"/>
  <c r="K238" i="10"/>
  <c r="L238" i="10"/>
  <c r="M238" i="10"/>
  <c r="K239" i="10"/>
  <c r="L239" i="10"/>
  <c r="M239" i="10"/>
  <c r="K240" i="10"/>
  <c r="L240" i="10"/>
  <c r="M240" i="10"/>
  <c r="K241" i="10"/>
  <c r="L241" i="10"/>
  <c r="M241" i="10"/>
  <c r="K242" i="10"/>
  <c r="L242" i="10"/>
  <c r="M242" i="10"/>
  <c r="K243" i="10"/>
  <c r="L243" i="10"/>
  <c r="M243" i="10"/>
  <c r="K244" i="10"/>
  <c r="L244" i="10"/>
  <c r="M244" i="10"/>
  <c r="K245" i="10"/>
  <c r="L245" i="10"/>
  <c r="M245" i="10"/>
  <c r="K246" i="10"/>
  <c r="L246" i="10"/>
  <c r="M246" i="10"/>
  <c r="K247" i="10"/>
  <c r="L247" i="10"/>
  <c r="M247" i="10"/>
  <c r="K248" i="10"/>
  <c r="L248" i="10"/>
  <c r="M248" i="10"/>
  <c r="K249" i="10"/>
  <c r="L249" i="10"/>
  <c r="M249" i="10"/>
  <c r="K250" i="10"/>
  <c r="L250" i="10"/>
  <c r="M250" i="10"/>
  <c r="K251" i="10"/>
  <c r="L251" i="10"/>
  <c r="M251" i="10"/>
  <c r="K252" i="10"/>
  <c r="L252" i="10"/>
  <c r="M252" i="10"/>
  <c r="K253" i="10"/>
  <c r="L253" i="10"/>
  <c r="M253" i="10"/>
  <c r="K254" i="10"/>
  <c r="L254" i="10"/>
  <c r="M254" i="10"/>
  <c r="K255" i="10"/>
  <c r="L255" i="10"/>
  <c r="M255" i="10"/>
  <c r="K256" i="10"/>
  <c r="L256" i="10"/>
  <c r="M256" i="10"/>
  <c r="K257" i="10"/>
  <c r="L257" i="10"/>
  <c r="M257" i="10"/>
  <c r="K258" i="10"/>
  <c r="L258" i="10"/>
  <c r="M258" i="10"/>
  <c r="K259" i="10"/>
  <c r="L259" i="10"/>
  <c r="M259" i="10"/>
  <c r="K260" i="10"/>
  <c r="L260" i="10"/>
  <c r="M260" i="10"/>
  <c r="K261" i="10"/>
  <c r="L261" i="10"/>
  <c r="M261" i="10"/>
  <c r="K262" i="10"/>
  <c r="L262" i="10"/>
  <c r="M262" i="10"/>
  <c r="K263" i="10"/>
  <c r="L263" i="10"/>
  <c r="M263" i="10"/>
  <c r="K264" i="10"/>
  <c r="L264" i="10"/>
  <c r="M264" i="10"/>
  <c r="K265" i="10"/>
  <c r="L265" i="10"/>
  <c r="M265" i="10"/>
  <c r="K266" i="10"/>
  <c r="L266" i="10"/>
  <c r="M266" i="10"/>
  <c r="K267" i="10"/>
  <c r="L267" i="10"/>
  <c r="M267" i="10"/>
  <c r="K268" i="10"/>
  <c r="L268" i="10"/>
  <c r="M268" i="10"/>
  <c r="K269" i="10"/>
  <c r="L269" i="10"/>
  <c r="M269" i="10"/>
  <c r="K270" i="10"/>
  <c r="L270" i="10"/>
  <c r="M270" i="10"/>
  <c r="K271" i="10"/>
  <c r="L271" i="10"/>
  <c r="M271" i="10"/>
  <c r="K272" i="10"/>
  <c r="L272" i="10"/>
  <c r="M272" i="10"/>
  <c r="K273" i="10"/>
  <c r="L273" i="10"/>
  <c r="M273" i="10"/>
  <c r="K274" i="10"/>
  <c r="L274" i="10"/>
  <c r="M274" i="10"/>
  <c r="K275" i="10"/>
  <c r="L275" i="10"/>
  <c r="M275" i="10"/>
  <c r="K276" i="10"/>
  <c r="L276" i="10"/>
  <c r="M276" i="10"/>
  <c r="K277" i="10"/>
  <c r="L277" i="10"/>
  <c r="M277" i="10"/>
  <c r="K278" i="10"/>
  <c r="L278" i="10"/>
  <c r="M278" i="10"/>
  <c r="K279" i="10"/>
  <c r="L279" i="10"/>
  <c r="M279" i="10"/>
  <c r="K280" i="10"/>
  <c r="L280" i="10"/>
  <c r="M280" i="10"/>
  <c r="K281" i="10"/>
  <c r="L281" i="10"/>
  <c r="M281" i="10"/>
  <c r="K282" i="10"/>
  <c r="L282" i="10"/>
  <c r="M282" i="10"/>
  <c r="K283" i="10"/>
  <c r="L283" i="10"/>
  <c r="M283" i="10"/>
  <c r="K284" i="10"/>
  <c r="L284" i="10"/>
  <c r="M284" i="10"/>
  <c r="K285" i="10"/>
  <c r="L285" i="10"/>
  <c r="M285" i="10"/>
  <c r="K286" i="10"/>
  <c r="L286" i="10"/>
  <c r="M286" i="10"/>
  <c r="K287" i="10"/>
  <c r="L287" i="10"/>
  <c r="M287" i="10"/>
  <c r="K288" i="10"/>
  <c r="L288" i="10"/>
  <c r="M288" i="10"/>
  <c r="K289" i="10"/>
  <c r="L289" i="10"/>
  <c r="M289" i="10"/>
  <c r="K290" i="10"/>
  <c r="L290" i="10"/>
  <c r="M290" i="10"/>
  <c r="K291" i="10"/>
  <c r="L291" i="10"/>
  <c r="M291" i="10"/>
  <c r="K292" i="10"/>
  <c r="L292" i="10"/>
  <c r="M292" i="10"/>
  <c r="K293" i="10"/>
  <c r="L293" i="10"/>
  <c r="M293" i="10"/>
  <c r="K294" i="10"/>
  <c r="L294" i="10"/>
  <c r="M294" i="10"/>
  <c r="K295" i="10"/>
  <c r="L295" i="10"/>
  <c r="M295" i="10"/>
  <c r="K296" i="10"/>
  <c r="L296" i="10"/>
  <c r="M296" i="10"/>
  <c r="K297" i="10"/>
  <c r="L297" i="10"/>
  <c r="M297" i="10"/>
  <c r="K298" i="10"/>
  <c r="L298" i="10"/>
  <c r="M298" i="10"/>
  <c r="K299" i="10"/>
  <c r="L299" i="10"/>
  <c r="M299" i="10"/>
  <c r="K300" i="10"/>
  <c r="L300" i="10"/>
  <c r="M300" i="10"/>
  <c r="K301" i="10"/>
  <c r="L301" i="10"/>
  <c r="M301" i="10"/>
  <c r="K302" i="10"/>
  <c r="L302" i="10"/>
  <c r="M302" i="10"/>
  <c r="K303" i="10"/>
  <c r="L303" i="10"/>
  <c r="M303" i="10"/>
  <c r="K304" i="10"/>
  <c r="L304" i="10"/>
  <c r="M304" i="10"/>
  <c r="K305" i="10"/>
  <c r="L305" i="10"/>
  <c r="M305" i="10"/>
  <c r="K306" i="10"/>
  <c r="L306" i="10"/>
  <c r="M306" i="10"/>
  <c r="K307" i="10"/>
  <c r="L307" i="10"/>
  <c r="M307" i="10"/>
  <c r="K308" i="10"/>
  <c r="L308" i="10"/>
  <c r="M308" i="10"/>
  <c r="K309" i="10"/>
  <c r="L309" i="10"/>
  <c r="M309" i="10"/>
  <c r="K310" i="10"/>
  <c r="L310" i="10"/>
  <c r="M310" i="10"/>
  <c r="K311" i="10"/>
  <c r="L311" i="10"/>
  <c r="M311" i="10"/>
  <c r="K312" i="10"/>
  <c r="L312" i="10"/>
  <c r="M312" i="10"/>
  <c r="K313" i="10"/>
  <c r="L313" i="10"/>
  <c r="M313" i="10"/>
  <c r="K314" i="10"/>
  <c r="L314" i="10"/>
  <c r="M314" i="10"/>
  <c r="K315" i="10"/>
  <c r="L315" i="10"/>
  <c r="M315" i="10"/>
  <c r="K316" i="10"/>
  <c r="L316" i="10"/>
  <c r="M316" i="10"/>
  <c r="K317" i="10"/>
  <c r="L317" i="10"/>
  <c r="M317" i="10"/>
  <c r="K318" i="10"/>
  <c r="L318" i="10"/>
  <c r="M318" i="10"/>
  <c r="K319" i="10"/>
  <c r="L319" i="10"/>
  <c r="M319" i="10"/>
  <c r="K320" i="10"/>
  <c r="L320" i="10"/>
  <c r="M320" i="10"/>
  <c r="K321" i="10"/>
  <c r="L321" i="10"/>
  <c r="M321" i="10"/>
  <c r="K322" i="10"/>
  <c r="L322" i="10"/>
  <c r="M322" i="10"/>
  <c r="K323" i="10"/>
  <c r="L323" i="10"/>
  <c r="M323" i="10"/>
  <c r="K324" i="10"/>
  <c r="L324" i="10"/>
  <c r="M324" i="10"/>
  <c r="K325" i="10"/>
  <c r="L325" i="10"/>
  <c r="M325" i="10"/>
  <c r="K326" i="10"/>
  <c r="L326" i="10"/>
  <c r="M326" i="10"/>
  <c r="K327" i="10"/>
  <c r="L327" i="10"/>
  <c r="M327" i="10"/>
  <c r="K328" i="10"/>
  <c r="L328" i="10"/>
  <c r="M328" i="10"/>
  <c r="K329" i="10"/>
  <c r="L329" i="10"/>
  <c r="M329" i="10"/>
  <c r="K330" i="10"/>
  <c r="L330" i="10"/>
  <c r="M330" i="10"/>
  <c r="K331" i="10"/>
  <c r="L331" i="10"/>
  <c r="M331" i="10"/>
  <c r="K332" i="10"/>
  <c r="L332" i="10"/>
  <c r="M332" i="10"/>
  <c r="K333" i="10"/>
  <c r="L333" i="10"/>
  <c r="M333" i="10"/>
  <c r="K334" i="10"/>
  <c r="L334" i="10"/>
  <c r="M334" i="10"/>
  <c r="K335" i="10"/>
  <c r="L335" i="10"/>
  <c r="M335" i="10"/>
  <c r="K336" i="10"/>
  <c r="L336" i="10"/>
  <c r="M336" i="10"/>
  <c r="K337" i="10"/>
  <c r="L337" i="10"/>
  <c r="M337" i="10"/>
  <c r="K338" i="10"/>
  <c r="L338" i="10"/>
  <c r="M338" i="10"/>
  <c r="K339" i="10"/>
  <c r="L339" i="10"/>
  <c r="M339" i="10"/>
  <c r="K340" i="10"/>
  <c r="L340" i="10"/>
  <c r="M340" i="10"/>
  <c r="K341" i="10"/>
  <c r="L341" i="10"/>
  <c r="M341" i="10"/>
  <c r="K342" i="10"/>
  <c r="L342" i="10"/>
  <c r="M342" i="10"/>
  <c r="K343" i="10"/>
  <c r="L343" i="10"/>
  <c r="M343" i="10"/>
  <c r="K344" i="10"/>
  <c r="L344" i="10"/>
  <c r="M344" i="10"/>
  <c r="K345" i="10"/>
  <c r="L345" i="10"/>
  <c r="M345" i="10"/>
  <c r="K346" i="10"/>
  <c r="L346" i="10"/>
  <c r="M346" i="10"/>
  <c r="K347" i="10"/>
  <c r="L347" i="10"/>
  <c r="M347" i="10"/>
  <c r="K348" i="10"/>
  <c r="L348" i="10"/>
  <c r="M348" i="10"/>
  <c r="K349" i="10"/>
  <c r="L349" i="10"/>
  <c r="M349" i="10"/>
  <c r="K350" i="10"/>
  <c r="L350" i="10"/>
  <c r="M350" i="10"/>
  <c r="K81" i="24"/>
  <c r="L81" i="24"/>
  <c r="M81" i="24"/>
  <c r="K82" i="24"/>
  <c r="L82" i="24"/>
  <c r="M82" i="24"/>
  <c r="K83" i="24"/>
  <c r="L83" i="24"/>
  <c r="M83" i="24"/>
  <c r="K84" i="24"/>
  <c r="L84" i="24"/>
  <c r="M84" i="24"/>
  <c r="K85" i="24"/>
  <c r="L85" i="24"/>
  <c r="M85" i="24"/>
  <c r="K86" i="24"/>
  <c r="L86" i="24"/>
  <c r="M86" i="24"/>
  <c r="K87" i="24"/>
  <c r="L87" i="24"/>
  <c r="M87" i="24"/>
  <c r="K88" i="24"/>
  <c r="L88" i="24"/>
  <c r="M88" i="24"/>
  <c r="K89" i="24"/>
  <c r="L89" i="24"/>
  <c r="M89" i="24"/>
  <c r="K90" i="24"/>
  <c r="L90" i="24"/>
  <c r="M90" i="24"/>
  <c r="K91" i="24"/>
  <c r="L91" i="24"/>
  <c r="M91" i="24"/>
  <c r="K92" i="24"/>
  <c r="L92" i="24"/>
  <c r="M92" i="24"/>
  <c r="K93" i="24"/>
  <c r="L93" i="24"/>
  <c r="M93" i="24"/>
  <c r="K94" i="24"/>
  <c r="L94" i="24"/>
  <c r="M94" i="24"/>
  <c r="K95" i="24"/>
  <c r="L95" i="24"/>
  <c r="M95" i="24"/>
  <c r="K96" i="24"/>
  <c r="L96" i="24"/>
  <c r="M96" i="24"/>
  <c r="K97" i="24"/>
  <c r="L97" i="24"/>
  <c r="M97" i="24"/>
  <c r="K98" i="24"/>
  <c r="L98" i="24"/>
  <c r="M98" i="24"/>
  <c r="K99" i="24"/>
  <c r="L99" i="24"/>
  <c r="M99" i="24"/>
  <c r="K100" i="24"/>
  <c r="L100" i="24"/>
  <c r="M100" i="24"/>
  <c r="K101" i="24"/>
  <c r="L101" i="24"/>
  <c r="M101" i="24"/>
  <c r="K102" i="24"/>
  <c r="L102" i="24"/>
  <c r="M102" i="24"/>
  <c r="K103" i="24"/>
  <c r="L103" i="24"/>
  <c r="M103" i="24"/>
  <c r="K104" i="24"/>
  <c r="L104" i="24"/>
  <c r="M104" i="24"/>
  <c r="K105" i="24"/>
  <c r="L105" i="24"/>
  <c r="M105" i="24"/>
  <c r="K106" i="24"/>
  <c r="L106" i="24"/>
  <c r="M106" i="24"/>
  <c r="K107" i="24"/>
  <c r="L107" i="24"/>
  <c r="M107" i="24"/>
  <c r="K108" i="24"/>
  <c r="L108" i="24"/>
  <c r="M108" i="24"/>
  <c r="K109" i="24"/>
  <c r="L109" i="24"/>
  <c r="M109" i="24"/>
  <c r="K110" i="24"/>
  <c r="L110" i="24"/>
  <c r="M110" i="24"/>
  <c r="K111" i="24"/>
  <c r="L111" i="24"/>
  <c r="M111" i="24"/>
  <c r="K112" i="24"/>
  <c r="L112" i="24"/>
  <c r="M112" i="24"/>
  <c r="K113" i="24"/>
  <c r="L113" i="24"/>
  <c r="M113" i="24"/>
  <c r="K114" i="24"/>
  <c r="L114" i="24"/>
  <c r="M114" i="24"/>
  <c r="K115" i="24"/>
  <c r="L115" i="24"/>
  <c r="M115" i="24"/>
  <c r="K116" i="24"/>
  <c r="L116" i="24"/>
  <c r="M116" i="24"/>
  <c r="K117" i="24"/>
  <c r="L117" i="24"/>
  <c r="M117" i="24"/>
  <c r="K118" i="24"/>
  <c r="L118" i="24"/>
  <c r="M118" i="24"/>
  <c r="K119" i="24"/>
  <c r="L119" i="24"/>
  <c r="M119" i="24"/>
  <c r="K120" i="24"/>
  <c r="L120" i="24"/>
  <c r="M120" i="24"/>
  <c r="K121" i="24"/>
  <c r="L121" i="24"/>
  <c r="M121" i="24"/>
  <c r="K122" i="24"/>
  <c r="L122" i="24"/>
  <c r="M122" i="24"/>
  <c r="K123" i="24"/>
  <c r="L123" i="24"/>
  <c r="M123" i="24"/>
  <c r="K124" i="24"/>
  <c r="L124" i="24"/>
  <c r="M124" i="24"/>
  <c r="K125" i="24"/>
  <c r="L125" i="24"/>
  <c r="M125" i="24"/>
  <c r="K126" i="24"/>
  <c r="L126" i="24"/>
  <c r="M126" i="24"/>
  <c r="K127" i="24"/>
  <c r="L127" i="24"/>
  <c r="M127" i="24"/>
  <c r="K128" i="24"/>
  <c r="L128" i="24"/>
  <c r="M128" i="24"/>
  <c r="K129" i="24"/>
  <c r="L129" i="24"/>
  <c r="M129" i="24"/>
  <c r="K130" i="24"/>
  <c r="L130" i="24"/>
  <c r="M130" i="24"/>
  <c r="K131" i="24"/>
  <c r="L131" i="24"/>
  <c r="M131" i="24"/>
  <c r="K132" i="24"/>
  <c r="L132" i="24"/>
  <c r="M132" i="24"/>
  <c r="K133" i="24"/>
  <c r="L133" i="24"/>
  <c r="M133" i="24"/>
  <c r="K134" i="24"/>
  <c r="L134" i="24"/>
  <c r="M134" i="24"/>
  <c r="K135" i="24"/>
  <c r="L135" i="24"/>
  <c r="M135" i="24"/>
  <c r="K136" i="24"/>
  <c r="L136" i="24"/>
  <c r="M136" i="24"/>
  <c r="K137" i="24"/>
  <c r="L137" i="24"/>
  <c r="M137" i="24"/>
  <c r="K138" i="24"/>
  <c r="L138" i="24"/>
  <c r="M138" i="24"/>
  <c r="K139" i="24"/>
  <c r="L139" i="24"/>
  <c r="M139" i="24"/>
  <c r="K140" i="24"/>
  <c r="L140" i="24"/>
  <c r="M140" i="24"/>
  <c r="K141" i="24"/>
  <c r="L141" i="24"/>
  <c r="M141" i="24"/>
  <c r="K142" i="24"/>
  <c r="L142" i="24"/>
  <c r="M142" i="24"/>
  <c r="K143" i="24"/>
  <c r="L143" i="24"/>
  <c r="M143" i="24"/>
  <c r="K144" i="24"/>
  <c r="L144" i="24"/>
  <c r="M144" i="24"/>
  <c r="K145" i="24"/>
  <c r="L145" i="24"/>
  <c r="M145" i="24"/>
  <c r="K146" i="24"/>
  <c r="L146" i="24"/>
  <c r="M146" i="24"/>
  <c r="K147" i="24"/>
  <c r="L147" i="24"/>
  <c r="M147" i="24"/>
  <c r="K148" i="24"/>
  <c r="L148" i="24"/>
  <c r="M148" i="24"/>
  <c r="K149" i="24"/>
  <c r="L149" i="24"/>
  <c r="M149" i="24"/>
  <c r="K150" i="24"/>
  <c r="L150" i="24"/>
  <c r="M150" i="24"/>
  <c r="K151" i="24"/>
  <c r="L151" i="24"/>
  <c r="M151" i="24"/>
  <c r="K152" i="24"/>
  <c r="L152" i="24"/>
  <c r="M152" i="24"/>
  <c r="K153" i="24"/>
  <c r="L153" i="24"/>
  <c r="M153" i="24"/>
  <c r="K154" i="24"/>
  <c r="L154" i="24"/>
  <c r="M154" i="24"/>
  <c r="K155" i="24"/>
  <c r="L155" i="24"/>
  <c r="M155" i="24"/>
  <c r="K156" i="24"/>
  <c r="L156" i="24"/>
  <c r="M156" i="24"/>
  <c r="K157" i="24"/>
  <c r="L157" i="24"/>
  <c r="M157" i="24"/>
  <c r="K158" i="24"/>
  <c r="L158" i="24"/>
  <c r="M158" i="24"/>
  <c r="K159" i="24"/>
  <c r="L159" i="24"/>
  <c r="M159" i="24"/>
  <c r="K160" i="24"/>
  <c r="L160" i="24"/>
  <c r="M160" i="24"/>
  <c r="K161" i="24"/>
  <c r="L161" i="24"/>
  <c r="M161" i="24"/>
  <c r="K162" i="24"/>
  <c r="L162" i="24"/>
  <c r="M162" i="24"/>
  <c r="K163" i="24"/>
  <c r="L163" i="24"/>
  <c r="M163" i="24"/>
  <c r="K164" i="24"/>
  <c r="L164" i="24"/>
  <c r="M164" i="24"/>
  <c r="K165" i="24"/>
  <c r="L165" i="24"/>
  <c r="M165" i="24"/>
  <c r="K166" i="24"/>
  <c r="L166" i="24"/>
  <c r="M166" i="24"/>
  <c r="K167" i="24"/>
  <c r="L167" i="24"/>
  <c r="M167" i="24"/>
  <c r="K168" i="24"/>
  <c r="L168" i="24"/>
  <c r="M168" i="24"/>
  <c r="K169" i="24"/>
  <c r="L169" i="24"/>
  <c r="M169" i="24"/>
  <c r="K170" i="24"/>
  <c r="L170" i="24"/>
  <c r="M170" i="24"/>
  <c r="K171" i="24"/>
  <c r="L171" i="24"/>
  <c r="M171" i="24"/>
  <c r="K172" i="24"/>
  <c r="L172" i="24"/>
  <c r="M172" i="24"/>
  <c r="K173" i="24"/>
  <c r="L173" i="24"/>
  <c r="M173" i="24"/>
  <c r="K174" i="24"/>
  <c r="L174" i="24"/>
  <c r="M174" i="24"/>
  <c r="K175" i="24"/>
  <c r="L175" i="24"/>
  <c r="M175" i="24"/>
  <c r="K176" i="24"/>
  <c r="L176" i="24"/>
  <c r="M176" i="24"/>
  <c r="K177" i="24"/>
  <c r="L177" i="24"/>
  <c r="M177" i="24"/>
  <c r="K178" i="24"/>
  <c r="L178" i="24"/>
  <c r="M178" i="24"/>
  <c r="K179" i="24"/>
  <c r="L179" i="24"/>
  <c r="M179" i="24"/>
  <c r="K180" i="24"/>
  <c r="L180" i="24"/>
  <c r="M180" i="24"/>
  <c r="K181" i="24"/>
  <c r="L181" i="24"/>
  <c r="M181" i="24"/>
  <c r="K182" i="24"/>
  <c r="L182" i="24"/>
  <c r="M182" i="24"/>
  <c r="K183" i="24"/>
  <c r="L183" i="24"/>
  <c r="M183" i="24"/>
  <c r="K184" i="24"/>
  <c r="L184" i="24"/>
  <c r="M184" i="24"/>
  <c r="K185" i="24"/>
  <c r="L185" i="24"/>
  <c r="M185" i="24"/>
  <c r="K186" i="24"/>
  <c r="L186" i="24"/>
  <c r="M186" i="24"/>
  <c r="K187" i="24"/>
  <c r="L187" i="24"/>
  <c r="M187" i="24"/>
  <c r="K188" i="24"/>
  <c r="L188" i="24"/>
  <c r="M188" i="24"/>
  <c r="K189" i="24"/>
  <c r="L189" i="24"/>
  <c r="M189" i="24"/>
  <c r="K190" i="24"/>
  <c r="L190" i="24"/>
  <c r="M190" i="24"/>
  <c r="K191" i="24"/>
  <c r="L191" i="24"/>
  <c r="M191" i="24"/>
  <c r="K192" i="24"/>
  <c r="L192" i="24"/>
  <c r="M192" i="24"/>
  <c r="K193" i="24"/>
  <c r="L193" i="24"/>
  <c r="M193" i="24"/>
  <c r="K194" i="24"/>
  <c r="L194" i="24"/>
  <c r="M194" i="24"/>
  <c r="K195" i="24"/>
  <c r="L195" i="24"/>
  <c r="M195" i="24"/>
  <c r="K196" i="24"/>
  <c r="L196" i="24"/>
  <c r="M196" i="24"/>
  <c r="K197" i="24"/>
  <c r="L197" i="24"/>
  <c r="M197" i="24"/>
  <c r="K198" i="24"/>
  <c r="L198" i="24"/>
  <c r="M198" i="24"/>
  <c r="K199" i="24"/>
  <c r="L199" i="24"/>
  <c r="M199" i="24"/>
  <c r="K200" i="24"/>
  <c r="L200" i="24"/>
  <c r="M200" i="24"/>
  <c r="K201" i="24"/>
  <c r="L201" i="24"/>
  <c r="M201" i="24"/>
  <c r="K202" i="24"/>
  <c r="L202" i="24"/>
  <c r="M202" i="24"/>
  <c r="K203" i="24"/>
  <c r="L203" i="24"/>
  <c r="M203" i="24"/>
  <c r="K204" i="24"/>
  <c r="L204" i="24"/>
  <c r="M204" i="24"/>
  <c r="K205" i="24"/>
  <c r="L205" i="24"/>
  <c r="M205" i="24"/>
  <c r="K206" i="24"/>
  <c r="L206" i="24"/>
  <c r="M206" i="24"/>
  <c r="K207" i="24"/>
  <c r="L207" i="24"/>
  <c r="M207" i="24"/>
  <c r="K208" i="24"/>
  <c r="L208" i="24"/>
  <c r="M208" i="24"/>
  <c r="K209" i="24"/>
  <c r="L209" i="24"/>
  <c r="M209" i="24"/>
  <c r="K210" i="24"/>
  <c r="L210" i="24"/>
  <c r="M210" i="24"/>
  <c r="K211" i="24"/>
  <c r="L211" i="24"/>
  <c r="M211" i="24"/>
  <c r="K212" i="24"/>
  <c r="L212" i="24"/>
  <c r="M212" i="24"/>
  <c r="K213" i="24"/>
  <c r="L213" i="24"/>
  <c r="M213" i="24"/>
  <c r="K214" i="24"/>
  <c r="L214" i="24"/>
  <c r="M214" i="24"/>
  <c r="K215" i="24"/>
  <c r="L215" i="24"/>
  <c r="M215" i="24"/>
  <c r="K216" i="24"/>
  <c r="L216" i="24"/>
  <c r="M216" i="24"/>
  <c r="K217" i="24"/>
  <c r="L217" i="24"/>
  <c r="M217" i="24"/>
  <c r="K218" i="24"/>
  <c r="L218" i="24"/>
  <c r="M218" i="24"/>
  <c r="K219" i="24"/>
  <c r="L219" i="24"/>
  <c r="M219" i="24"/>
  <c r="K220" i="24"/>
  <c r="L220" i="24"/>
  <c r="M220" i="24"/>
  <c r="K221" i="24"/>
  <c r="L221" i="24"/>
  <c r="M221" i="24"/>
  <c r="K222" i="24"/>
  <c r="L222" i="24"/>
  <c r="M222" i="24"/>
  <c r="K223" i="24"/>
  <c r="L223" i="24"/>
  <c r="M223" i="24"/>
  <c r="K224" i="24"/>
  <c r="L224" i="24"/>
  <c r="M224" i="24"/>
  <c r="K225" i="24"/>
  <c r="L225" i="24"/>
  <c r="M225" i="24"/>
  <c r="K226" i="24"/>
  <c r="L226" i="24"/>
  <c r="M226" i="24"/>
  <c r="K227" i="24"/>
  <c r="L227" i="24"/>
  <c r="M227" i="24"/>
  <c r="K228" i="24"/>
  <c r="L228" i="24"/>
  <c r="M228" i="24"/>
  <c r="K229" i="24"/>
  <c r="L229" i="24"/>
  <c r="M229" i="24"/>
  <c r="K230" i="24"/>
  <c r="L230" i="24"/>
  <c r="M230" i="24"/>
  <c r="K231" i="24"/>
  <c r="L231" i="24"/>
  <c r="M231" i="24"/>
  <c r="K232" i="24"/>
  <c r="L232" i="24"/>
  <c r="M232" i="24"/>
  <c r="K233" i="24"/>
  <c r="L233" i="24"/>
  <c r="M233" i="24"/>
  <c r="K234" i="24"/>
  <c r="L234" i="24"/>
  <c r="M234" i="24"/>
  <c r="K235" i="24"/>
  <c r="L235" i="24"/>
  <c r="M235" i="24"/>
  <c r="K236" i="24"/>
  <c r="L236" i="24"/>
  <c r="M236" i="24"/>
  <c r="K237" i="24"/>
  <c r="L237" i="24"/>
  <c r="M237" i="24"/>
  <c r="K238" i="24"/>
  <c r="L238" i="24"/>
  <c r="M238" i="24"/>
  <c r="K239" i="24"/>
  <c r="L239" i="24"/>
  <c r="M239" i="24"/>
  <c r="K240" i="24"/>
  <c r="L240" i="24"/>
  <c r="M240" i="24"/>
  <c r="K241" i="24"/>
  <c r="L241" i="24"/>
  <c r="M241" i="24"/>
  <c r="K242" i="24"/>
  <c r="L242" i="24"/>
  <c r="M242" i="24"/>
  <c r="K243" i="24"/>
  <c r="L243" i="24"/>
  <c r="M243" i="24"/>
  <c r="K244" i="24"/>
  <c r="L244" i="24"/>
  <c r="M244" i="24"/>
  <c r="K245" i="24"/>
  <c r="L245" i="24"/>
  <c r="M245" i="24"/>
  <c r="K246" i="24"/>
  <c r="L246" i="24"/>
  <c r="M246" i="24"/>
  <c r="K247" i="24"/>
  <c r="L247" i="24"/>
  <c r="M247" i="24"/>
  <c r="K248" i="24"/>
  <c r="L248" i="24"/>
  <c r="M248" i="24"/>
  <c r="K249" i="24"/>
  <c r="L249" i="24"/>
  <c r="M249" i="24"/>
  <c r="K250" i="24"/>
  <c r="L250" i="24"/>
  <c r="M250" i="24"/>
  <c r="K251" i="24"/>
  <c r="L251" i="24"/>
  <c r="M251" i="24"/>
  <c r="K252" i="24"/>
  <c r="L252" i="24"/>
  <c r="M252" i="24"/>
  <c r="K253" i="24"/>
  <c r="L253" i="24"/>
  <c r="M253" i="24"/>
  <c r="K254" i="24"/>
  <c r="L254" i="24"/>
  <c r="M254" i="24"/>
  <c r="K255" i="24"/>
  <c r="L255" i="24"/>
  <c r="M255" i="24"/>
  <c r="K256" i="24"/>
  <c r="L256" i="24"/>
  <c r="M256" i="24"/>
  <c r="K257" i="24"/>
  <c r="L257" i="24"/>
  <c r="M257" i="24"/>
  <c r="K258" i="24"/>
  <c r="L258" i="24"/>
  <c r="M258" i="24"/>
  <c r="K259" i="24"/>
  <c r="L259" i="24"/>
  <c r="M259" i="24"/>
  <c r="K260" i="24"/>
  <c r="L260" i="24"/>
  <c r="M260" i="24"/>
  <c r="K261" i="24"/>
  <c r="L261" i="24"/>
  <c r="M261" i="24"/>
  <c r="K262" i="24"/>
  <c r="L262" i="24"/>
  <c r="M262" i="24"/>
  <c r="K263" i="24"/>
  <c r="L263" i="24"/>
  <c r="M263" i="24"/>
  <c r="K264" i="24"/>
  <c r="L264" i="24"/>
  <c r="M264" i="24"/>
  <c r="K265" i="24"/>
  <c r="L265" i="24"/>
  <c r="M265" i="24"/>
  <c r="K266" i="24"/>
  <c r="L266" i="24"/>
  <c r="M266" i="24"/>
  <c r="K267" i="24"/>
  <c r="L267" i="24"/>
  <c r="M267" i="24"/>
  <c r="K268" i="24"/>
  <c r="L268" i="24"/>
  <c r="M268" i="24"/>
  <c r="K269" i="24"/>
  <c r="L269" i="24"/>
  <c r="M269" i="24"/>
  <c r="K270" i="24"/>
  <c r="L270" i="24"/>
  <c r="M270" i="24"/>
  <c r="K271" i="24"/>
  <c r="L271" i="24"/>
  <c r="M271" i="24"/>
  <c r="K272" i="24"/>
  <c r="L272" i="24"/>
  <c r="M272" i="24"/>
  <c r="K273" i="24"/>
  <c r="L273" i="24"/>
  <c r="M273" i="24"/>
  <c r="K274" i="24"/>
  <c r="L274" i="24"/>
  <c r="M274" i="24"/>
  <c r="K275" i="24"/>
  <c r="L275" i="24"/>
  <c r="M275" i="24"/>
  <c r="K276" i="24"/>
  <c r="L276" i="24"/>
  <c r="M276" i="24"/>
  <c r="K277" i="24"/>
  <c r="L277" i="24"/>
  <c r="M277" i="24"/>
  <c r="K278" i="24"/>
  <c r="L278" i="24"/>
  <c r="M278" i="24"/>
  <c r="K279" i="24"/>
  <c r="L279" i="24"/>
  <c r="M279" i="24"/>
  <c r="K280" i="24"/>
  <c r="L280" i="24"/>
  <c r="M280" i="24"/>
  <c r="K281" i="24"/>
  <c r="L281" i="24"/>
  <c r="M281" i="24"/>
  <c r="K282" i="24"/>
  <c r="L282" i="24"/>
  <c r="M282" i="24"/>
  <c r="K283" i="24"/>
  <c r="L283" i="24"/>
  <c r="M283" i="24"/>
  <c r="K284" i="24"/>
  <c r="L284" i="24"/>
  <c r="M284" i="24"/>
  <c r="K285" i="24"/>
  <c r="L285" i="24"/>
  <c r="M285" i="24"/>
  <c r="K286" i="24"/>
  <c r="L286" i="24"/>
  <c r="M286" i="24"/>
  <c r="K287" i="24"/>
  <c r="L287" i="24"/>
  <c r="M287" i="24"/>
  <c r="K288" i="24"/>
  <c r="L288" i="24"/>
  <c r="M288" i="24"/>
  <c r="K289" i="24"/>
  <c r="L289" i="24"/>
  <c r="M289" i="24"/>
  <c r="K290" i="24"/>
  <c r="L290" i="24"/>
  <c r="M290" i="24"/>
  <c r="K291" i="24"/>
  <c r="L291" i="24"/>
  <c r="M291" i="24"/>
  <c r="K292" i="24"/>
  <c r="L292" i="24"/>
  <c r="M292" i="24"/>
  <c r="K293" i="24"/>
  <c r="L293" i="24"/>
  <c r="M293" i="24"/>
  <c r="K294" i="24"/>
  <c r="L294" i="24"/>
  <c r="M294" i="24"/>
  <c r="K295" i="24"/>
  <c r="L295" i="24"/>
  <c r="M295" i="24"/>
  <c r="K296" i="24"/>
  <c r="L296" i="24"/>
  <c r="M296" i="24"/>
  <c r="K297" i="24"/>
  <c r="L297" i="24"/>
  <c r="M297" i="24"/>
  <c r="K298" i="24"/>
  <c r="L298" i="24"/>
  <c r="M298" i="24"/>
  <c r="K299" i="24"/>
  <c r="L299" i="24"/>
  <c r="M299" i="24"/>
  <c r="K300" i="24"/>
  <c r="L300" i="24"/>
  <c r="M300" i="24"/>
  <c r="K301" i="24"/>
  <c r="L301" i="24"/>
  <c r="M301" i="24"/>
  <c r="K302" i="24"/>
  <c r="L302" i="24"/>
  <c r="M302" i="24"/>
  <c r="K303" i="24"/>
  <c r="L303" i="24"/>
  <c r="M303" i="24"/>
  <c r="K304" i="24"/>
  <c r="L304" i="24"/>
  <c r="M304" i="24"/>
  <c r="K305" i="24"/>
  <c r="L305" i="24"/>
  <c r="M305" i="24"/>
  <c r="K306" i="24"/>
  <c r="L306" i="24"/>
  <c r="M306" i="24"/>
  <c r="K307" i="24"/>
  <c r="L307" i="24"/>
  <c r="M307" i="24"/>
  <c r="K308" i="24"/>
  <c r="L308" i="24"/>
  <c r="M308" i="24"/>
  <c r="K309" i="24"/>
  <c r="L309" i="24"/>
  <c r="M309" i="24"/>
  <c r="K310" i="24"/>
  <c r="L310" i="24"/>
  <c r="M310" i="24"/>
  <c r="K311" i="24"/>
  <c r="L311" i="24"/>
  <c r="M311" i="24"/>
  <c r="K312" i="24"/>
  <c r="L312" i="24"/>
  <c r="M312" i="24"/>
  <c r="K313" i="24"/>
  <c r="L313" i="24"/>
  <c r="M313" i="24"/>
  <c r="K314" i="24"/>
  <c r="L314" i="24"/>
  <c r="M314" i="24"/>
  <c r="K315" i="24"/>
  <c r="L315" i="24"/>
  <c r="M315" i="24"/>
  <c r="K316" i="24"/>
  <c r="L316" i="24"/>
  <c r="M316" i="24"/>
  <c r="K317" i="24"/>
  <c r="L317" i="24"/>
  <c r="M317" i="24"/>
  <c r="K318" i="24"/>
  <c r="L318" i="24"/>
  <c r="M318" i="24"/>
  <c r="K319" i="24"/>
  <c r="L319" i="24"/>
  <c r="M319" i="24"/>
  <c r="K320" i="24"/>
  <c r="L320" i="24"/>
  <c r="M320" i="24"/>
  <c r="K321" i="24"/>
  <c r="L321" i="24"/>
  <c r="M321" i="24"/>
  <c r="K322" i="24"/>
  <c r="L322" i="24"/>
  <c r="M322" i="24"/>
  <c r="K323" i="24"/>
  <c r="L323" i="24"/>
  <c r="M323" i="24"/>
  <c r="K324" i="24"/>
  <c r="L324" i="24"/>
  <c r="M324" i="24"/>
  <c r="K325" i="24"/>
  <c r="L325" i="24"/>
  <c r="M325" i="24"/>
  <c r="K326" i="24"/>
  <c r="L326" i="24"/>
  <c r="M326" i="24"/>
  <c r="K327" i="24"/>
  <c r="L327" i="24"/>
  <c r="M327" i="24"/>
  <c r="K328" i="24"/>
  <c r="L328" i="24"/>
  <c r="M328" i="24"/>
  <c r="K329" i="24"/>
  <c r="L329" i="24"/>
  <c r="M329" i="24"/>
  <c r="K330" i="24"/>
  <c r="L330" i="24"/>
  <c r="M330" i="24"/>
  <c r="K331" i="24"/>
  <c r="L331" i="24"/>
  <c r="M331" i="24"/>
  <c r="K332" i="24"/>
  <c r="L332" i="24"/>
  <c r="M332" i="24"/>
  <c r="K333" i="24"/>
  <c r="L333" i="24"/>
  <c r="M333" i="24"/>
  <c r="K334" i="24"/>
  <c r="L334" i="24"/>
  <c r="M334" i="24"/>
  <c r="K335" i="24"/>
  <c r="L335" i="24"/>
  <c r="M335" i="24"/>
  <c r="K336" i="24"/>
  <c r="L336" i="24"/>
  <c r="M336" i="24"/>
  <c r="K337" i="24"/>
  <c r="L337" i="24"/>
  <c r="M337" i="24"/>
  <c r="K338" i="24"/>
  <c r="L338" i="24"/>
  <c r="M338" i="24"/>
  <c r="K339" i="24"/>
  <c r="L339" i="24"/>
  <c r="M339" i="24"/>
  <c r="K340" i="24"/>
  <c r="L340" i="24"/>
  <c r="M340" i="24"/>
  <c r="K341" i="24"/>
  <c r="L341" i="24"/>
  <c r="M341" i="24"/>
  <c r="K342" i="24"/>
  <c r="L342" i="24"/>
  <c r="M342" i="24"/>
  <c r="K343" i="24"/>
  <c r="L343" i="24"/>
  <c r="M343" i="24"/>
  <c r="K344" i="24"/>
  <c r="L344" i="24"/>
  <c r="M344" i="24"/>
  <c r="K345" i="24"/>
  <c r="L345" i="24"/>
  <c r="M345" i="24"/>
  <c r="K346" i="24"/>
  <c r="L346" i="24"/>
  <c r="M346" i="24"/>
  <c r="K347" i="24"/>
  <c r="L347" i="24"/>
  <c r="M347" i="24"/>
  <c r="K348" i="24"/>
  <c r="L348" i="24"/>
  <c r="M348" i="24"/>
  <c r="K349" i="24"/>
  <c r="L349" i="24"/>
  <c r="M349" i="24"/>
  <c r="K350" i="24"/>
  <c r="L350" i="24"/>
  <c r="M350" i="24"/>
  <c r="M6" i="24"/>
  <c r="M7" i="24"/>
  <c r="M8" i="24"/>
  <c r="M5" i="24"/>
  <c r="M28" i="24"/>
  <c r="M29" i="24"/>
  <c r="K259" i="13"/>
  <c r="L259" i="13"/>
  <c r="M259" i="13"/>
  <c r="K260" i="13"/>
  <c r="L260" i="13"/>
  <c r="M260" i="13"/>
  <c r="K261" i="13"/>
  <c r="L261" i="13"/>
  <c r="M261" i="13"/>
  <c r="K262" i="13"/>
  <c r="L262" i="13"/>
  <c r="M262" i="13"/>
  <c r="K263" i="13"/>
  <c r="L263" i="13"/>
  <c r="M263" i="13"/>
  <c r="K264" i="13"/>
  <c r="L264" i="13"/>
  <c r="M264" i="13"/>
  <c r="K265" i="13"/>
  <c r="L265" i="13"/>
  <c r="M265" i="13"/>
  <c r="K266" i="13"/>
  <c r="L266" i="13"/>
  <c r="M266" i="13"/>
  <c r="K267" i="13"/>
  <c r="L267" i="13"/>
  <c r="M267" i="13"/>
  <c r="K268" i="13"/>
  <c r="L268" i="13"/>
  <c r="M268" i="13"/>
  <c r="K269" i="13"/>
  <c r="L269" i="13"/>
  <c r="M269" i="13"/>
  <c r="K270" i="13"/>
  <c r="L270" i="13"/>
  <c r="M270" i="13"/>
  <c r="K271" i="13"/>
  <c r="L271" i="13"/>
  <c r="M271" i="13"/>
  <c r="K272" i="13"/>
  <c r="L272" i="13"/>
  <c r="M272" i="13"/>
  <c r="K273" i="13"/>
  <c r="L273" i="13"/>
  <c r="M273" i="13"/>
  <c r="K274" i="13"/>
  <c r="L274" i="13"/>
  <c r="M274" i="13"/>
  <c r="K275" i="13"/>
  <c r="L275" i="13"/>
  <c r="M275" i="13"/>
  <c r="K276" i="13"/>
  <c r="L276" i="13"/>
  <c r="M276" i="13"/>
  <c r="K277" i="13"/>
  <c r="L277" i="13"/>
  <c r="M277" i="13"/>
  <c r="K278" i="13"/>
  <c r="L278" i="13"/>
  <c r="M278" i="13"/>
  <c r="K279" i="13"/>
  <c r="L279" i="13"/>
  <c r="M279" i="13"/>
  <c r="K280" i="13"/>
  <c r="L280" i="13"/>
  <c r="M280" i="13"/>
  <c r="K281" i="13"/>
  <c r="L281" i="13"/>
  <c r="M281" i="13"/>
  <c r="K282" i="13"/>
  <c r="L282" i="13"/>
  <c r="M282" i="13"/>
  <c r="K283" i="13"/>
  <c r="L283" i="13"/>
  <c r="M283" i="13"/>
  <c r="K284" i="13"/>
  <c r="L284" i="13"/>
  <c r="M284" i="13"/>
  <c r="K285" i="13"/>
  <c r="L285" i="13"/>
  <c r="M285" i="13"/>
  <c r="K286" i="13"/>
  <c r="L286" i="13"/>
  <c r="M286" i="13"/>
  <c r="K287" i="13"/>
  <c r="L287" i="13"/>
  <c r="M287" i="13"/>
  <c r="K288" i="13"/>
  <c r="L288" i="13"/>
  <c r="M288" i="13"/>
  <c r="K289" i="13"/>
  <c r="L289" i="13"/>
  <c r="M289" i="13"/>
  <c r="K290" i="13"/>
  <c r="L290" i="13"/>
  <c r="M290" i="13"/>
  <c r="K291" i="13"/>
  <c r="L291" i="13"/>
  <c r="M291" i="13"/>
  <c r="K292" i="13"/>
  <c r="L292" i="13"/>
  <c r="M292" i="13"/>
  <c r="K293" i="13"/>
  <c r="L293" i="13"/>
  <c r="M293" i="13"/>
  <c r="K294" i="13"/>
  <c r="L294" i="13"/>
  <c r="M294" i="13"/>
  <c r="K295" i="13"/>
  <c r="L295" i="13"/>
  <c r="M295" i="13"/>
  <c r="K296" i="13"/>
  <c r="L296" i="13"/>
  <c r="M296" i="13"/>
  <c r="K297" i="13"/>
  <c r="L297" i="13"/>
  <c r="M297" i="13"/>
  <c r="K298" i="13"/>
  <c r="L298" i="13"/>
  <c r="M298" i="13"/>
  <c r="K299" i="13"/>
  <c r="L299" i="13"/>
  <c r="M299" i="13"/>
  <c r="K300" i="13"/>
  <c r="L300" i="13"/>
  <c r="M300" i="13"/>
  <c r="K301" i="13"/>
  <c r="L301" i="13"/>
  <c r="M301" i="13"/>
  <c r="K302" i="13"/>
  <c r="L302" i="13"/>
  <c r="M302" i="13"/>
  <c r="K303" i="13"/>
  <c r="L303" i="13"/>
  <c r="M303" i="13"/>
  <c r="K304" i="13"/>
  <c r="L304" i="13"/>
  <c r="M304" i="13"/>
  <c r="K305" i="13"/>
  <c r="L305" i="13"/>
  <c r="M305" i="13"/>
  <c r="K306" i="13"/>
  <c r="L306" i="13"/>
  <c r="M306" i="13"/>
  <c r="K307" i="13"/>
  <c r="L307" i="13"/>
  <c r="M307" i="13"/>
  <c r="K308" i="13"/>
  <c r="L308" i="13"/>
  <c r="M308" i="13"/>
  <c r="K309" i="13"/>
  <c r="L309" i="13"/>
  <c r="M309" i="13"/>
  <c r="K310" i="13"/>
  <c r="L310" i="13"/>
  <c r="M310" i="13"/>
  <c r="K311" i="13"/>
  <c r="L311" i="13"/>
  <c r="M311" i="13"/>
  <c r="K312" i="13"/>
  <c r="L312" i="13"/>
  <c r="M312" i="13"/>
  <c r="K313" i="13"/>
  <c r="L313" i="13"/>
  <c r="M313" i="13"/>
  <c r="K314" i="13"/>
  <c r="L314" i="13"/>
  <c r="M314" i="13"/>
  <c r="K315" i="13"/>
  <c r="L315" i="13"/>
  <c r="M315" i="13"/>
  <c r="K316" i="13"/>
  <c r="L316" i="13"/>
  <c r="M316" i="13"/>
  <c r="K317" i="13"/>
  <c r="L317" i="13"/>
  <c r="M317" i="13"/>
  <c r="K318" i="13"/>
  <c r="L318" i="13"/>
  <c r="M318" i="13"/>
  <c r="K319" i="13"/>
  <c r="L319" i="13"/>
  <c r="M319" i="13"/>
  <c r="K320" i="13"/>
  <c r="L320" i="13"/>
  <c r="M320" i="13"/>
  <c r="K321" i="13"/>
  <c r="L321" i="13"/>
  <c r="M321" i="13"/>
  <c r="K322" i="13"/>
  <c r="L322" i="13"/>
  <c r="M322" i="13"/>
  <c r="K323" i="13"/>
  <c r="L323" i="13"/>
  <c r="M323" i="13"/>
  <c r="K324" i="13"/>
  <c r="L324" i="13"/>
  <c r="M324" i="13"/>
  <c r="K325" i="13"/>
  <c r="L325" i="13"/>
  <c r="M325" i="13"/>
  <c r="K326" i="13"/>
  <c r="L326" i="13"/>
  <c r="M326" i="13"/>
  <c r="K327" i="13"/>
  <c r="L327" i="13"/>
  <c r="M327" i="13"/>
  <c r="K328" i="13"/>
  <c r="L328" i="13"/>
  <c r="M328" i="13"/>
  <c r="K329" i="13"/>
  <c r="L329" i="13"/>
  <c r="M329" i="13"/>
  <c r="K330" i="13"/>
  <c r="L330" i="13"/>
  <c r="M330" i="13"/>
  <c r="K331" i="13"/>
  <c r="L331" i="13"/>
  <c r="M331" i="13"/>
  <c r="K332" i="13"/>
  <c r="L332" i="13"/>
  <c r="M332" i="13"/>
  <c r="K333" i="13"/>
  <c r="L333" i="13"/>
  <c r="M333" i="13"/>
  <c r="K334" i="13"/>
  <c r="L334" i="13"/>
  <c r="M334" i="13"/>
  <c r="K335" i="13"/>
  <c r="L335" i="13"/>
  <c r="M335" i="13"/>
  <c r="K336" i="13"/>
  <c r="L336" i="13"/>
  <c r="M336" i="13"/>
  <c r="K337" i="13"/>
  <c r="L337" i="13"/>
  <c r="M337" i="13"/>
  <c r="K338" i="13"/>
  <c r="L338" i="13"/>
  <c r="M338" i="13"/>
  <c r="K339" i="13"/>
  <c r="L339" i="13"/>
  <c r="M339" i="13"/>
  <c r="K340" i="13"/>
  <c r="L340" i="13"/>
  <c r="M340" i="13"/>
  <c r="K341" i="13"/>
  <c r="L341" i="13"/>
  <c r="M341" i="13"/>
  <c r="K342" i="13"/>
  <c r="L342" i="13"/>
  <c r="M342" i="13"/>
  <c r="K343" i="13"/>
  <c r="L343" i="13"/>
  <c r="M343" i="13"/>
  <c r="K344" i="13"/>
  <c r="L344" i="13"/>
  <c r="M344" i="13"/>
  <c r="K345" i="13"/>
  <c r="L345" i="13"/>
  <c r="M345" i="13"/>
  <c r="K346" i="13"/>
  <c r="L346" i="13"/>
  <c r="M346" i="13"/>
  <c r="K347" i="13"/>
  <c r="L347" i="13"/>
  <c r="M347" i="13"/>
  <c r="K348" i="13"/>
  <c r="L348" i="13"/>
  <c r="M348" i="13"/>
  <c r="K349" i="13"/>
  <c r="L349" i="13"/>
  <c r="M349" i="13"/>
  <c r="K350" i="13"/>
  <c r="L350" i="13"/>
  <c r="M350" i="13"/>
  <c r="M6" i="14"/>
  <c r="M7" i="14"/>
  <c r="M8" i="14"/>
  <c r="M9" i="14"/>
  <c r="M5" i="14"/>
  <c r="L30" i="13"/>
  <c r="L31" i="13"/>
  <c r="K30" i="13"/>
  <c r="K31" i="13"/>
  <c r="M81" i="10" l="1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 l="1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M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79" i="10"/>
  <c r="M79" i="10"/>
  <c r="K80" i="10"/>
  <c r="G15" i="5" l="1"/>
  <c r="L60" i="10" l="1"/>
  <c r="L61" i="10"/>
  <c r="L62" i="10"/>
  <c r="L63" i="10"/>
  <c r="L64" i="10"/>
  <c r="L65" i="10"/>
  <c r="L66" i="10"/>
  <c r="M81" i="13" l="1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80" i="13"/>
  <c r="H15" i="5" l="1"/>
  <c r="M74" i="13" l="1"/>
  <c r="M75" i="13"/>
  <c r="M76" i="13"/>
  <c r="M77" i="13"/>
  <c r="M78" i="13"/>
  <c r="M79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L64" i="14" l="1"/>
  <c r="L92" i="12" l="1"/>
  <c r="L93" i="12"/>
  <c r="L94" i="12"/>
  <c r="L95" i="12"/>
  <c r="L96" i="12"/>
  <c r="L97" i="12"/>
  <c r="L98" i="12"/>
  <c r="L99" i="12"/>
  <c r="F7" i="5" l="1"/>
  <c r="G7" i="5"/>
  <c r="A8" i="5" l="1"/>
  <c r="L38" i="13" l="1"/>
  <c r="M27" i="24" l="1"/>
  <c r="M10" i="24" l="1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9" i="2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162" i="14"/>
  <c r="M163" i="14"/>
  <c r="M164" i="14"/>
  <c r="M165" i="14"/>
  <c r="M166" i="14"/>
  <c r="M167" i="14"/>
  <c r="M168" i="14"/>
  <c r="M169" i="14"/>
  <c r="M170" i="14"/>
  <c r="M171" i="14"/>
  <c r="M172" i="14"/>
  <c r="M173" i="14"/>
  <c r="M174" i="14"/>
  <c r="M175" i="14"/>
  <c r="M176" i="14"/>
  <c r="M177" i="14"/>
  <c r="M178" i="14"/>
  <c r="M179" i="14"/>
  <c r="M180" i="14"/>
  <c r="M181" i="14"/>
  <c r="M182" i="14"/>
  <c r="M183" i="14"/>
  <c r="M184" i="14"/>
  <c r="M185" i="14"/>
  <c r="M186" i="14"/>
  <c r="M187" i="14"/>
  <c r="M188" i="14"/>
  <c r="M189" i="14"/>
  <c r="M190" i="14"/>
  <c r="M191" i="14"/>
  <c r="M192" i="14"/>
  <c r="M193" i="14"/>
  <c r="M194" i="14"/>
  <c r="M195" i="14"/>
  <c r="M196" i="14"/>
  <c r="M197" i="14"/>
  <c r="M198" i="14"/>
  <c r="M199" i="14"/>
  <c r="M200" i="14"/>
  <c r="M201" i="14"/>
  <c r="M202" i="14"/>
  <c r="M203" i="14"/>
  <c r="M204" i="14"/>
  <c r="M205" i="14"/>
  <c r="M206" i="14"/>
  <c r="M207" i="14"/>
  <c r="M208" i="14"/>
  <c r="M209" i="14"/>
  <c r="M210" i="14"/>
  <c r="M211" i="14"/>
  <c r="M212" i="14"/>
  <c r="M213" i="14"/>
  <c r="M214" i="14"/>
  <c r="M215" i="14"/>
  <c r="M216" i="14"/>
  <c r="M217" i="14"/>
  <c r="M218" i="14"/>
  <c r="M219" i="14"/>
  <c r="M220" i="14"/>
  <c r="M221" i="14"/>
  <c r="M222" i="14"/>
  <c r="M223" i="14"/>
  <c r="M224" i="14"/>
  <c r="M225" i="14"/>
  <c r="M226" i="14"/>
  <c r="M227" i="14"/>
  <c r="M228" i="14"/>
  <c r="M229" i="14"/>
  <c r="M230" i="14"/>
  <c r="M231" i="14"/>
  <c r="M232" i="14"/>
  <c r="M233" i="14"/>
  <c r="M234" i="14"/>
  <c r="M235" i="14"/>
  <c r="M236" i="14"/>
  <c r="M237" i="14"/>
  <c r="M238" i="14"/>
  <c r="M239" i="14"/>
  <c r="M240" i="14"/>
  <c r="M241" i="14"/>
  <c r="M242" i="14"/>
  <c r="M243" i="14"/>
  <c r="M244" i="14"/>
  <c r="M245" i="14"/>
  <c r="M246" i="14"/>
  <c r="M247" i="14"/>
  <c r="M248" i="14"/>
  <c r="M249" i="14"/>
  <c r="M250" i="14"/>
  <c r="M251" i="14"/>
  <c r="M252" i="14"/>
  <c r="M253" i="14"/>
  <c r="M254" i="14"/>
  <c r="M255" i="14"/>
  <c r="M256" i="14"/>
  <c r="M257" i="14"/>
  <c r="M258" i="14"/>
  <c r="M259" i="14"/>
  <c r="M260" i="14"/>
  <c r="M261" i="14"/>
  <c r="M262" i="14"/>
  <c r="M263" i="14"/>
  <c r="M264" i="14"/>
  <c r="M265" i="14"/>
  <c r="M266" i="14"/>
  <c r="M267" i="14"/>
  <c r="M268" i="14"/>
  <c r="M269" i="14"/>
  <c r="M270" i="14"/>
  <c r="M271" i="14"/>
  <c r="M272" i="14"/>
  <c r="M273" i="14"/>
  <c r="M274" i="14"/>
  <c r="M275" i="14"/>
  <c r="M276" i="14"/>
  <c r="M277" i="14"/>
  <c r="M278" i="14"/>
  <c r="M279" i="14"/>
  <c r="M280" i="14"/>
  <c r="M281" i="14"/>
  <c r="M282" i="14"/>
  <c r="M283" i="14"/>
  <c r="M284" i="14"/>
  <c r="M285" i="14"/>
  <c r="M286" i="14"/>
  <c r="M287" i="14"/>
  <c r="M288" i="14"/>
  <c r="M289" i="14"/>
  <c r="M290" i="14"/>
  <c r="M291" i="14"/>
  <c r="M292" i="14"/>
  <c r="M293" i="14"/>
  <c r="M294" i="14"/>
  <c r="M295" i="14"/>
  <c r="M296" i="14"/>
  <c r="M297" i="14"/>
  <c r="M298" i="14"/>
  <c r="M299" i="14"/>
  <c r="M300" i="14"/>
  <c r="M301" i="14"/>
  <c r="M302" i="14"/>
  <c r="M303" i="14"/>
  <c r="M304" i="14"/>
  <c r="M305" i="14"/>
  <c r="M306" i="14"/>
  <c r="M307" i="14"/>
  <c r="M308" i="14"/>
  <c r="M309" i="14"/>
  <c r="M310" i="14"/>
  <c r="M311" i="14"/>
  <c r="M312" i="14"/>
  <c r="M313" i="14"/>
  <c r="M314" i="14"/>
  <c r="M315" i="14"/>
  <c r="M316" i="14"/>
  <c r="M317" i="14"/>
  <c r="M318" i="14"/>
  <c r="M319" i="14"/>
  <c r="M320" i="14"/>
  <c r="M321" i="14"/>
  <c r="M322" i="14"/>
  <c r="M323" i="14"/>
  <c r="M324" i="14"/>
  <c r="M325" i="14"/>
  <c r="M326" i="14"/>
  <c r="M327" i="14"/>
  <c r="M328" i="14"/>
  <c r="M329" i="14"/>
  <c r="M330" i="14"/>
  <c r="M331" i="14"/>
  <c r="M332" i="14"/>
  <c r="M333" i="14"/>
  <c r="M334" i="14"/>
  <c r="M335" i="14"/>
  <c r="M336" i="14"/>
  <c r="M337" i="14"/>
  <c r="M338" i="14"/>
  <c r="M339" i="14"/>
  <c r="M340" i="14"/>
  <c r="M341" i="14"/>
  <c r="M342" i="14"/>
  <c r="M343" i="14"/>
  <c r="M344" i="14"/>
  <c r="M345" i="14"/>
  <c r="M346" i="14"/>
  <c r="M347" i="14"/>
  <c r="M348" i="14"/>
  <c r="M349" i="14"/>
  <c r="M350" i="14"/>
  <c r="M10" i="22"/>
  <c r="M11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5" i="10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5" i="9"/>
  <c r="M8" i="6"/>
  <c r="M9" i="6"/>
  <c r="M10" i="6"/>
  <c r="M11" i="6"/>
  <c r="M12" i="6"/>
  <c r="M13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9" i="22" l="1"/>
  <c r="L8" i="22" l="1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B10" i="5" l="1"/>
  <c r="A10" i="5"/>
  <c r="B3" i="5"/>
  <c r="C4" i="5"/>
  <c r="B7" i="5"/>
  <c r="B6" i="5"/>
  <c r="B5" i="5"/>
  <c r="B4" i="5"/>
  <c r="A4" i="5"/>
  <c r="D4" i="5"/>
  <c r="A3" i="5"/>
  <c r="B9" i="5" l="1"/>
  <c r="B12" i="5"/>
  <c r="B11" i="5"/>
  <c r="L80" i="24"/>
  <c r="K80" i="24"/>
  <c r="L79" i="24"/>
  <c r="K79" i="24"/>
  <c r="L78" i="24"/>
  <c r="K78" i="24"/>
  <c r="L77" i="24"/>
  <c r="K77" i="24"/>
  <c r="L76" i="24"/>
  <c r="K76" i="24"/>
  <c r="L75" i="24"/>
  <c r="K75" i="24"/>
  <c r="L74" i="24"/>
  <c r="K74" i="24"/>
  <c r="L73" i="24"/>
  <c r="K73" i="24"/>
  <c r="L72" i="24"/>
  <c r="K72" i="24"/>
  <c r="L71" i="24"/>
  <c r="K71" i="24"/>
  <c r="L70" i="24"/>
  <c r="K70" i="24"/>
  <c r="L69" i="24"/>
  <c r="K69" i="24"/>
  <c r="L68" i="24"/>
  <c r="K68" i="24"/>
  <c r="L67" i="24"/>
  <c r="K67" i="24"/>
  <c r="L66" i="24"/>
  <c r="K66" i="24"/>
  <c r="L65" i="24"/>
  <c r="K65" i="24"/>
  <c r="L64" i="24"/>
  <c r="K64" i="24"/>
  <c r="L63" i="24"/>
  <c r="K63" i="24"/>
  <c r="L62" i="24"/>
  <c r="K62" i="24"/>
  <c r="L61" i="24"/>
  <c r="K61" i="24"/>
  <c r="L60" i="24"/>
  <c r="K60" i="24"/>
  <c r="L59" i="24"/>
  <c r="K59" i="24"/>
  <c r="L58" i="24"/>
  <c r="K58" i="24"/>
  <c r="L57" i="24"/>
  <c r="K57" i="24"/>
  <c r="L56" i="24"/>
  <c r="K56" i="24"/>
  <c r="L55" i="24"/>
  <c r="K55" i="24"/>
  <c r="L54" i="24"/>
  <c r="L53" i="24"/>
  <c r="L52" i="24"/>
  <c r="L51" i="24"/>
  <c r="L50" i="24"/>
  <c r="L49" i="24"/>
  <c r="L48" i="24"/>
  <c r="L47" i="24"/>
  <c r="L46" i="24"/>
  <c r="K46" i="24"/>
  <c r="L45" i="24"/>
  <c r="K45" i="24"/>
  <c r="L44" i="24"/>
  <c r="K44" i="24"/>
  <c r="L43" i="24"/>
  <c r="K43" i="24"/>
  <c r="L42" i="24"/>
  <c r="K42" i="24"/>
  <c r="L41" i="24"/>
  <c r="K41" i="24"/>
  <c r="L40" i="24"/>
  <c r="K40" i="24"/>
  <c r="L39" i="24"/>
  <c r="K39" i="24"/>
  <c r="L38" i="24"/>
  <c r="K38" i="24"/>
  <c r="L37" i="24"/>
  <c r="K37" i="24"/>
  <c r="L36" i="24"/>
  <c r="K36" i="24"/>
  <c r="L35" i="24"/>
  <c r="K35" i="24"/>
  <c r="L34" i="24"/>
  <c r="K34" i="24"/>
  <c r="L33" i="24"/>
  <c r="K33" i="24"/>
  <c r="L32" i="24"/>
  <c r="K32" i="24"/>
  <c r="L31" i="24"/>
  <c r="K31" i="24"/>
  <c r="L30" i="24"/>
  <c r="K30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20" i="24"/>
  <c r="K20" i="24"/>
  <c r="L19" i="24"/>
  <c r="K19" i="24"/>
  <c r="L18" i="24"/>
  <c r="K18" i="24"/>
  <c r="L17" i="24"/>
  <c r="K17" i="24"/>
  <c r="L16" i="24"/>
  <c r="K16" i="24"/>
  <c r="L15" i="24"/>
  <c r="K15" i="24"/>
  <c r="L14" i="24"/>
  <c r="K14" i="24"/>
  <c r="L13" i="24"/>
  <c r="K13" i="24"/>
  <c r="L12" i="24"/>
  <c r="K12" i="24"/>
  <c r="L11" i="24"/>
  <c r="K11" i="24"/>
  <c r="L10" i="24"/>
  <c r="K10" i="24"/>
  <c r="L9" i="24"/>
  <c r="K9" i="24"/>
  <c r="L8" i="24"/>
  <c r="K8" i="24"/>
  <c r="L7" i="24"/>
  <c r="K7" i="24"/>
  <c r="L6" i="24"/>
  <c r="K6" i="24"/>
  <c r="L5" i="24"/>
  <c r="K5" i="24"/>
  <c r="G5" i="24"/>
  <c r="G6" i="24" s="1"/>
  <c r="G7" i="24" s="1"/>
  <c r="G8" i="24" s="1"/>
  <c r="G9" i="24" s="1"/>
  <c r="G10" i="24" s="1"/>
  <c r="G11" i="24" s="1"/>
  <c r="G12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G107" i="24" s="1"/>
  <c r="G108" i="24" s="1"/>
  <c r="G109" i="24" s="1"/>
  <c r="G110" i="24" s="1"/>
  <c r="G111" i="24" s="1"/>
  <c r="G112" i="24" s="1"/>
  <c r="G113" i="24" s="1"/>
  <c r="G114" i="24" s="1"/>
  <c r="G115" i="24" s="1"/>
  <c r="G116" i="24" s="1"/>
  <c r="G117" i="24" s="1"/>
  <c r="G118" i="24" s="1"/>
  <c r="G119" i="24" s="1"/>
  <c r="G120" i="24" s="1"/>
  <c r="G121" i="24" s="1"/>
  <c r="G122" i="24" s="1"/>
  <c r="G123" i="24" s="1"/>
  <c r="G124" i="24" s="1"/>
  <c r="G125" i="24" s="1"/>
  <c r="G126" i="24" s="1"/>
  <c r="G127" i="24" s="1"/>
  <c r="G128" i="24" s="1"/>
  <c r="G129" i="24" s="1"/>
  <c r="G130" i="24" s="1"/>
  <c r="G131" i="24" s="1"/>
  <c r="G132" i="24" s="1"/>
  <c r="G133" i="24" s="1"/>
  <c r="G134" i="24" s="1"/>
  <c r="G135" i="24" s="1"/>
  <c r="G136" i="24" s="1"/>
  <c r="G137" i="24" s="1"/>
  <c r="G138" i="24" s="1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G149" i="24" s="1"/>
  <c r="G150" i="24" s="1"/>
  <c r="G151" i="24" s="1"/>
  <c r="G152" i="24" s="1"/>
  <c r="G153" i="24" s="1"/>
  <c r="G154" i="24" s="1"/>
  <c r="G155" i="24" s="1"/>
  <c r="G156" i="24" s="1"/>
  <c r="G157" i="24" s="1"/>
  <c r="G158" i="24" s="1"/>
  <c r="G159" i="24" s="1"/>
  <c r="G160" i="24" s="1"/>
  <c r="G161" i="24" s="1"/>
  <c r="G162" i="24" s="1"/>
  <c r="G163" i="24" s="1"/>
  <c r="G164" i="24" s="1"/>
  <c r="G165" i="24" s="1"/>
  <c r="G166" i="24" s="1"/>
  <c r="G167" i="24" s="1"/>
  <c r="G168" i="24" s="1"/>
  <c r="G169" i="24" s="1"/>
  <c r="G170" i="24" s="1"/>
  <c r="G171" i="24" s="1"/>
  <c r="G172" i="24" s="1"/>
  <c r="G173" i="24" s="1"/>
  <c r="G174" i="24" s="1"/>
  <c r="G175" i="24" s="1"/>
  <c r="G176" i="24" s="1"/>
  <c r="G177" i="24" s="1"/>
  <c r="G178" i="24" s="1"/>
  <c r="G179" i="24" s="1"/>
  <c r="G180" i="24" s="1"/>
  <c r="G181" i="24" s="1"/>
  <c r="G182" i="24" s="1"/>
  <c r="G183" i="24" s="1"/>
  <c r="G184" i="24" s="1"/>
  <c r="G185" i="24" s="1"/>
  <c r="G186" i="24" s="1"/>
  <c r="G187" i="24" s="1"/>
  <c r="G188" i="24" s="1"/>
  <c r="G189" i="24" s="1"/>
  <c r="G190" i="24" s="1"/>
  <c r="G191" i="24" s="1"/>
  <c r="G192" i="24" s="1"/>
  <c r="G193" i="24" s="1"/>
  <c r="G194" i="24" s="1"/>
  <c r="G195" i="24" s="1"/>
  <c r="G196" i="24" s="1"/>
  <c r="G197" i="24" s="1"/>
  <c r="G198" i="24" s="1"/>
  <c r="G199" i="24" s="1"/>
  <c r="G200" i="24" s="1"/>
  <c r="G201" i="24" s="1"/>
  <c r="G202" i="24" s="1"/>
  <c r="G203" i="24" s="1"/>
  <c r="G204" i="24" s="1"/>
  <c r="G205" i="24" s="1"/>
  <c r="G206" i="24" s="1"/>
  <c r="G207" i="24" s="1"/>
  <c r="G208" i="24" s="1"/>
  <c r="G209" i="24" s="1"/>
  <c r="G210" i="24" s="1"/>
  <c r="G211" i="24" s="1"/>
  <c r="G212" i="24" s="1"/>
  <c r="G213" i="24" s="1"/>
  <c r="G214" i="24" s="1"/>
  <c r="G215" i="24" s="1"/>
  <c r="G216" i="24" s="1"/>
  <c r="G217" i="24" s="1"/>
  <c r="G218" i="24" s="1"/>
  <c r="G219" i="24" s="1"/>
  <c r="G220" i="24" s="1"/>
  <c r="G221" i="24" s="1"/>
  <c r="G222" i="24" s="1"/>
  <c r="G223" i="24" s="1"/>
  <c r="G224" i="24" s="1"/>
  <c r="G225" i="24" s="1"/>
  <c r="G226" i="24" s="1"/>
  <c r="G227" i="24" s="1"/>
  <c r="G228" i="24" s="1"/>
  <c r="G229" i="24" s="1"/>
  <c r="G230" i="24" s="1"/>
  <c r="G231" i="24" s="1"/>
  <c r="G232" i="24" s="1"/>
  <c r="G233" i="24" s="1"/>
  <c r="G234" i="24" s="1"/>
  <c r="G235" i="24" s="1"/>
  <c r="G236" i="24" s="1"/>
  <c r="G237" i="24" s="1"/>
  <c r="G238" i="24" s="1"/>
  <c r="G239" i="24" s="1"/>
  <c r="G240" i="24" s="1"/>
  <c r="G241" i="24" s="1"/>
  <c r="G242" i="24" s="1"/>
  <c r="G243" i="24" s="1"/>
  <c r="G244" i="24" s="1"/>
  <c r="G245" i="24" s="1"/>
  <c r="G246" i="24" s="1"/>
  <c r="G247" i="24" s="1"/>
  <c r="G248" i="24" s="1"/>
  <c r="G249" i="24" s="1"/>
  <c r="G250" i="24" s="1"/>
  <c r="G251" i="24" s="1"/>
  <c r="G252" i="24" s="1"/>
  <c r="G253" i="24" s="1"/>
  <c r="G254" i="24" s="1"/>
  <c r="G255" i="24" s="1"/>
  <c r="G256" i="24" s="1"/>
  <c r="G257" i="24" s="1"/>
  <c r="G258" i="24" s="1"/>
  <c r="G259" i="24" s="1"/>
  <c r="G260" i="24" s="1"/>
  <c r="G261" i="24" s="1"/>
  <c r="G262" i="24" s="1"/>
  <c r="G263" i="24" s="1"/>
  <c r="G264" i="24" s="1"/>
  <c r="G265" i="24" s="1"/>
  <c r="G266" i="24" s="1"/>
  <c r="G267" i="24" s="1"/>
  <c r="G268" i="24" s="1"/>
  <c r="G269" i="24" s="1"/>
  <c r="G270" i="24" s="1"/>
  <c r="G271" i="24" s="1"/>
  <c r="G272" i="24" s="1"/>
  <c r="G273" i="24" s="1"/>
  <c r="G274" i="24" s="1"/>
  <c r="G275" i="24" s="1"/>
  <c r="G276" i="24" s="1"/>
  <c r="G277" i="24" s="1"/>
  <c r="G278" i="24" s="1"/>
  <c r="G279" i="24" s="1"/>
  <c r="G280" i="24" s="1"/>
  <c r="G281" i="24" s="1"/>
  <c r="G282" i="24" s="1"/>
  <c r="G283" i="24" s="1"/>
  <c r="G284" i="24" s="1"/>
  <c r="G285" i="24" s="1"/>
  <c r="G286" i="24" s="1"/>
  <c r="G287" i="24" s="1"/>
  <c r="G288" i="24" s="1"/>
  <c r="G289" i="24" s="1"/>
  <c r="G290" i="24" s="1"/>
  <c r="G291" i="24" s="1"/>
  <c r="G292" i="24" s="1"/>
  <c r="G293" i="24" s="1"/>
  <c r="G294" i="24" s="1"/>
  <c r="G295" i="24" s="1"/>
  <c r="G296" i="24" s="1"/>
  <c r="G297" i="24" s="1"/>
  <c r="G298" i="24" s="1"/>
  <c r="G299" i="24" s="1"/>
  <c r="G300" i="24" s="1"/>
  <c r="G301" i="24" s="1"/>
  <c r="G302" i="24" s="1"/>
  <c r="G303" i="24" s="1"/>
  <c r="G304" i="24" s="1"/>
  <c r="G305" i="24" s="1"/>
  <c r="G306" i="24" s="1"/>
  <c r="G307" i="24" s="1"/>
  <c r="G308" i="24" s="1"/>
  <c r="G309" i="24" s="1"/>
  <c r="G310" i="24" s="1"/>
  <c r="G311" i="24" s="1"/>
  <c r="G312" i="24" s="1"/>
  <c r="G313" i="24" s="1"/>
  <c r="G314" i="24" s="1"/>
  <c r="G315" i="24" s="1"/>
  <c r="G316" i="24" s="1"/>
  <c r="G317" i="24" s="1"/>
  <c r="G318" i="24" s="1"/>
  <c r="G319" i="24" s="1"/>
  <c r="G320" i="24" s="1"/>
  <c r="G321" i="24" s="1"/>
  <c r="G322" i="24" s="1"/>
  <c r="G323" i="24" s="1"/>
  <c r="G324" i="24" s="1"/>
  <c r="G325" i="24" s="1"/>
  <c r="G326" i="24" s="1"/>
  <c r="G327" i="24" s="1"/>
  <c r="G328" i="24" s="1"/>
  <c r="G329" i="24" s="1"/>
  <c r="G330" i="24" s="1"/>
  <c r="G331" i="24" s="1"/>
  <c r="G332" i="24" s="1"/>
  <c r="G333" i="24" s="1"/>
  <c r="G334" i="24" s="1"/>
  <c r="G335" i="24" s="1"/>
  <c r="G336" i="24" s="1"/>
  <c r="G337" i="24" s="1"/>
  <c r="G338" i="24" s="1"/>
  <c r="G339" i="24" s="1"/>
  <c r="G340" i="24" s="1"/>
  <c r="G341" i="24" s="1"/>
  <c r="G342" i="24" s="1"/>
  <c r="G343" i="24" s="1"/>
  <c r="G344" i="24" s="1"/>
  <c r="G345" i="24" s="1"/>
  <c r="G346" i="24" s="1"/>
  <c r="G347" i="24" s="1"/>
  <c r="G348" i="24" s="1"/>
  <c r="G349" i="24" s="1"/>
  <c r="G350" i="24" s="1"/>
  <c r="K3" i="24"/>
  <c r="I10" i="5" s="1"/>
  <c r="J3" i="24"/>
  <c r="H10" i="5" s="1"/>
  <c r="G10" i="5"/>
  <c r="F3" i="24"/>
  <c r="D10" i="5" s="1"/>
  <c r="E3" i="24"/>
  <c r="C10" i="5" s="1"/>
  <c r="K80" i="22"/>
  <c r="K79" i="22"/>
  <c r="K78" i="22"/>
  <c r="K77" i="22"/>
  <c r="K76" i="22"/>
  <c r="K75" i="22"/>
  <c r="K74" i="22"/>
  <c r="K73" i="22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L7" i="22"/>
  <c r="K7" i="22"/>
  <c r="L6" i="22"/>
  <c r="K6" i="22"/>
  <c r="L5" i="22"/>
  <c r="K5" i="22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K3" i="22"/>
  <c r="I3" i="5" s="1"/>
  <c r="J3" i="22"/>
  <c r="H3" i="5" s="1"/>
  <c r="G3" i="5"/>
  <c r="H3" i="22"/>
  <c r="F3" i="5" s="1"/>
  <c r="F3" i="22"/>
  <c r="D3" i="5" s="1"/>
  <c r="E3" i="22"/>
  <c r="C3" i="5" s="1"/>
  <c r="H3" i="24" l="1"/>
  <c r="F10" i="5" s="1"/>
  <c r="J10" i="5"/>
  <c r="J3" i="5"/>
  <c r="G3" i="22"/>
  <c r="E3" i="5" s="1"/>
  <c r="G3" i="24"/>
  <c r="E10" i="5" s="1"/>
  <c r="K113" i="13"/>
  <c r="K143" i="14" l="1"/>
  <c r="L143" i="14" s="1"/>
  <c r="K36" i="13" l="1"/>
  <c r="K37" i="13"/>
  <c r="K38" i="13"/>
  <c r="K39" i="13"/>
  <c r="K40" i="13"/>
  <c r="K41" i="13"/>
  <c r="K42" i="13"/>
  <c r="K43" i="13"/>
  <c r="K44" i="13"/>
  <c r="K45" i="13"/>
  <c r="K3" i="14" l="1"/>
  <c r="K3" i="12"/>
  <c r="K3" i="13"/>
  <c r="J3" i="13"/>
  <c r="J3" i="14" l="1"/>
  <c r="H13" i="5" l="1"/>
  <c r="I3" i="14"/>
  <c r="G13" i="5" s="1"/>
  <c r="H12" i="5"/>
  <c r="G12" i="5"/>
  <c r="J3" i="12"/>
  <c r="H11" i="5" s="1"/>
  <c r="G11" i="5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L167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3" i="14"/>
  <c r="L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217" i="14"/>
  <c r="L218" i="14"/>
  <c r="L219" i="14"/>
  <c r="L220" i="14"/>
  <c r="L221" i="14"/>
  <c r="L222" i="14"/>
  <c r="L223" i="14"/>
  <c r="L224" i="14"/>
  <c r="L225" i="14"/>
  <c r="L226" i="14"/>
  <c r="L227" i="14"/>
  <c r="L228" i="14"/>
  <c r="L229" i="14"/>
  <c r="L230" i="14"/>
  <c r="L231" i="14"/>
  <c r="L232" i="14"/>
  <c r="L233" i="14"/>
  <c r="L234" i="14"/>
  <c r="L235" i="14"/>
  <c r="L236" i="14"/>
  <c r="L237" i="14"/>
  <c r="L238" i="14"/>
  <c r="L239" i="14"/>
  <c r="L240" i="14"/>
  <c r="L241" i="14"/>
  <c r="L242" i="14"/>
  <c r="L243" i="14"/>
  <c r="L244" i="14"/>
  <c r="L245" i="14"/>
  <c r="L246" i="14"/>
  <c r="L247" i="14"/>
  <c r="L248" i="14"/>
  <c r="L249" i="14"/>
  <c r="L250" i="14"/>
  <c r="L251" i="14"/>
  <c r="L252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73" i="14"/>
  <c r="L274" i="14"/>
  <c r="L275" i="14"/>
  <c r="L276" i="14"/>
  <c r="L277" i="14"/>
  <c r="L278" i="14"/>
  <c r="L279" i="14"/>
  <c r="L280" i="14"/>
  <c r="L281" i="14"/>
  <c r="L282" i="14"/>
  <c r="L283" i="14"/>
  <c r="L284" i="14"/>
  <c r="L285" i="14"/>
  <c r="L286" i="14"/>
  <c r="L287" i="14"/>
  <c r="L288" i="14"/>
  <c r="L289" i="14"/>
  <c r="L290" i="14"/>
  <c r="L291" i="14"/>
  <c r="L292" i="14"/>
  <c r="L293" i="14"/>
  <c r="L294" i="14"/>
  <c r="L295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L328" i="14"/>
  <c r="L329" i="14"/>
  <c r="L330" i="14"/>
  <c r="L331" i="14"/>
  <c r="L332" i="14"/>
  <c r="L333" i="14"/>
  <c r="L334" i="14"/>
  <c r="L335" i="14"/>
  <c r="L336" i="14"/>
  <c r="L337" i="14"/>
  <c r="L338" i="14"/>
  <c r="L339" i="14"/>
  <c r="L340" i="14"/>
  <c r="L341" i="14"/>
  <c r="L342" i="14"/>
  <c r="L343" i="14"/>
  <c r="L344" i="14"/>
  <c r="L345" i="14"/>
  <c r="L346" i="14"/>
  <c r="L347" i="14"/>
  <c r="L348" i="14"/>
  <c r="L349" i="14"/>
  <c r="L350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94" i="14"/>
  <c r="K195" i="14"/>
  <c r="K196" i="14"/>
  <c r="K197" i="14"/>
  <c r="K198" i="14"/>
  <c r="K199" i="14"/>
  <c r="K200" i="14"/>
  <c r="K201" i="14"/>
  <c r="K202" i="14"/>
  <c r="K203" i="14"/>
  <c r="K204" i="14"/>
  <c r="K205" i="14"/>
  <c r="K206" i="14"/>
  <c r="K207" i="14"/>
  <c r="K208" i="14"/>
  <c r="K209" i="14"/>
  <c r="K210" i="14"/>
  <c r="K211" i="14"/>
  <c r="K212" i="14"/>
  <c r="K213" i="14"/>
  <c r="K214" i="14"/>
  <c r="K215" i="14"/>
  <c r="K216" i="14"/>
  <c r="K217" i="14"/>
  <c r="K218" i="14"/>
  <c r="K219" i="14"/>
  <c r="K220" i="14"/>
  <c r="K221" i="14"/>
  <c r="K222" i="14"/>
  <c r="K223" i="14"/>
  <c r="K224" i="14"/>
  <c r="K225" i="14"/>
  <c r="K226" i="14"/>
  <c r="K227" i="14"/>
  <c r="K228" i="14"/>
  <c r="K229" i="14"/>
  <c r="K230" i="14"/>
  <c r="K231" i="14"/>
  <c r="K232" i="14"/>
  <c r="K233" i="14"/>
  <c r="K234" i="14"/>
  <c r="K235" i="14"/>
  <c r="K236" i="14"/>
  <c r="K237" i="14"/>
  <c r="K238" i="14"/>
  <c r="K239" i="14"/>
  <c r="K240" i="14"/>
  <c r="K241" i="14"/>
  <c r="K242" i="14"/>
  <c r="K243" i="14"/>
  <c r="K244" i="14"/>
  <c r="K245" i="14"/>
  <c r="K246" i="14"/>
  <c r="K247" i="14"/>
  <c r="K248" i="14"/>
  <c r="K249" i="14"/>
  <c r="K250" i="14"/>
  <c r="K251" i="14"/>
  <c r="K252" i="14"/>
  <c r="K253" i="14"/>
  <c r="K254" i="14"/>
  <c r="K255" i="14"/>
  <c r="K256" i="14"/>
  <c r="K257" i="14"/>
  <c r="K258" i="14"/>
  <c r="K259" i="14"/>
  <c r="K260" i="14"/>
  <c r="K261" i="14"/>
  <c r="K262" i="14"/>
  <c r="K263" i="14"/>
  <c r="K264" i="14"/>
  <c r="K265" i="14"/>
  <c r="K266" i="14"/>
  <c r="K267" i="14"/>
  <c r="K268" i="14"/>
  <c r="K269" i="14"/>
  <c r="K270" i="14"/>
  <c r="K271" i="14"/>
  <c r="K272" i="14"/>
  <c r="K273" i="14"/>
  <c r="K274" i="14"/>
  <c r="K275" i="14"/>
  <c r="K276" i="14"/>
  <c r="K277" i="14"/>
  <c r="K278" i="14"/>
  <c r="K279" i="14"/>
  <c r="K280" i="14"/>
  <c r="K281" i="14"/>
  <c r="K282" i="14"/>
  <c r="K283" i="14"/>
  <c r="K284" i="14"/>
  <c r="K285" i="14"/>
  <c r="K286" i="14"/>
  <c r="K287" i="14"/>
  <c r="K288" i="14"/>
  <c r="K289" i="14"/>
  <c r="K290" i="14"/>
  <c r="K291" i="14"/>
  <c r="K292" i="14"/>
  <c r="K293" i="14"/>
  <c r="K294" i="14"/>
  <c r="K295" i="14"/>
  <c r="K296" i="14"/>
  <c r="K297" i="14"/>
  <c r="K298" i="14"/>
  <c r="K299" i="14"/>
  <c r="K300" i="14"/>
  <c r="K301" i="14"/>
  <c r="K302" i="14"/>
  <c r="K303" i="14"/>
  <c r="K304" i="14"/>
  <c r="K305" i="14"/>
  <c r="K306" i="14"/>
  <c r="K307" i="14"/>
  <c r="K308" i="14"/>
  <c r="K309" i="14"/>
  <c r="K310" i="14"/>
  <c r="K311" i="14"/>
  <c r="K312" i="14"/>
  <c r="K313" i="14"/>
  <c r="K314" i="14"/>
  <c r="K315" i="14"/>
  <c r="K316" i="14"/>
  <c r="K317" i="14"/>
  <c r="K318" i="14"/>
  <c r="K319" i="14"/>
  <c r="K320" i="14"/>
  <c r="K321" i="14"/>
  <c r="K322" i="14"/>
  <c r="K323" i="14"/>
  <c r="K324" i="14"/>
  <c r="K325" i="14"/>
  <c r="K326" i="14"/>
  <c r="K327" i="14"/>
  <c r="K328" i="14"/>
  <c r="K329" i="14"/>
  <c r="K330" i="14"/>
  <c r="K331" i="14"/>
  <c r="K332" i="14"/>
  <c r="K333" i="14"/>
  <c r="K334" i="14"/>
  <c r="K335" i="14"/>
  <c r="K336" i="14"/>
  <c r="K337" i="14"/>
  <c r="K338" i="14"/>
  <c r="K339" i="14"/>
  <c r="K340" i="14"/>
  <c r="K341" i="14"/>
  <c r="K342" i="14"/>
  <c r="K343" i="14"/>
  <c r="K344" i="14"/>
  <c r="K345" i="14"/>
  <c r="K346" i="14"/>
  <c r="K347" i="14"/>
  <c r="K348" i="14"/>
  <c r="K349" i="14"/>
  <c r="K350" i="14"/>
  <c r="K120" i="14"/>
  <c r="L120" i="14"/>
  <c r="L121" i="13" l="1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120" i="13"/>
  <c r="L120" i="13"/>
  <c r="K120" i="12"/>
  <c r="L120" i="12"/>
  <c r="K113" i="14" l="1"/>
  <c r="L113" i="14"/>
  <c r="K114" i="14"/>
  <c r="L114" i="14"/>
  <c r="K115" i="14"/>
  <c r="L115" i="14"/>
  <c r="K116" i="14"/>
  <c r="L116" i="14"/>
  <c r="K117" i="14"/>
  <c r="L117" i="14"/>
  <c r="K118" i="14"/>
  <c r="L118" i="14"/>
  <c r="K119" i="14"/>
  <c r="L119" i="14"/>
  <c r="K89" i="13"/>
  <c r="L89" i="13"/>
  <c r="K90" i="13"/>
  <c r="L90" i="13"/>
  <c r="K91" i="13"/>
  <c r="L91" i="13"/>
  <c r="K92" i="13"/>
  <c r="L92" i="13"/>
  <c r="K93" i="13"/>
  <c r="L93" i="13"/>
  <c r="K94" i="13"/>
  <c r="L94" i="13"/>
  <c r="K95" i="13"/>
  <c r="L95" i="13"/>
  <c r="K96" i="13"/>
  <c r="L96" i="13"/>
  <c r="K97" i="13"/>
  <c r="L97" i="13"/>
  <c r="K98" i="13"/>
  <c r="L98" i="13"/>
  <c r="K99" i="13"/>
  <c r="L99" i="13"/>
  <c r="K100" i="13"/>
  <c r="L100" i="13"/>
  <c r="K101" i="13"/>
  <c r="L101" i="13"/>
  <c r="K102" i="13"/>
  <c r="L102" i="13"/>
  <c r="K103" i="13"/>
  <c r="L103" i="13"/>
  <c r="K104" i="13"/>
  <c r="L104" i="13"/>
  <c r="K105" i="13"/>
  <c r="L105" i="13"/>
  <c r="K106" i="13"/>
  <c r="L106" i="13"/>
  <c r="K107" i="13"/>
  <c r="L107" i="13"/>
  <c r="K108" i="13"/>
  <c r="L108" i="13"/>
  <c r="K109" i="13"/>
  <c r="L109" i="13"/>
  <c r="K110" i="13"/>
  <c r="L110" i="13"/>
  <c r="K111" i="13"/>
  <c r="L111" i="13"/>
  <c r="K112" i="13"/>
  <c r="L112" i="13"/>
  <c r="L113" i="13"/>
  <c r="K114" i="13"/>
  <c r="L114" i="13"/>
  <c r="K115" i="13"/>
  <c r="L115" i="13"/>
  <c r="K116" i="13"/>
  <c r="L116" i="13"/>
  <c r="K117" i="13"/>
  <c r="L117" i="13"/>
  <c r="K118" i="13"/>
  <c r="L118" i="13"/>
  <c r="K119" i="13"/>
  <c r="L119" i="13"/>
  <c r="K92" i="12" l="1"/>
  <c r="G5" i="6" l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6" i="14"/>
  <c r="K7" i="14"/>
  <c r="K8" i="14"/>
  <c r="K9" i="14"/>
  <c r="K10" i="14"/>
  <c r="K11" i="14"/>
  <c r="K5" i="14"/>
  <c r="K6" i="13"/>
  <c r="K7" i="13"/>
  <c r="K8" i="13"/>
  <c r="K9" i="13"/>
  <c r="K10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2" i="13"/>
  <c r="K33" i="13"/>
  <c r="K34" i="13"/>
  <c r="K3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5" i="13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5" i="12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5" i="10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5" i="6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5" i="9"/>
  <c r="G5" i="10"/>
  <c r="G6" i="10" s="1"/>
  <c r="G7" i="10" s="1"/>
  <c r="G8" i="10" s="1"/>
  <c r="G9" i="10" s="1"/>
  <c r="G10" i="10" s="1"/>
  <c r="L5" i="14"/>
  <c r="L6" i="14"/>
  <c r="L7" i="14"/>
  <c r="L8" i="14"/>
  <c r="L9" i="14"/>
  <c r="L10" i="14"/>
  <c r="L11" i="14"/>
  <c r="L12" i="14"/>
  <c r="G17" i="6" l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201" i="6" s="1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 s="1"/>
  <c r="G255" i="6" s="1"/>
  <c r="G256" i="6" s="1"/>
  <c r="G257" i="6" s="1"/>
  <c r="G258" i="6" s="1"/>
  <c r="G259" i="6" s="1"/>
  <c r="G260" i="6" s="1"/>
  <c r="G261" i="6" s="1"/>
  <c r="G262" i="6" s="1"/>
  <c r="G263" i="6" s="1"/>
  <c r="G264" i="6" s="1"/>
  <c r="G265" i="6" s="1"/>
  <c r="G266" i="6" s="1"/>
  <c r="G267" i="6" s="1"/>
  <c r="G268" i="6" s="1"/>
  <c r="G269" i="6" s="1"/>
  <c r="G270" i="6" s="1"/>
  <c r="G271" i="6" s="1"/>
  <c r="G272" i="6" s="1"/>
  <c r="G273" i="6" s="1"/>
  <c r="G274" i="6" s="1"/>
  <c r="G275" i="6" s="1"/>
  <c r="G276" i="6" s="1"/>
  <c r="G277" i="6" s="1"/>
  <c r="G278" i="6" s="1"/>
  <c r="G279" i="6" s="1"/>
  <c r="G280" i="6" s="1"/>
  <c r="G281" i="6" s="1"/>
  <c r="G282" i="6" s="1"/>
  <c r="G283" i="6" s="1"/>
  <c r="G284" i="6" s="1"/>
  <c r="G285" i="6" s="1"/>
  <c r="G286" i="6" s="1"/>
  <c r="G287" i="6" s="1"/>
  <c r="G288" i="6" s="1"/>
  <c r="G289" i="6" s="1"/>
  <c r="G290" i="6" s="1"/>
  <c r="G291" i="6" s="1"/>
  <c r="G292" i="6" s="1"/>
  <c r="G293" i="6" s="1"/>
  <c r="G294" i="6" s="1"/>
  <c r="G295" i="6" s="1"/>
  <c r="G296" i="6" s="1"/>
  <c r="G297" i="6" s="1"/>
  <c r="G298" i="6" s="1"/>
  <c r="G299" i="6" s="1"/>
  <c r="G300" i="6" s="1"/>
  <c r="G301" i="6" s="1"/>
  <c r="G302" i="6" s="1"/>
  <c r="G303" i="6" s="1"/>
  <c r="G304" i="6" s="1"/>
  <c r="G305" i="6" s="1"/>
  <c r="G306" i="6" s="1"/>
  <c r="G307" i="6" s="1"/>
  <c r="G308" i="6" s="1"/>
  <c r="G309" i="6" s="1"/>
  <c r="G310" i="6" s="1"/>
  <c r="G311" i="6" s="1"/>
  <c r="G312" i="6" s="1"/>
  <c r="G313" i="6" s="1"/>
  <c r="G314" i="6" s="1"/>
  <c r="G315" i="6" s="1"/>
  <c r="G316" i="6" s="1"/>
  <c r="G317" i="6" s="1"/>
  <c r="G318" i="6" s="1"/>
  <c r="G319" i="6" s="1"/>
  <c r="G320" i="6" s="1"/>
  <c r="G321" i="6" s="1"/>
  <c r="G322" i="6" s="1"/>
  <c r="G323" i="6" s="1"/>
  <c r="G324" i="6" s="1"/>
  <c r="G325" i="6" s="1"/>
  <c r="G326" i="6" s="1"/>
  <c r="G327" i="6" s="1"/>
  <c r="G328" i="6" s="1"/>
  <c r="G329" i="6" s="1"/>
  <c r="G330" i="6" s="1"/>
  <c r="G331" i="6" s="1"/>
  <c r="G332" i="6" s="1"/>
  <c r="G333" i="6" s="1"/>
  <c r="G334" i="6" s="1"/>
  <c r="G335" i="6" s="1"/>
  <c r="G336" i="6" s="1"/>
  <c r="G337" i="6" s="1"/>
  <c r="G338" i="6" s="1"/>
  <c r="G339" i="6" s="1"/>
  <c r="G340" i="6" s="1"/>
  <c r="G341" i="6" s="1"/>
  <c r="G342" i="6" s="1"/>
  <c r="G343" i="6" s="1"/>
  <c r="G344" i="6" s="1"/>
  <c r="G345" i="6" s="1"/>
  <c r="G346" i="6" s="1"/>
  <c r="G347" i="6" s="1"/>
  <c r="G348" i="6" s="1"/>
  <c r="G349" i="6" s="1"/>
  <c r="G350" i="6" s="1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G5" i="13"/>
  <c r="L6" i="13"/>
  <c r="L7" i="13"/>
  <c r="L8" i="13"/>
  <c r="L9" i="13"/>
  <c r="L10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2" i="13"/>
  <c r="L33" i="13"/>
  <c r="L34" i="13"/>
  <c r="L35" i="13"/>
  <c r="L36" i="13"/>
  <c r="L37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5" i="13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5" i="12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5" i="9"/>
  <c r="K3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5" i="6"/>
  <c r="H3" i="12" l="1"/>
  <c r="H3" i="13"/>
  <c r="H3" i="14"/>
  <c r="H3" i="6"/>
  <c r="G5" i="9"/>
  <c r="K3" i="9"/>
  <c r="J3" i="9"/>
  <c r="H3" i="9"/>
  <c r="L16" i="10" l="1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" i="10"/>
  <c r="L7" i="10"/>
  <c r="L8" i="10"/>
  <c r="L9" i="10"/>
  <c r="L10" i="10"/>
  <c r="L11" i="10"/>
  <c r="L12" i="10"/>
  <c r="L13" i="10"/>
  <c r="L14" i="10"/>
  <c r="L15" i="10"/>
  <c r="L5" i="10"/>
  <c r="K3" i="10"/>
  <c r="I9" i="5" s="1"/>
  <c r="J9" i="5" l="1"/>
  <c r="H3" i="10"/>
  <c r="F9" i="5" s="1"/>
  <c r="A13" i="5" l="1"/>
  <c r="G5" i="14" l="1"/>
  <c r="G6" i="14" s="1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I13" i="5"/>
  <c r="F13" i="5"/>
  <c r="F3" i="14"/>
  <c r="E3" i="14"/>
  <c r="C13" i="5" s="1"/>
  <c r="G6" i="13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G130" i="13" s="1"/>
  <c r="G131" i="13" s="1"/>
  <c r="G132" i="13" s="1"/>
  <c r="G133" i="13" s="1"/>
  <c r="G134" i="13" s="1"/>
  <c r="G135" i="13" s="1"/>
  <c r="G136" i="13" s="1"/>
  <c r="G137" i="13" s="1"/>
  <c r="G138" i="13" s="1"/>
  <c r="G139" i="13" s="1"/>
  <c r="G140" i="13" s="1"/>
  <c r="G141" i="13" s="1"/>
  <c r="G142" i="13" s="1"/>
  <c r="G143" i="13" s="1"/>
  <c r="G144" i="13" s="1"/>
  <c r="G145" i="13" s="1"/>
  <c r="G146" i="13" s="1"/>
  <c r="G147" i="13" s="1"/>
  <c r="G148" i="13" s="1"/>
  <c r="G149" i="13" s="1"/>
  <c r="G150" i="13" s="1"/>
  <c r="G151" i="13" s="1"/>
  <c r="G152" i="13" s="1"/>
  <c r="G153" i="13" s="1"/>
  <c r="G154" i="13" s="1"/>
  <c r="G155" i="13" s="1"/>
  <c r="G156" i="13" s="1"/>
  <c r="G157" i="13" s="1"/>
  <c r="G158" i="13" s="1"/>
  <c r="G159" i="13" s="1"/>
  <c r="G160" i="13" s="1"/>
  <c r="G161" i="13" s="1"/>
  <c r="G162" i="13" s="1"/>
  <c r="G163" i="13" s="1"/>
  <c r="G164" i="13" s="1"/>
  <c r="G165" i="13" s="1"/>
  <c r="G166" i="13" s="1"/>
  <c r="G167" i="13" s="1"/>
  <c r="G168" i="13" s="1"/>
  <c r="G169" i="13" s="1"/>
  <c r="G170" i="13" s="1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183" i="13" s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G195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G205" i="13" s="1"/>
  <c r="G206" i="13" s="1"/>
  <c r="G207" i="13" s="1"/>
  <c r="G208" i="13" s="1"/>
  <c r="G209" i="13" s="1"/>
  <c r="G210" i="13" s="1"/>
  <c r="G211" i="13" s="1"/>
  <c r="G212" i="13" s="1"/>
  <c r="G213" i="13" s="1"/>
  <c r="G214" i="13" s="1"/>
  <c r="G215" i="13" s="1"/>
  <c r="G216" i="13" s="1"/>
  <c r="G217" i="13" s="1"/>
  <c r="G218" i="13" s="1"/>
  <c r="G219" i="13" s="1"/>
  <c r="G220" i="13" s="1"/>
  <c r="G221" i="13" s="1"/>
  <c r="G222" i="13" s="1"/>
  <c r="G223" i="13" s="1"/>
  <c r="G224" i="13" s="1"/>
  <c r="G225" i="13" s="1"/>
  <c r="G226" i="13" s="1"/>
  <c r="G227" i="13" s="1"/>
  <c r="G228" i="13" s="1"/>
  <c r="G229" i="13" s="1"/>
  <c r="G230" i="13" s="1"/>
  <c r="G231" i="13" s="1"/>
  <c r="G232" i="13" s="1"/>
  <c r="G233" i="13" s="1"/>
  <c r="G234" i="13" s="1"/>
  <c r="G235" i="13" s="1"/>
  <c r="G236" i="13" s="1"/>
  <c r="G237" i="13" s="1"/>
  <c r="G238" i="13" s="1"/>
  <c r="G239" i="13" s="1"/>
  <c r="G240" i="13" s="1"/>
  <c r="G241" i="13" s="1"/>
  <c r="G242" i="13" s="1"/>
  <c r="G243" i="13" s="1"/>
  <c r="G244" i="13" s="1"/>
  <c r="G245" i="13" s="1"/>
  <c r="G246" i="13" s="1"/>
  <c r="G247" i="13" s="1"/>
  <c r="G248" i="13" s="1"/>
  <c r="G249" i="13" s="1"/>
  <c r="G250" i="13" s="1"/>
  <c r="G251" i="13" s="1"/>
  <c r="G252" i="13" s="1"/>
  <c r="G253" i="13" s="1"/>
  <c r="G254" i="13" s="1"/>
  <c r="G255" i="13" s="1"/>
  <c r="G256" i="13" s="1"/>
  <c r="G257" i="13" s="1"/>
  <c r="G258" i="13" s="1"/>
  <c r="G259" i="13" s="1"/>
  <c r="G260" i="13" s="1"/>
  <c r="G261" i="13" s="1"/>
  <c r="G262" i="13" s="1"/>
  <c r="G263" i="13" s="1"/>
  <c r="G264" i="13" s="1"/>
  <c r="G265" i="13" s="1"/>
  <c r="G266" i="13" s="1"/>
  <c r="G267" i="13" s="1"/>
  <c r="G268" i="13" s="1"/>
  <c r="G269" i="13" s="1"/>
  <c r="G270" i="13" s="1"/>
  <c r="G271" i="13" s="1"/>
  <c r="G272" i="13" s="1"/>
  <c r="G273" i="13" s="1"/>
  <c r="G274" i="13" s="1"/>
  <c r="G275" i="13" s="1"/>
  <c r="G276" i="13" s="1"/>
  <c r="G277" i="13" s="1"/>
  <c r="G278" i="13" s="1"/>
  <c r="G279" i="13" s="1"/>
  <c r="G280" i="13" s="1"/>
  <c r="G281" i="13" s="1"/>
  <c r="G282" i="13" s="1"/>
  <c r="G283" i="13" s="1"/>
  <c r="G284" i="13" s="1"/>
  <c r="G285" i="13" s="1"/>
  <c r="G286" i="13" s="1"/>
  <c r="G287" i="13" s="1"/>
  <c r="G288" i="13" s="1"/>
  <c r="G289" i="13" s="1"/>
  <c r="G290" i="13" s="1"/>
  <c r="G291" i="13" s="1"/>
  <c r="G292" i="13" s="1"/>
  <c r="G293" i="13" s="1"/>
  <c r="G294" i="13" s="1"/>
  <c r="G295" i="13" s="1"/>
  <c r="G296" i="13" s="1"/>
  <c r="G297" i="13" s="1"/>
  <c r="G298" i="13" s="1"/>
  <c r="G299" i="13" s="1"/>
  <c r="G300" i="13" s="1"/>
  <c r="G301" i="13" s="1"/>
  <c r="G302" i="13" s="1"/>
  <c r="G303" i="13" s="1"/>
  <c r="G304" i="13" s="1"/>
  <c r="G305" i="13" s="1"/>
  <c r="G306" i="13" s="1"/>
  <c r="G307" i="13" s="1"/>
  <c r="G308" i="13" s="1"/>
  <c r="G309" i="13" s="1"/>
  <c r="G310" i="13" s="1"/>
  <c r="G311" i="13" s="1"/>
  <c r="G312" i="13" s="1"/>
  <c r="G313" i="13" s="1"/>
  <c r="G314" i="13" s="1"/>
  <c r="G315" i="13" s="1"/>
  <c r="G316" i="13" s="1"/>
  <c r="G317" i="13" s="1"/>
  <c r="G318" i="13" s="1"/>
  <c r="G319" i="13" s="1"/>
  <c r="G320" i="13" s="1"/>
  <c r="G321" i="13" s="1"/>
  <c r="G322" i="13" s="1"/>
  <c r="G323" i="13" s="1"/>
  <c r="G324" i="13" s="1"/>
  <c r="G325" i="13" s="1"/>
  <c r="G326" i="13" s="1"/>
  <c r="G327" i="13" s="1"/>
  <c r="G328" i="13" s="1"/>
  <c r="G329" i="13" s="1"/>
  <c r="G330" i="13" s="1"/>
  <c r="G331" i="13" s="1"/>
  <c r="G332" i="13" s="1"/>
  <c r="G333" i="13" s="1"/>
  <c r="G334" i="13" s="1"/>
  <c r="G335" i="13" s="1"/>
  <c r="G336" i="13" s="1"/>
  <c r="G337" i="13" s="1"/>
  <c r="G338" i="13" s="1"/>
  <c r="G339" i="13" s="1"/>
  <c r="G340" i="13" s="1"/>
  <c r="G341" i="13" s="1"/>
  <c r="G342" i="13" s="1"/>
  <c r="G343" i="13" s="1"/>
  <c r="G344" i="13" s="1"/>
  <c r="G345" i="13" s="1"/>
  <c r="G346" i="13" s="1"/>
  <c r="G347" i="13" s="1"/>
  <c r="G348" i="13" s="1"/>
  <c r="G349" i="13" s="1"/>
  <c r="G350" i="13" s="1"/>
  <c r="I12" i="5"/>
  <c r="F3" i="13"/>
  <c r="D12" i="5" s="1"/>
  <c r="E3" i="13"/>
  <c r="G5" i="12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43" i="12" s="1"/>
  <c r="G144" i="12" s="1"/>
  <c r="G145" i="12" s="1"/>
  <c r="G146" i="12" s="1"/>
  <c r="G147" i="12" s="1"/>
  <c r="G148" i="12" s="1"/>
  <c r="G149" i="12" s="1"/>
  <c r="G150" i="12" s="1"/>
  <c r="G151" i="12" s="1"/>
  <c r="G152" i="12" s="1"/>
  <c r="G153" i="12" s="1"/>
  <c r="G154" i="12" s="1"/>
  <c r="G155" i="12" s="1"/>
  <c r="G156" i="12" s="1"/>
  <c r="G157" i="12" s="1"/>
  <c r="G158" i="12" s="1"/>
  <c r="G159" i="12" s="1"/>
  <c r="G160" i="12" s="1"/>
  <c r="G161" i="12" s="1"/>
  <c r="G162" i="12" s="1"/>
  <c r="G163" i="12" s="1"/>
  <c r="G164" i="12" s="1"/>
  <c r="G165" i="12" s="1"/>
  <c r="G166" i="12" s="1"/>
  <c r="G167" i="12" s="1"/>
  <c r="G168" i="12" s="1"/>
  <c r="G169" i="12" s="1"/>
  <c r="G170" i="12" s="1"/>
  <c r="G171" i="12" s="1"/>
  <c r="G172" i="12" s="1"/>
  <c r="G173" i="12" s="1"/>
  <c r="G174" i="12" s="1"/>
  <c r="G175" i="12" s="1"/>
  <c r="G176" i="12" s="1"/>
  <c r="G177" i="12" s="1"/>
  <c r="G178" i="12" s="1"/>
  <c r="G179" i="12" s="1"/>
  <c r="G180" i="12" s="1"/>
  <c r="G181" i="12" s="1"/>
  <c r="G182" i="12" s="1"/>
  <c r="G183" i="12" s="1"/>
  <c r="G184" i="12" s="1"/>
  <c r="G185" i="12" s="1"/>
  <c r="G186" i="12" s="1"/>
  <c r="G187" i="12" s="1"/>
  <c r="G188" i="12" s="1"/>
  <c r="G189" i="12" s="1"/>
  <c r="G190" i="12" s="1"/>
  <c r="G191" i="12" s="1"/>
  <c r="G192" i="12" s="1"/>
  <c r="G193" i="12" s="1"/>
  <c r="G194" i="12" s="1"/>
  <c r="G195" i="12" s="1"/>
  <c r="G196" i="12" s="1"/>
  <c r="G197" i="12" s="1"/>
  <c r="G198" i="12" s="1"/>
  <c r="G199" i="12" s="1"/>
  <c r="G200" i="12" s="1"/>
  <c r="G201" i="12" s="1"/>
  <c r="G202" i="12" s="1"/>
  <c r="G203" i="12" s="1"/>
  <c r="G204" i="12" s="1"/>
  <c r="G205" i="12" s="1"/>
  <c r="G206" i="12" s="1"/>
  <c r="G207" i="12" s="1"/>
  <c r="G208" i="12" s="1"/>
  <c r="G209" i="12" s="1"/>
  <c r="G210" i="12" s="1"/>
  <c r="G211" i="12" s="1"/>
  <c r="G212" i="12" s="1"/>
  <c r="G213" i="12" s="1"/>
  <c r="G214" i="12" s="1"/>
  <c r="G215" i="12" s="1"/>
  <c r="G216" i="12" s="1"/>
  <c r="G217" i="12" s="1"/>
  <c r="G218" i="12" s="1"/>
  <c r="G219" i="12" s="1"/>
  <c r="G220" i="12" s="1"/>
  <c r="G221" i="12" s="1"/>
  <c r="G222" i="12" s="1"/>
  <c r="G223" i="12" s="1"/>
  <c r="G224" i="12" s="1"/>
  <c r="G225" i="12" s="1"/>
  <c r="G226" i="12" s="1"/>
  <c r="G227" i="12" s="1"/>
  <c r="G228" i="12" s="1"/>
  <c r="G229" i="12" s="1"/>
  <c r="G230" i="12" s="1"/>
  <c r="G231" i="12" s="1"/>
  <c r="G232" i="12" s="1"/>
  <c r="G233" i="12" s="1"/>
  <c r="G234" i="12" s="1"/>
  <c r="G235" i="12" s="1"/>
  <c r="G236" i="12" s="1"/>
  <c r="G237" i="12" s="1"/>
  <c r="G238" i="12" s="1"/>
  <c r="G239" i="12" s="1"/>
  <c r="G240" i="12" s="1"/>
  <c r="G241" i="12" s="1"/>
  <c r="G242" i="12" s="1"/>
  <c r="G243" i="12" s="1"/>
  <c r="G244" i="12" s="1"/>
  <c r="G245" i="12" s="1"/>
  <c r="G246" i="12" s="1"/>
  <c r="G247" i="12" s="1"/>
  <c r="G248" i="12" s="1"/>
  <c r="G249" i="12" s="1"/>
  <c r="G250" i="12" s="1"/>
  <c r="G251" i="12" s="1"/>
  <c r="G252" i="12" s="1"/>
  <c r="G253" i="12" s="1"/>
  <c r="G254" i="12" s="1"/>
  <c r="G255" i="12" s="1"/>
  <c r="G256" i="12" s="1"/>
  <c r="G257" i="12" s="1"/>
  <c r="G258" i="12" s="1"/>
  <c r="G259" i="12" s="1"/>
  <c r="G260" i="12" s="1"/>
  <c r="G261" i="12" s="1"/>
  <c r="G262" i="12" s="1"/>
  <c r="G263" i="12" s="1"/>
  <c r="G264" i="12" s="1"/>
  <c r="G265" i="12" s="1"/>
  <c r="G266" i="12" s="1"/>
  <c r="G267" i="12" s="1"/>
  <c r="G268" i="12" s="1"/>
  <c r="G269" i="12" s="1"/>
  <c r="G270" i="12" s="1"/>
  <c r="G271" i="12" s="1"/>
  <c r="G272" i="12" s="1"/>
  <c r="G273" i="12" s="1"/>
  <c r="G274" i="12" s="1"/>
  <c r="G275" i="12" s="1"/>
  <c r="G276" i="12" s="1"/>
  <c r="G277" i="12" s="1"/>
  <c r="G278" i="12" s="1"/>
  <c r="G279" i="12" s="1"/>
  <c r="G280" i="12" s="1"/>
  <c r="G281" i="12" s="1"/>
  <c r="G282" i="12" s="1"/>
  <c r="G283" i="12" s="1"/>
  <c r="G284" i="12" s="1"/>
  <c r="G285" i="12" s="1"/>
  <c r="G286" i="12" s="1"/>
  <c r="G287" i="12" s="1"/>
  <c r="G288" i="12" s="1"/>
  <c r="G289" i="12" s="1"/>
  <c r="G290" i="12" s="1"/>
  <c r="G291" i="12" s="1"/>
  <c r="G292" i="12" s="1"/>
  <c r="G293" i="12" s="1"/>
  <c r="G294" i="12" s="1"/>
  <c r="G295" i="12" s="1"/>
  <c r="G296" i="12" s="1"/>
  <c r="G297" i="12" s="1"/>
  <c r="G298" i="12" s="1"/>
  <c r="G299" i="12" s="1"/>
  <c r="G300" i="12" s="1"/>
  <c r="G301" i="12" s="1"/>
  <c r="G302" i="12" s="1"/>
  <c r="G303" i="12" s="1"/>
  <c r="G304" i="12" s="1"/>
  <c r="G305" i="12" s="1"/>
  <c r="G306" i="12" s="1"/>
  <c r="G307" i="12" s="1"/>
  <c r="G308" i="12" s="1"/>
  <c r="G309" i="12" s="1"/>
  <c r="G310" i="12" s="1"/>
  <c r="G311" i="12" s="1"/>
  <c r="G312" i="12" s="1"/>
  <c r="G313" i="12" s="1"/>
  <c r="G314" i="12" s="1"/>
  <c r="G315" i="12" s="1"/>
  <c r="G316" i="12" s="1"/>
  <c r="G317" i="12" s="1"/>
  <c r="G318" i="12" s="1"/>
  <c r="G319" i="12" s="1"/>
  <c r="G320" i="12" s="1"/>
  <c r="G321" i="12" s="1"/>
  <c r="G322" i="12" s="1"/>
  <c r="G323" i="12" s="1"/>
  <c r="F3" i="12"/>
  <c r="D11" i="5" s="1"/>
  <c r="E3" i="12"/>
  <c r="C11" i="5" s="1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G106" i="10" s="1"/>
  <c r="G107" i="10" s="1"/>
  <c r="G108" i="10" s="1"/>
  <c r="G109" i="10" s="1"/>
  <c r="G110" i="10" s="1"/>
  <c r="G111" i="10" s="1"/>
  <c r="G112" i="10" s="1"/>
  <c r="G113" i="10" s="1"/>
  <c r="G114" i="10" s="1"/>
  <c r="G115" i="10" s="1"/>
  <c r="G116" i="10" s="1"/>
  <c r="G117" i="10" s="1"/>
  <c r="G118" i="10" s="1"/>
  <c r="G119" i="10" s="1"/>
  <c r="G120" i="10" s="1"/>
  <c r="G121" i="10" s="1"/>
  <c r="G122" i="10" s="1"/>
  <c r="G123" i="10" s="1"/>
  <c r="G124" i="10" s="1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43" i="10" s="1"/>
  <c r="G144" i="10" s="1"/>
  <c r="G145" i="10" s="1"/>
  <c r="G146" i="10" s="1"/>
  <c r="G147" i="10" s="1"/>
  <c r="G148" i="10" s="1"/>
  <c r="G149" i="10" s="1"/>
  <c r="G150" i="10" s="1"/>
  <c r="G151" i="10" s="1"/>
  <c r="G152" i="10" s="1"/>
  <c r="G153" i="10" s="1"/>
  <c r="G154" i="10" s="1"/>
  <c r="G155" i="10" s="1"/>
  <c r="G156" i="10" s="1"/>
  <c r="G157" i="10" s="1"/>
  <c r="G158" i="10" s="1"/>
  <c r="G159" i="10" s="1"/>
  <c r="G160" i="10" s="1"/>
  <c r="G161" i="10" s="1"/>
  <c r="G162" i="10" s="1"/>
  <c r="G163" i="10" s="1"/>
  <c r="G164" i="10" s="1"/>
  <c r="G165" i="10" s="1"/>
  <c r="G166" i="10" s="1"/>
  <c r="G167" i="10" s="1"/>
  <c r="G168" i="10" s="1"/>
  <c r="G169" i="10" s="1"/>
  <c r="G170" i="10" s="1"/>
  <c r="G171" i="10" s="1"/>
  <c r="G172" i="10" s="1"/>
  <c r="G173" i="10" s="1"/>
  <c r="G174" i="10" s="1"/>
  <c r="G175" i="10" s="1"/>
  <c r="G176" i="10" s="1"/>
  <c r="G177" i="10" s="1"/>
  <c r="G178" i="10" s="1"/>
  <c r="G179" i="10" s="1"/>
  <c r="G180" i="10" s="1"/>
  <c r="G181" i="10" s="1"/>
  <c r="G182" i="10" s="1"/>
  <c r="G183" i="10" s="1"/>
  <c r="G184" i="10" s="1"/>
  <c r="G185" i="10" s="1"/>
  <c r="G186" i="10" s="1"/>
  <c r="G187" i="10" s="1"/>
  <c r="G188" i="10" s="1"/>
  <c r="G189" i="10" s="1"/>
  <c r="G190" i="10" s="1"/>
  <c r="G191" i="10" s="1"/>
  <c r="G192" i="10" s="1"/>
  <c r="G193" i="10" s="1"/>
  <c r="G194" i="10" s="1"/>
  <c r="G195" i="10" s="1"/>
  <c r="G196" i="10" s="1"/>
  <c r="G197" i="10" s="1"/>
  <c r="G198" i="10" s="1"/>
  <c r="G199" i="10" s="1"/>
  <c r="G200" i="10" s="1"/>
  <c r="G201" i="10" s="1"/>
  <c r="G202" i="10" s="1"/>
  <c r="G203" i="10" s="1"/>
  <c r="G204" i="10" s="1"/>
  <c r="G205" i="10" s="1"/>
  <c r="G206" i="10" s="1"/>
  <c r="G207" i="10" s="1"/>
  <c r="G208" i="10" s="1"/>
  <c r="G209" i="10" s="1"/>
  <c r="G210" i="10" s="1"/>
  <c r="G211" i="10" s="1"/>
  <c r="G212" i="10" s="1"/>
  <c r="G213" i="10" s="1"/>
  <c r="G214" i="10" s="1"/>
  <c r="G215" i="10" s="1"/>
  <c r="G216" i="10" s="1"/>
  <c r="G217" i="10" s="1"/>
  <c r="G218" i="10" s="1"/>
  <c r="G219" i="10" s="1"/>
  <c r="G220" i="10" s="1"/>
  <c r="G221" i="10" s="1"/>
  <c r="G222" i="10" s="1"/>
  <c r="G223" i="10" s="1"/>
  <c r="G224" i="10" s="1"/>
  <c r="G225" i="10" s="1"/>
  <c r="G226" i="10" s="1"/>
  <c r="G227" i="10" s="1"/>
  <c r="G228" i="10" s="1"/>
  <c r="G229" i="10" s="1"/>
  <c r="G230" i="10" s="1"/>
  <c r="G231" i="10" s="1"/>
  <c r="G232" i="10" s="1"/>
  <c r="G233" i="10" s="1"/>
  <c r="G234" i="10" s="1"/>
  <c r="G235" i="10" s="1"/>
  <c r="G236" i="10" s="1"/>
  <c r="G237" i="10" s="1"/>
  <c r="G238" i="10" s="1"/>
  <c r="G239" i="10" s="1"/>
  <c r="G240" i="10" s="1"/>
  <c r="G241" i="10" s="1"/>
  <c r="G242" i="10" s="1"/>
  <c r="G243" i="10" s="1"/>
  <c r="G244" i="10" s="1"/>
  <c r="G245" i="10" s="1"/>
  <c r="G246" i="10" s="1"/>
  <c r="G247" i="10" s="1"/>
  <c r="G248" i="10" s="1"/>
  <c r="G249" i="10" s="1"/>
  <c r="G250" i="10" s="1"/>
  <c r="G251" i="10" s="1"/>
  <c r="G252" i="10" s="1"/>
  <c r="G253" i="10" s="1"/>
  <c r="G254" i="10" s="1"/>
  <c r="G255" i="10" s="1"/>
  <c r="G256" i="10" s="1"/>
  <c r="G257" i="10" s="1"/>
  <c r="G258" i="10" s="1"/>
  <c r="G259" i="10" s="1"/>
  <c r="G260" i="10" s="1"/>
  <c r="G261" i="10" s="1"/>
  <c r="G262" i="10" s="1"/>
  <c r="G263" i="10" s="1"/>
  <c r="G264" i="10" s="1"/>
  <c r="G265" i="10" s="1"/>
  <c r="G266" i="10" s="1"/>
  <c r="G267" i="10" s="1"/>
  <c r="G268" i="10" s="1"/>
  <c r="G269" i="10" s="1"/>
  <c r="G270" i="10" s="1"/>
  <c r="G271" i="10" s="1"/>
  <c r="G272" i="10" s="1"/>
  <c r="G273" i="10" s="1"/>
  <c r="G274" i="10" s="1"/>
  <c r="G275" i="10" s="1"/>
  <c r="G276" i="10" s="1"/>
  <c r="G277" i="10" s="1"/>
  <c r="G278" i="10" s="1"/>
  <c r="G279" i="10" s="1"/>
  <c r="G280" i="10" s="1"/>
  <c r="G281" i="10" s="1"/>
  <c r="G282" i="10" s="1"/>
  <c r="G283" i="10" s="1"/>
  <c r="G284" i="10" s="1"/>
  <c r="G285" i="10" s="1"/>
  <c r="G286" i="10" s="1"/>
  <c r="G287" i="10" s="1"/>
  <c r="G288" i="10" s="1"/>
  <c r="G289" i="10" s="1"/>
  <c r="G290" i="10" s="1"/>
  <c r="G291" i="10" s="1"/>
  <c r="G292" i="10" s="1"/>
  <c r="G293" i="10" s="1"/>
  <c r="G294" i="10" s="1"/>
  <c r="G295" i="10" s="1"/>
  <c r="G296" i="10" s="1"/>
  <c r="G297" i="10" s="1"/>
  <c r="G298" i="10" s="1"/>
  <c r="G299" i="10" s="1"/>
  <c r="G300" i="10" s="1"/>
  <c r="G301" i="10" s="1"/>
  <c r="G302" i="10" s="1"/>
  <c r="G303" i="10" s="1"/>
  <c r="G304" i="10" s="1"/>
  <c r="G305" i="10" s="1"/>
  <c r="G306" i="10" s="1"/>
  <c r="G307" i="10" s="1"/>
  <c r="G308" i="10" s="1"/>
  <c r="G309" i="10" s="1"/>
  <c r="G310" i="10" s="1"/>
  <c r="G311" i="10" s="1"/>
  <c r="G312" i="10" s="1"/>
  <c r="G313" i="10" s="1"/>
  <c r="G314" i="10" s="1"/>
  <c r="G315" i="10" s="1"/>
  <c r="G316" i="10" s="1"/>
  <c r="G317" i="10" s="1"/>
  <c r="G318" i="10" s="1"/>
  <c r="G319" i="10" s="1"/>
  <c r="G320" i="10" s="1"/>
  <c r="G321" i="10" s="1"/>
  <c r="G322" i="10" s="1"/>
  <c r="G323" i="10" s="1"/>
  <c r="G324" i="10" s="1"/>
  <c r="G325" i="10" s="1"/>
  <c r="G326" i="10" s="1"/>
  <c r="G327" i="10" s="1"/>
  <c r="G328" i="10" s="1"/>
  <c r="G329" i="10" s="1"/>
  <c r="G330" i="10" s="1"/>
  <c r="G331" i="10" s="1"/>
  <c r="G332" i="10" s="1"/>
  <c r="G333" i="10" s="1"/>
  <c r="G334" i="10" s="1"/>
  <c r="G335" i="10" s="1"/>
  <c r="G336" i="10" s="1"/>
  <c r="G337" i="10" s="1"/>
  <c r="G338" i="10" s="1"/>
  <c r="G339" i="10" s="1"/>
  <c r="G340" i="10" s="1"/>
  <c r="G341" i="10" s="1"/>
  <c r="G342" i="10" s="1"/>
  <c r="G343" i="10" s="1"/>
  <c r="G344" i="10" s="1"/>
  <c r="G345" i="10" s="1"/>
  <c r="G346" i="10" s="1"/>
  <c r="G347" i="10" s="1"/>
  <c r="G348" i="10" s="1"/>
  <c r="G349" i="10" s="1"/>
  <c r="G350" i="10" s="1"/>
  <c r="F3" i="10"/>
  <c r="D9" i="5" s="1"/>
  <c r="E3" i="10"/>
  <c r="C9" i="5" s="1"/>
  <c r="M80" i="8"/>
  <c r="L80" i="8"/>
  <c r="N80" i="8" s="1"/>
  <c r="M79" i="8"/>
  <c r="L79" i="8"/>
  <c r="O78" i="8"/>
  <c r="M78" i="8"/>
  <c r="L78" i="8"/>
  <c r="O77" i="8"/>
  <c r="M77" i="8"/>
  <c r="L77" i="8"/>
  <c r="O76" i="8"/>
  <c r="M76" i="8"/>
  <c r="O79" i="8" s="1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N5" i="8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I3" i="8"/>
  <c r="F3" i="8"/>
  <c r="E3" i="8"/>
  <c r="G3" i="8" s="1"/>
  <c r="G6" i="9"/>
  <c r="G7" i="9" s="1"/>
  <c r="G8" i="9" s="1"/>
  <c r="G9" i="9" s="1"/>
  <c r="G10" i="9" s="1"/>
  <c r="G8" i="5"/>
  <c r="E3" i="9"/>
  <c r="G3" i="9" s="1"/>
  <c r="E8" i="5" s="1"/>
  <c r="P80" i="7"/>
  <c r="O80" i="7"/>
  <c r="P79" i="7"/>
  <c r="O79" i="7"/>
  <c r="P78" i="7"/>
  <c r="O78" i="7"/>
  <c r="P77" i="7"/>
  <c r="O77" i="7"/>
  <c r="P76" i="7"/>
  <c r="O76" i="7"/>
  <c r="P75" i="7"/>
  <c r="O75" i="7"/>
  <c r="P74" i="7"/>
  <c r="O74" i="7"/>
  <c r="P73" i="7"/>
  <c r="O73" i="7"/>
  <c r="P72" i="7"/>
  <c r="O72" i="7"/>
  <c r="P71" i="7"/>
  <c r="O71" i="7"/>
  <c r="P70" i="7"/>
  <c r="O70" i="7"/>
  <c r="P69" i="7"/>
  <c r="O69" i="7"/>
  <c r="P68" i="7"/>
  <c r="O68" i="7"/>
  <c r="P67" i="7"/>
  <c r="O67" i="7"/>
  <c r="P66" i="7"/>
  <c r="O66" i="7"/>
  <c r="P65" i="7"/>
  <c r="O65" i="7"/>
  <c r="P64" i="7"/>
  <c r="O64" i="7"/>
  <c r="P63" i="7"/>
  <c r="O63" i="7"/>
  <c r="P62" i="7"/>
  <c r="O62" i="7"/>
  <c r="P61" i="7"/>
  <c r="O61" i="7"/>
  <c r="P60" i="7"/>
  <c r="O60" i="7"/>
  <c r="P59" i="7"/>
  <c r="O59" i="7"/>
  <c r="P58" i="7"/>
  <c r="O58" i="7"/>
  <c r="P57" i="7"/>
  <c r="O57" i="7"/>
  <c r="P56" i="7"/>
  <c r="O56" i="7"/>
  <c r="P55" i="7"/>
  <c r="O55" i="7"/>
  <c r="P54" i="7"/>
  <c r="O54" i="7"/>
  <c r="P53" i="7"/>
  <c r="O53" i="7"/>
  <c r="P52" i="7"/>
  <c r="O52" i="7"/>
  <c r="P51" i="7"/>
  <c r="O51" i="7"/>
  <c r="P50" i="7"/>
  <c r="O50" i="7"/>
  <c r="P49" i="7"/>
  <c r="O49" i="7"/>
  <c r="P48" i="7"/>
  <c r="O48" i="7"/>
  <c r="P47" i="7"/>
  <c r="O47" i="7"/>
  <c r="P46" i="7"/>
  <c r="O46" i="7"/>
  <c r="P45" i="7"/>
  <c r="O45" i="7"/>
  <c r="P44" i="7"/>
  <c r="O44" i="7"/>
  <c r="P43" i="7"/>
  <c r="O43" i="7"/>
  <c r="P42" i="7"/>
  <c r="O42" i="7"/>
  <c r="P41" i="7"/>
  <c r="O41" i="7"/>
  <c r="P40" i="7"/>
  <c r="O40" i="7"/>
  <c r="P39" i="7"/>
  <c r="O39" i="7"/>
  <c r="P38" i="7"/>
  <c r="O38" i="7"/>
  <c r="P37" i="7"/>
  <c r="O37" i="7"/>
  <c r="P36" i="7"/>
  <c r="O36" i="7"/>
  <c r="P35" i="7"/>
  <c r="O35" i="7"/>
  <c r="P34" i="7"/>
  <c r="O34" i="7"/>
  <c r="P33" i="7"/>
  <c r="O33" i="7"/>
  <c r="P32" i="7"/>
  <c r="O32" i="7"/>
  <c r="P31" i="7"/>
  <c r="O31" i="7"/>
  <c r="P30" i="7"/>
  <c r="O30" i="7"/>
  <c r="P29" i="7"/>
  <c r="O29" i="7"/>
  <c r="P28" i="7"/>
  <c r="O28" i="7"/>
  <c r="P27" i="7"/>
  <c r="O27" i="7"/>
  <c r="P26" i="7"/>
  <c r="O26" i="7"/>
  <c r="P25" i="7"/>
  <c r="O25" i="7"/>
  <c r="P24" i="7"/>
  <c r="O24" i="7"/>
  <c r="P23" i="7"/>
  <c r="O23" i="7"/>
  <c r="P22" i="7"/>
  <c r="O22" i="7"/>
  <c r="P21" i="7"/>
  <c r="O21" i="7"/>
  <c r="P20" i="7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10" i="7"/>
  <c r="O10" i="7"/>
  <c r="P9" i="7"/>
  <c r="O9" i="7"/>
  <c r="P8" i="7"/>
  <c r="O8" i="7"/>
  <c r="P7" i="7"/>
  <c r="O7" i="7"/>
  <c r="P6" i="7"/>
  <c r="O6" i="7"/>
  <c r="P5" i="7"/>
  <c r="O5" i="7"/>
  <c r="H5" i="7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L3" i="7"/>
  <c r="K3" i="7"/>
  <c r="J3" i="7"/>
  <c r="G6" i="5" s="1"/>
  <c r="I3" i="7"/>
  <c r="F6" i="5" s="1"/>
  <c r="G3" i="7"/>
  <c r="D6" i="5" s="1"/>
  <c r="F3" i="7"/>
  <c r="C6" i="5" s="1"/>
  <c r="G5" i="5"/>
  <c r="F3" i="6"/>
  <c r="E3" i="6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L3" i="3"/>
  <c r="I4" i="5" s="1"/>
  <c r="K3" i="3"/>
  <c r="H4" i="5" s="1"/>
  <c r="J3" i="3"/>
  <c r="G4" i="5" s="1"/>
  <c r="I3" i="3"/>
  <c r="F4" i="5" s="1"/>
  <c r="G3" i="3"/>
  <c r="F3" i="3"/>
  <c r="B13" i="5"/>
  <c r="A12" i="5"/>
  <c r="I11" i="5"/>
  <c r="A11" i="5"/>
  <c r="A9" i="5"/>
  <c r="D7" i="5"/>
  <c r="I6" i="5"/>
  <c r="A6" i="5"/>
  <c r="I5" i="5"/>
  <c r="G26" i="14" l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  <c r="G129" i="14" s="1"/>
  <c r="G130" i="14" s="1"/>
  <c r="G131" i="14" s="1"/>
  <c r="G132" i="14" s="1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G151" i="14" s="1"/>
  <c r="G152" i="14" s="1"/>
  <c r="G153" i="14" s="1"/>
  <c r="G154" i="14" s="1"/>
  <c r="G155" i="14" s="1"/>
  <c r="G156" i="14" s="1"/>
  <c r="G157" i="14" s="1"/>
  <c r="G158" i="14" s="1"/>
  <c r="G159" i="14" s="1"/>
  <c r="G160" i="14" s="1"/>
  <c r="G161" i="14" s="1"/>
  <c r="G162" i="14" s="1"/>
  <c r="G163" i="14" s="1"/>
  <c r="G164" i="14" s="1"/>
  <c r="G165" i="14" s="1"/>
  <c r="G166" i="14" s="1"/>
  <c r="G167" i="14" s="1"/>
  <c r="G168" i="14" s="1"/>
  <c r="G169" i="14" s="1"/>
  <c r="G170" i="14" s="1"/>
  <c r="G171" i="14" s="1"/>
  <c r="G172" i="14" s="1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s="1"/>
  <c r="G184" i="14" s="1"/>
  <c r="G185" i="14" s="1"/>
  <c r="G186" i="14" s="1"/>
  <c r="G187" i="14" s="1"/>
  <c r="G188" i="14" s="1"/>
  <c r="G189" i="14" s="1"/>
  <c r="G190" i="14" s="1"/>
  <c r="G191" i="14" s="1"/>
  <c r="G192" i="14" s="1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3" i="14" s="1"/>
  <c r="G214" i="14" s="1"/>
  <c r="G215" i="14" s="1"/>
  <c r="G216" i="14" s="1"/>
  <c r="G217" i="14" s="1"/>
  <c r="G218" i="14" s="1"/>
  <c r="G219" i="14" s="1"/>
  <c r="G220" i="14" s="1"/>
  <c r="G221" i="14" s="1"/>
  <c r="G222" i="14" s="1"/>
  <c r="G223" i="14" s="1"/>
  <c r="G224" i="14" s="1"/>
  <c r="G225" i="14" s="1"/>
  <c r="G226" i="14" s="1"/>
  <c r="G227" i="14" s="1"/>
  <c r="G228" i="14" s="1"/>
  <c r="G229" i="14" s="1"/>
  <c r="G230" i="14" s="1"/>
  <c r="G231" i="14" s="1"/>
  <c r="G232" i="14" s="1"/>
  <c r="G233" i="14" s="1"/>
  <c r="G234" i="14" s="1"/>
  <c r="G235" i="14" s="1"/>
  <c r="G236" i="14" s="1"/>
  <c r="G237" i="14" s="1"/>
  <c r="G238" i="14" s="1"/>
  <c r="G239" i="14" s="1"/>
  <c r="G240" i="14" s="1"/>
  <c r="G241" i="14" s="1"/>
  <c r="G242" i="14" s="1"/>
  <c r="G243" i="14" s="1"/>
  <c r="G244" i="14" s="1"/>
  <c r="G245" i="14" s="1"/>
  <c r="G246" i="14" s="1"/>
  <c r="G247" i="14" s="1"/>
  <c r="G248" i="14" s="1"/>
  <c r="G249" i="14" s="1"/>
  <c r="G250" i="14" s="1"/>
  <c r="G251" i="14" s="1"/>
  <c r="G252" i="14" s="1"/>
  <c r="G253" i="14" s="1"/>
  <c r="G254" i="14" s="1"/>
  <c r="G255" i="14" s="1"/>
  <c r="G256" i="14" s="1"/>
  <c r="G257" i="14" s="1"/>
  <c r="G258" i="14" s="1"/>
  <c r="G259" i="14" s="1"/>
  <c r="G260" i="14" s="1"/>
  <c r="G261" i="14" s="1"/>
  <c r="G262" i="14" s="1"/>
  <c r="G263" i="14" s="1"/>
  <c r="G264" i="14" s="1"/>
  <c r="G265" i="14" s="1"/>
  <c r="G266" i="14" s="1"/>
  <c r="G267" i="14" s="1"/>
  <c r="G268" i="14" s="1"/>
  <c r="G269" i="14" s="1"/>
  <c r="G270" i="14" s="1"/>
  <c r="G271" i="14" s="1"/>
  <c r="G272" i="14" s="1"/>
  <c r="G273" i="14" s="1"/>
  <c r="G274" i="14" s="1"/>
  <c r="G275" i="14" s="1"/>
  <c r="G276" i="14" s="1"/>
  <c r="G277" i="14" s="1"/>
  <c r="G278" i="14" s="1"/>
  <c r="G279" i="14" s="1"/>
  <c r="G280" i="14" s="1"/>
  <c r="G281" i="14" s="1"/>
  <c r="G282" i="14" s="1"/>
  <c r="G283" i="14" s="1"/>
  <c r="G284" i="14" s="1"/>
  <c r="G285" i="14" s="1"/>
  <c r="G286" i="14" s="1"/>
  <c r="G287" i="14" s="1"/>
  <c r="G288" i="14" s="1"/>
  <c r="G289" i="14" s="1"/>
  <c r="G290" i="14" s="1"/>
  <c r="G291" i="14" s="1"/>
  <c r="G292" i="14" s="1"/>
  <c r="G293" i="14" s="1"/>
  <c r="G294" i="14" s="1"/>
  <c r="G295" i="14" s="1"/>
  <c r="G296" i="14" s="1"/>
  <c r="G297" i="14" s="1"/>
  <c r="G298" i="14" s="1"/>
  <c r="G299" i="14" s="1"/>
  <c r="G300" i="14" s="1"/>
  <c r="G301" i="14" s="1"/>
  <c r="G302" i="14" s="1"/>
  <c r="G303" i="14" s="1"/>
  <c r="G304" i="14" s="1"/>
  <c r="G305" i="14" s="1"/>
  <c r="G306" i="14" s="1"/>
  <c r="G307" i="14" s="1"/>
  <c r="G308" i="14" s="1"/>
  <c r="G309" i="14" s="1"/>
  <c r="G310" i="14" s="1"/>
  <c r="G311" i="14" s="1"/>
  <c r="G312" i="14" s="1"/>
  <c r="G313" i="14" s="1"/>
  <c r="G314" i="14" s="1"/>
  <c r="G315" i="14" s="1"/>
  <c r="G316" i="14" s="1"/>
  <c r="G317" i="14" s="1"/>
  <c r="G318" i="14" s="1"/>
  <c r="G319" i="14" s="1"/>
  <c r="G320" i="14" s="1"/>
  <c r="G321" i="14" s="1"/>
  <c r="G322" i="14" s="1"/>
  <c r="G323" i="14" s="1"/>
  <c r="G324" i="14" s="1"/>
  <c r="G325" i="14" s="1"/>
  <c r="G326" i="14" s="1"/>
  <c r="G327" i="14" s="1"/>
  <c r="G328" i="14" s="1"/>
  <c r="G329" i="14" s="1"/>
  <c r="G330" i="14" s="1"/>
  <c r="G331" i="14" s="1"/>
  <c r="G332" i="14" s="1"/>
  <c r="G333" i="14" s="1"/>
  <c r="G334" i="14" s="1"/>
  <c r="G335" i="14" s="1"/>
  <c r="G336" i="14" s="1"/>
  <c r="G337" i="14" s="1"/>
  <c r="G338" i="14" s="1"/>
  <c r="G339" i="14" s="1"/>
  <c r="G340" i="14" s="1"/>
  <c r="G341" i="14" s="1"/>
  <c r="G342" i="14" s="1"/>
  <c r="G343" i="14" s="1"/>
  <c r="G344" i="14" s="1"/>
  <c r="G345" i="14" s="1"/>
  <c r="G346" i="14" s="1"/>
  <c r="G347" i="14" s="1"/>
  <c r="G348" i="14" s="1"/>
  <c r="G349" i="14" s="1"/>
  <c r="G350" i="14" s="1"/>
  <c r="J5" i="5"/>
  <c r="J8" i="5"/>
  <c r="D5" i="5"/>
  <c r="G3" i="6"/>
  <c r="E5" i="5" s="1"/>
  <c r="D13" i="5"/>
  <c r="D14" i="5" s="1"/>
  <c r="G3" i="14"/>
  <c r="E13" i="5" s="1"/>
  <c r="C12" i="5"/>
  <c r="G3" i="13"/>
  <c r="N78" i="8"/>
  <c r="C7" i="5"/>
  <c r="K3" i="8"/>
  <c r="N76" i="8"/>
  <c r="O80" i="8"/>
  <c r="H3" i="8" s="1"/>
  <c r="N79" i="8"/>
  <c r="G11" i="9"/>
  <c r="G12" i="9" s="1"/>
  <c r="G13" i="9" s="1"/>
  <c r="G14" i="9" s="1"/>
  <c r="G15" i="9" s="1"/>
  <c r="G16" i="9" s="1"/>
  <c r="G17" i="9" s="1"/>
  <c r="G14" i="5"/>
  <c r="G16" i="5" s="1"/>
  <c r="C5" i="5"/>
  <c r="G3" i="10"/>
  <c r="E9" i="5" s="1"/>
  <c r="F11" i="5"/>
  <c r="F12" i="5"/>
  <c r="J13" i="5"/>
  <c r="J6" i="5"/>
  <c r="H3" i="7"/>
  <c r="H3" i="3"/>
  <c r="J12" i="5"/>
  <c r="J11" i="5"/>
  <c r="G3" i="12"/>
  <c r="E11" i="5" s="1"/>
  <c r="J4" i="5"/>
  <c r="B3" i="8"/>
  <c r="F5" i="5"/>
  <c r="J3" i="8"/>
  <c r="N77" i="8"/>
  <c r="G18" i="9" l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C14" i="5"/>
  <c r="B3" i="6"/>
  <c r="E12" i="5"/>
  <c r="E14" i="5" s="1"/>
  <c r="H7" i="5"/>
  <c r="I7" i="5"/>
  <c r="I14" i="5" s="1"/>
  <c r="G39" i="9" l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 s="1"/>
  <c r="G315" i="9" s="1"/>
  <c r="G316" i="9" s="1"/>
  <c r="G317" i="9" s="1"/>
  <c r="G318" i="9" s="1"/>
  <c r="G319" i="9" s="1"/>
  <c r="G320" i="9" s="1"/>
  <c r="G321" i="9" s="1"/>
  <c r="G322" i="9" s="1"/>
  <c r="G323" i="9" s="1"/>
  <c r="G324" i="9" s="1"/>
  <c r="G325" i="9" s="1"/>
  <c r="G326" i="9" s="1"/>
  <c r="G327" i="9" s="1"/>
  <c r="G328" i="9" s="1"/>
  <c r="G329" i="9" s="1"/>
  <c r="G330" i="9" s="1"/>
  <c r="G331" i="9" s="1"/>
  <c r="G332" i="9" s="1"/>
  <c r="G333" i="9" s="1"/>
  <c r="G334" i="9" s="1"/>
  <c r="G335" i="9" s="1"/>
  <c r="G336" i="9" s="1"/>
  <c r="G337" i="9" s="1"/>
  <c r="G338" i="9" s="1"/>
  <c r="G339" i="9" s="1"/>
  <c r="G340" i="9" s="1"/>
  <c r="G341" i="9" s="1"/>
  <c r="G342" i="9" s="1"/>
  <c r="G343" i="9" s="1"/>
  <c r="G344" i="9" s="1"/>
  <c r="G345" i="9" s="1"/>
  <c r="G346" i="9" s="1"/>
  <c r="G347" i="9" s="1"/>
  <c r="G348" i="9" s="1"/>
  <c r="G349" i="9" s="1"/>
  <c r="G350" i="9" s="1"/>
  <c r="H14" i="5"/>
  <c r="H16" i="5" s="1"/>
  <c r="F14" i="5"/>
  <c r="J7" i="5"/>
  <c r="J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BOVEDA-P</author>
  </authors>
  <commentList>
    <comment ref="G22" authorId="0" shapeId="0" xr:uid="{755FE5FB-B82F-4210-9E61-E9301A35ADA4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recarga de 500mil</t>
        </r>
      </text>
    </comment>
    <comment ref="D239" authorId="0" shapeId="0" xr:uid="{91048B40-6685-48F4-A891-CD1733A3BC2A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1$ - 1070000
1$ - 1100000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BOVEDA-P</author>
  </authors>
  <commentList>
    <comment ref="H6" authorId="0" shapeId="0" xr:uid="{4DA61369-07A3-4442-9929-8175F2E3B6D6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1$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BOVEDA-P</author>
  </authors>
  <commentList>
    <comment ref="I5" authorId="0" shapeId="0" xr:uid="{E99B3E64-F2F5-41D2-907F-0AABB2D77B4B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RECARGA DE 500000 AUTORIZADA POR ANA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BOVEDA-P</author>
  </authors>
  <commentList>
    <comment ref="H6" authorId="0" shapeId="0" xr:uid="{71579D81-48BD-4C30-88BA-CC66974CB49A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1$</t>
        </r>
      </text>
    </comment>
  </commentList>
</comments>
</file>

<file path=xl/sharedStrings.xml><?xml version="1.0" encoding="utf-8"?>
<sst xmlns="http://schemas.openxmlformats.org/spreadsheetml/2006/main" count="4564" uniqueCount="264">
  <si>
    <t>FECHA</t>
  </si>
  <si>
    <t>REF</t>
  </si>
  <si>
    <t>BANCO</t>
  </si>
  <si>
    <t xml:space="preserve">SALDO INICIAL </t>
  </si>
  <si>
    <t>ARQUEO</t>
  </si>
  <si>
    <t>CAJA SALDO</t>
  </si>
  <si>
    <t>BANCOS</t>
  </si>
  <si>
    <t>SALDO A LA FECHA</t>
  </si>
  <si>
    <t>EFECTIVO</t>
  </si>
  <si>
    <t>RECARGAS</t>
  </si>
  <si>
    <t>VENTAS</t>
  </si>
  <si>
    <t>LOTE</t>
  </si>
  <si>
    <t>RECLAMO</t>
  </si>
  <si>
    <t>SALDO</t>
  </si>
  <si>
    <t>CAJERO</t>
  </si>
  <si>
    <t>TURNO</t>
  </si>
  <si>
    <t>OPERACIÓN</t>
  </si>
  <si>
    <t xml:space="preserve">NUMERO </t>
  </si>
  <si>
    <t>SALDO FINAL</t>
  </si>
  <si>
    <t>PUNTO</t>
  </si>
  <si>
    <t>TOTAL</t>
  </si>
  <si>
    <t>TOTALES</t>
  </si>
  <si>
    <t>NRO. CAJA</t>
  </si>
  <si>
    <t>CANTIDAD</t>
  </si>
  <si>
    <t>CONCEPTO</t>
  </si>
  <si>
    <t>Total</t>
  </si>
  <si>
    <t>NOTA</t>
  </si>
  <si>
    <t xml:space="preserve"> </t>
  </si>
  <si>
    <t>venta de saldo</t>
  </si>
  <si>
    <t>Inv y Valores</t>
  </si>
  <si>
    <t>RELACION DE RECARGAS TELEFONICAS</t>
  </si>
  <si>
    <t>PUNTO DE VENTA</t>
  </si>
  <si>
    <t>DOLARES $</t>
  </si>
  <si>
    <t xml:space="preserve">                </t>
  </si>
  <si>
    <t>RECARGA</t>
  </si>
  <si>
    <t>COMISION</t>
  </si>
  <si>
    <t>Venta de Saldo</t>
  </si>
  <si>
    <t>gloriana</t>
  </si>
  <si>
    <t>yulitza</t>
  </si>
  <si>
    <t>karen</t>
  </si>
  <si>
    <t>MODELO</t>
  </si>
  <si>
    <t>3$ MODELO</t>
  </si>
  <si>
    <t>franklin/yurivett</t>
  </si>
  <si>
    <t>FARMACIA</t>
  </si>
  <si>
    <t>1$ FARMACIA</t>
  </si>
  <si>
    <t>alejandro</t>
  </si>
  <si>
    <t>yoslery/diego</t>
  </si>
  <si>
    <t>2$ MODELO</t>
  </si>
  <si>
    <t>2$ FARMACIA</t>
  </si>
  <si>
    <t>oscar</t>
  </si>
  <si>
    <t>roxibel</t>
  </si>
  <si>
    <t>5$ MODELO</t>
  </si>
  <si>
    <t>omaira/yurivett</t>
  </si>
  <si>
    <t>3$ FARMACIA</t>
  </si>
  <si>
    <t>autorizado por ana</t>
  </si>
  <si>
    <t>emperatriz</t>
  </si>
  <si>
    <t>astrid</t>
  </si>
  <si>
    <t>2$m</t>
  </si>
  <si>
    <t>diego</t>
  </si>
  <si>
    <t>karelis</t>
  </si>
  <si>
    <t>gabriela</t>
  </si>
  <si>
    <t xml:space="preserve">roxibel </t>
  </si>
  <si>
    <t>dairimar</t>
  </si>
  <si>
    <t>1$m</t>
  </si>
  <si>
    <t>antonio</t>
  </si>
  <si>
    <t>3$fARMACIA</t>
  </si>
  <si>
    <t>franklin</t>
  </si>
  <si>
    <t>sobran 36.000</t>
  </si>
  <si>
    <t>yurivel</t>
  </si>
  <si>
    <t>yurivet</t>
  </si>
  <si>
    <t>ELIZABETH</t>
  </si>
  <si>
    <t>dairymar</t>
  </si>
  <si>
    <t>22$ MODELO</t>
  </si>
  <si>
    <t>jeremi</t>
  </si>
  <si>
    <t>leidys</t>
  </si>
  <si>
    <t>david</t>
  </si>
  <si>
    <t>yoslery/jeremi</t>
  </si>
  <si>
    <t>ROXIBEL</t>
  </si>
  <si>
    <t>GLORIANA</t>
  </si>
  <si>
    <t>VALE REALIZADO</t>
  </si>
  <si>
    <t>8$ MODELO</t>
  </si>
  <si>
    <t>carmen/diego</t>
  </si>
  <si>
    <t>yexeli</t>
  </si>
  <si>
    <t>ASTRID</t>
  </si>
  <si>
    <t xml:space="preserve">karen </t>
  </si>
  <si>
    <t>yeremy</t>
  </si>
  <si>
    <t>JESUS DELGADO</t>
  </si>
  <si>
    <t>KARELIS</t>
  </si>
  <si>
    <t>GABRIELA</t>
  </si>
  <si>
    <t>veronica</t>
  </si>
  <si>
    <t>7$fARMACIA</t>
  </si>
  <si>
    <t>SOBRANTE DE 150.000</t>
  </si>
  <si>
    <t>YEXELI</t>
  </si>
  <si>
    <t>sobran 60.000</t>
  </si>
  <si>
    <t>4$m</t>
  </si>
  <si>
    <t>5$f</t>
  </si>
  <si>
    <t>omaira</t>
  </si>
  <si>
    <t>yaxeli</t>
  </si>
  <si>
    <t>faltandte de 60.000</t>
  </si>
  <si>
    <t>sobrante de de 384000</t>
  </si>
  <si>
    <t>4$ MODELO</t>
  </si>
  <si>
    <t>Recarga</t>
  </si>
  <si>
    <t>recarga</t>
  </si>
  <si>
    <t>carelis</t>
  </si>
  <si>
    <t>yuribet</t>
  </si>
  <si>
    <t>2$faRMACIA</t>
  </si>
  <si>
    <t xml:space="preserve">jesus </t>
  </si>
  <si>
    <t>1$f</t>
  </si>
  <si>
    <t>3$M</t>
  </si>
  <si>
    <t>jistan baron</t>
  </si>
  <si>
    <t>sobran 240.000</t>
  </si>
  <si>
    <t xml:space="preserve">faltante de 120.000 </t>
  </si>
  <si>
    <t>sobran 90</t>
  </si>
  <si>
    <t>jesus</t>
  </si>
  <si>
    <t>modelo</t>
  </si>
  <si>
    <t>neivlin</t>
  </si>
  <si>
    <t>yaxelis</t>
  </si>
  <si>
    <t>evelin</t>
  </si>
  <si>
    <t>3$m</t>
  </si>
  <si>
    <t xml:space="preserve"> 2$FARMACIA</t>
  </si>
  <si>
    <t>CARMEN</t>
  </si>
  <si>
    <t>OMAIRA</t>
  </si>
  <si>
    <t>EMPERATRIZ</t>
  </si>
  <si>
    <t>Jesus chaparro</t>
  </si>
  <si>
    <t>JEREMI</t>
  </si>
  <si>
    <t xml:space="preserve">gabriela </t>
  </si>
  <si>
    <t>jesus delgado</t>
  </si>
  <si>
    <t>2$fARMACIA</t>
  </si>
  <si>
    <t>sobran 40.000</t>
  </si>
  <si>
    <t>vale realizado 240.000</t>
  </si>
  <si>
    <t>YAXELIS</t>
  </si>
  <si>
    <t>SOBRAN 120.000</t>
  </si>
  <si>
    <t xml:space="preserve">5$ FARMACIA </t>
  </si>
  <si>
    <t>alexandra</t>
  </si>
  <si>
    <t xml:space="preserve">1$ MODELO </t>
  </si>
  <si>
    <t xml:space="preserve">MODELO </t>
  </si>
  <si>
    <t>ELIZABETH/DIEGO</t>
  </si>
  <si>
    <t>alexander</t>
  </si>
  <si>
    <t>jesus chaparro</t>
  </si>
  <si>
    <t>sobran 108.000</t>
  </si>
  <si>
    <t>veronica quevedo</t>
  </si>
  <si>
    <t>10$M</t>
  </si>
  <si>
    <t>yelimar dias</t>
  </si>
  <si>
    <t>sobran 200.000</t>
  </si>
  <si>
    <t>8$m</t>
  </si>
  <si>
    <t>carmen carmen</t>
  </si>
  <si>
    <t>faltan 240.000</t>
  </si>
  <si>
    <t>yelimar</t>
  </si>
  <si>
    <t>YELIMAR DIAZ</t>
  </si>
  <si>
    <t>SOBRAN 90.000</t>
  </si>
  <si>
    <t>2*600y 1*560$m</t>
  </si>
  <si>
    <t>3*630y 1*660$m</t>
  </si>
  <si>
    <t>4$*630 f</t>
  </si>
  <si>
    <t>elizabet</t>
  </si>
  <si>
    <t>elizabeth</t>
  </si>
  <si>
    <t>300000 SRA REINA</t>
  </si>
  <si>
    <t>yexely</t>
  </si>
  <si>
    <t>1$fa</t>
  </si>
  <si>
    <t>lourdes</t>
  </si>
  <si>
    <t>yexelis</t>
  </si>
  <si>
    <t>estefany</t>
  </si>
  <si>
    <t>10$f</t>
  </si>
  <si>
    <t>LOURDES</t>
  </si>
  <si>
    <t>70.000 VUELTO CLIENTE NO DADO</t>
  </si>
  <si>
    <t>stefani</t>
  </si>
  <si>
    <t>2*700-1*680 f</t>
  </si>
  <si>
    <t>3$modelo</t>
  </si>
  <si>
    <t>JISTAN</t>
  </si>
  <si>
    <t>CARELIS</t>
  </si>
  <si>
    <t>FALTAN 500.000 SR REINA</t>
  </si>
  <si>
    <t>LURDES</t>
  </si>
  <si>
    <t>Antonio</t>
  </si>
  <si>
    <t>1 $FARMACIA</t>
  </si>
  <si>
    <t>YELIMAR</t>
  </si>
  <si>
    <t xml:space="preserve">90.000 vuelto de cliente no dado </t>
  </si>
  <si>
    <t>DAYANA</t>
  </si>
  <si>
    <t>16$ MODELO</t>
  </si>
  <si>
    <t>7$ MODELO</t>
  </si>
  <si>
    <t>SOBRAN 480.000 POR UNA RECARGA NO REALIZADA</t>
  </si>
  <si>
    <t>faltan 10.000</t>
  </si>
  <si>
    <t>5*995 y 2*950$</t>
  </si>
  <si>
    <t>1*995 y2*950$</t>
  </si>
  <si>
    <t>KAREN Y KEILA</t>
  </si>
  <si>
    <t>VERONICA QUEVEDO</t>
  </si>
  <si>
    <t>NEIVLIN</t>
  </si>
  <si>
    <t>farmacia</t>
  </si>
  <si>
    <t>2*1080 FAR</t>
  </si>
  <si>
    <t>1*960 1*1030Y 2*1080</t>
  </si>
  <si>
    <t>ERICK</t>
  </si>
  <si>
    <t>5$M</t>
  </si>
  <si>
    <t>4$ F</t>
  </si>
  <si>
    <t>vanesa</t>
  </si>
  <si>
    <t>dayana</t>
  </si>
  <si>
    <t>stefani perdomo</t>
  </si>
  <si>
    <t>120000 reclamo</t>
  </si>
  <si>
    <t xml:space="preserve">oscar </t>
  </si>
  <si>
    <t>modelo 2$</t>
  </si>
  <si>
    <t>farmacia 3$</t>
  </si>
  <si>
    <t xml:space="preserve">JISTA BARON </t>
  </si>
  <si>
    <t>DIEGO MARTINEZ</t>
  </si>
  <si>
    <t>DAVID OBADIA</t>
  </si>
  <si>
    <t xml:space="preserve">LOURDES </t>
  </si>
  <si>
    <t>ANTONIO</t>
  </si>
  <si>
    <t>KAREN</t>
  </si>
  <si>
    <t>frangelith</t>
  </si>
  <si>
    <t>2$modelo</t>
  </si>
  <si>
    <t>aquí se sumo doble un tiket de 1200.000</t>
  </si>
  <si>
    <t>2$MODELO</t>
  </si>
  <si>
    <t>STEFANY</t>
  </si>
  <si>
    <r>
      <t>9</t>
    </r>
    <r>
      <rPr>
        <b/>
        <u/>
        <sz val="11"/>
        <color theme="1"/>
        <rFont val="Calibri"/>
        <family val="2"/>
        <scheme val="minor"/>
      </rPr>
      <t>$ modelo</t>
    </r>
  </si>
  <si>
    <t>stefany</t>
  </si>
  <si>
    <t>gistan</t>
  </si>
  <si>
    <t>karen alamo</t>
  </si>
  <si>
    <t>4$ farmacia</t>
  </si>
  <si>
    <t xml:space="preserve">jista </t>
  </si>
  <si>
    <t>6$ nfARMACIA</t>
  </si>
  <si>
    <t>VANESSA</t>
  </si>
  <si>
    <t>2FARMACIA</t>
  </si>
  <si>
    <t>FRANGELITH</t>
  </si>
  <si>
    <t>5$MODELO</t>
  </si>
  <si>
    <t>Veronica</t>
  </si>
  <si>
    <t>betania</t>
  </si>
  <si>
    <t>Angie</t>
  </si>
  <si>
    <t>1200000 SRA REYNA</t>
  </si>
  <si>
    <t>Digitel</t>
  </si>
  <si>
    <t>Movistar</t>
  </si>
  <si>
    <t>22030908,00</t>
  </si>
  <si>
    <t>14385573,00</t>
  </si>
  <si>
    <t>9844511,00</t>
  </si>
  <si>
    <t>farmacias</t>
  </si>
  <si>
    <t>8$modelo</t>
  </si>
  <si>
    <t>jistan</t>
  </si>
  <si>
    <t>erik</t>
  </si>
  <si>
    <t>mODELO</t>
  </si>
  <si>
    <t>mayerling</t>
  </si>
  <si>
    <t>mayerlin</t>
  </si>
  <si>
    <t>frangelint</t>
  </si>
  <si>
    <t>angi</t>
  </si>
  <si>
    <t>angie</t>
  </si>
  <si>
    <t>6$modelo</t>
  </si>
  <si>
    <t xml:space="preserve">NO PRENDIO EL TELEFONO </t>
  </si>
  <si>
    <t>OSCAR</t>
  </si>
  <si>
    <t>re</t>
  </si>
  <si>
    <t>frangelis</t>
  </si>
  <si>
    <t>5$modelo</t>
  </si>
  <si>
    <t>vanessa</t>
  </si>
  <si>
    <t>10$ modelo</t>
  </si>
  <si>
    <t>17$modelo</t>
  </si>
  <si>
    <t>6$</t>
  </si>
  <si>
    <t xml:space="preserve">antonio </t>
  </si>
  <si>
    <t>5$farmacia</t>
  </si>
  <si>
    <t>VANESA</t>
  </si>
  <si>
    <t>DAIRYMAR</t>
  </si>
  <si>
    <t>11$ MODELO</t>
  </si>
  <si>
    <t>FARMACIA 5$</t>
  </si>
  <si>
    <t>YULITZA</t>
  </si>
  <si>
    <t>10$ MODELO</t>
  </si>
  <si>
    <t>3$FARMACIA</t>
  </si>
  <si>
    <t>esthefani</t>
  </si>
  <si>
    <t>estefani</t>
  </si>
  <si>
    <t>eric</t>
  </si>
  <si>
    <t>vale realizado</t>
  </si>
  <si>
    <t>eduardo</t>
  </si>
  <si>
    <t>4$ 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</si>
</sst>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3">
    <xf numFmtId="0" fontId="0" fillId="0" borderId="0" xfId="0"/>
    <xf numFmtId="0" fontId="0" fillId="0" borderId="1" xfId="0" applyBorder="1" applyProtection="1">
      <protection locked="0"/>
    </xf>
    <xf numFmtId="4" fontId="0" fillId="0" borderId="1" xfId="0" applyNumberFormat="1" applyBorder="1" applyProtection="1"/>
    <xf numFmtId="4" fontId="0" fillId="3" borderId="1" xfId="0" applyNumberFormat="1" applyFont="1" applyFill="1" applyBorder="1" applyProtection="1"/>
    <xf numFmtId="0" fontId="2" fillId="0" borderId="0" xfId="0" applyFont="1" applyProtection="1">
      <protection locked="0"/>
    </xf>
    <xf numFmtId="4" fontId="0" fillId="0" borderId="0" xfId="0" applyNumberFormat="1" applyFo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2" borderId="2" xfId="0" applyFont="1" applyFill="1" applyBorder="1" applyAlignment="1" applyProtection="1">
      <alignment horizontal="center"/>
    </xf>
    <xf numFmtId="4" fontId="0" fillId="0" borderId="0" xfId="0" applyNumberFormat="1" applyFont="1" applyProtection="1"/>
    <xf numFmtId="0" fontId="1" fillId="2" borderId="1" xfId="0" applyFont="1" applyFill="1" applyBorder="1" applyAlignment="1" applyProtection="1">
      <alignment horizontal="center"/>
    </xf>
    <xf numFmtId="4" fontId="0" fillId="0" borderId="1" xfId="0" applyNumberFormat="1" applyFont="1" applyBorder="1" applyProtection="1"/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/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4" fontId="0" fillId="0" borderId="0" xfId="0" applyNumberFormat="1" applyFont="1" applyBorder="1" applyProtection="1"/>
    <xf numFmtId="4" fontId="0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1" fillId="4" borderId="0" xfId="0" applyFont="1" applyFill="1" applyProtection="1">
      <protection locked="0"/>
    </xf>
    <xf numFmtId="0" fontId="1" fillId="0" borderId="1" xfId="0" applyFont="1" applyBorder="1" applyProtection="1">
      <protection locked="0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1" fillId="0" borderId="1" xfId="0" applyNumberFormat="1" applyFont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/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0" fontId="1" fillId="0" borderId="0" xfId="0" applyFont="1" applyBorder="1"/>
    <xf numFmtId="4" fontId="1" fillId="0" borderId="0" xfId="0" applyNumberFormat="1" applyFont="1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0" xfId="0" applyAlignment="1"/>
    <xf numFmtId="0" fontId="1" fillId="0" borderId="1" xfId="0" applyFont="1" applyBorder="1" applyAlignment="1" applyProtection="1">
      <alignment horizontal="center"/>
      <protection locked="0"/>
    </xf>
    <xf numFmtId="4" fontId="0" fillId="0" borderId="1" xfId="0" applyNumberFormat="1" applyFont="1" applyBorder="1"/>
    <xf numFmtId="4" fontId="0" fillId="3" borderId="1" xfId="0" applyNumberFormat="1" applyFont="1" applyFill="1" applyBorder="1"/>
    <xf numFmtId="4" fontId="0" fillId="0" borderId="1" xfId="0" applyNumberFormat="1" applyFont="1" applyFill="1" applyBorder="1"/>
    <xf numFmtId="0" fontId="0" fillId="0" borderId="8" xfId="0" applyBorder="1"/>
    <xf numFmtId="4" fontId="0" fillId="0" borderId="0" xfId="0" applyNumberFormat="1" applyBorder="1" applyProtection="1"/>
    <xf numFmtId="43" fontId="0" fillId="0" borderId="1" xfId="1" applyFont="1" applyFill="1" applyBorder="1" applyProtection="1">
      <protection locked="0"/>
    </xf>
    <xf numFmtId="43" fontId="0" fillId="0" borderId="1" xfId="1" applyFont="1" applyFill="1" applyBorder="1"/>
    <xf numFmtId="0" fontId="0" fillId="0" borderId="0" xfId="0" applyBorder="1" applyAlignment="1" applyProtection="1">
      <protection locked="0"/>
    </xf>
    <xf numFmtId="0" fontId="0" fillId="0" borderId="0" xfId="0" applyBorder="1"/>
    <xf numFmtId="4" fontId="1" fillId="0" borderId="0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8" xfId="0" applyFont="1" applyFill="1" applyBorder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0" fillId="0" borderId="7" xfId="0" applyFill="1" applyBorder="1"/>
    <xf numFmtId="0" fontId="0" fillId="0" borderId="8" xfId="0" applyFill="1" applyBorder="1"/>
    <xf numFmtId="43" fontId="0" fillId="5" borderId="1" xfId="1" applyFont="1" applyFill="1" applyBorder="1" applyProtection="1">
      <protection locked="0"/>
    </xf>
    <xf numFmtId="16" fontId="1" fillId="0" borderId="1" xfId="0" applyNumberFormat="1" applyFont="1" applyFill="1" applyBorder="1" applyProtection="1">
      <protection locked="0"/>
    </xf>
    <xf numFmtId="16" fontId="1" fillId="0" borderId="1" xfId="0" applyNumberFormat="1" applyFont="1" applyFill="1" applyBorder="1"/>
    <xf numFmtId="16" fontId="4" fillId="0" borderId="1" xfId="0" applyNumberFormat="1" applyFont="1" applyFill="1" applyBorder="1" applyProtection="1">
      <protection locked="0"/>
    </xf>
    <xf numFmtId="16" fontId="4" fillId="3" borderId="1" xfId="0" applyNumberFormat="1" applyFont="1" applyFill="1" applyBorder="1" applyProtection="1">
      <protection locked="0"/>
    </xf>
    <xf numFmtId="43" fontId="0" fillId="0" borderId="1" xfId="1" applyFont="1" applyFill="1" applyBorder="1" applyProtection="1"/>
    <xf numFmtId="43" fontId="0" fillId="0" borderId="1" xfId="1" applyFont="1" applyBorder="1" applyProtection="1"/>
    <xf numFmtId="43" fontId="0" fillId="3" borderId="1" xfId="1" applyFont="1" applyFill="1" applyBorder="1" applyProtection="1"/>
    <xf numFmtId="43" fontId="0" fillId="3" borderId="1" xfId="1" applyFont="1" applyFill="1" applyBorder="1" applyProtection="1">
      <protection locked="0"/>
    </xf>
    <xf numFmtId="43" fontId="0" fillId="5" borderId="1" xfId="1" applyFont="1" applyFill="1" applyBorder="1" applyProtection="1"/>
    <xf numFmtId="43" fontId="0" fillId="0" borderId="1" xfId="1" applyFont="1" applyBorder="1"/>
    <xf numFmtId="43" fontId="0" fillId="0" borderId="0" xfId="1" applyFont="1"/>
    <xf numFmtId="16" fontId="4" fillId="0" borderId="7" xfId="0" applyNumberFormat="1" applyFont="1" applyFill="1" applyBorder="1" applyProtection="1">
      <protection locked="0"/>
    </xf>
    <xf numFmtId="16" fontId="4" fillId="0" borderId="8" xfId="0" applyNumberFormat="1" applyFont="1" applyFill="1" applyBorder="1" applyProtection="1">
      <protection locked="0"/>
    </xf>
    <xf numFmtId="16" fontId="4" fillId="0" borderId="12" xfId="0" applyNumberFormat="1" applyFont="1" applyFill="1" applyBorder="1" applyProtection="1">
      <protection locked="0"/>
    </xf>
    <xf numFmtId="16" fontId="4" fillId="0" borderId="11" xfId="0" applyNumberFormat="1" applyFont="1" applyFill="1" applyBorder="1" applyProtection="1">
      <protection locked="0"/>
    </xf>
    <xf numFmtId="43" fontId="1" fillId="0" borderId="1" xfId="1" applyFont="1" applyBorder="1" applyAlignment="1" applyProtection="1">
      <alignment horizontal="center"/>
      <protection locked="0"/>
    </xf>
    <xf numFmtId="43" fontId="1" fillId="2" borderId="2" xfId="1" applyFont="1" applyFill="1" applyBorder="1" applyAlignment="1" applyProtection="1">
      <alignment horizontal="center"/>
      <protection locked="0"/>
    </xf>
    <xf numFmtId="4" fontId="1" fillId="0" borderId="0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Protection="1"/>
    <xf numFmtId="4" fontId="0" fillId="0" borderId="13" xfId="0" applyNumberFormat="1" applyBorder="1" applyProtection="1"/>
    <xf numFmtId="16" fontId="4" fillId="0" borderId="0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4" fontId="0" fillId="0" borderId="10" xfId="0" applyNumberFormat="1" applyFont="1" applyBorder="1" applyProtection="1"/>
    <xf numFmtId="0" fontId="0" fillId="0" borderId="8" xfId="0" applyFill="1" applyBorder="1" applyAlignment="1"/>
    <xf numFmtId="0" fontId="0" fillId="0" borderId="0" xfId="0" applyFill="1" applyAlignment="1"/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4" xfId="0" applyFont="1" applyFill="1" applyBorder="1"/>
    <xf numFmtId="0" fontId="1" fillId="0" borderId="4" xfId="0" applyFont="1" applyBorder="1"/>
    <xf numFmtId="16" fontId="4" fillId="0" borderId="7" xfId="0" applyNumberFormat="1" applyFont="1" applyFill="1" applyBorder="1" applyAlignment="1" applyProtection="1">
      <protection locked="0"/>
    </xf>
    <xf numFmtId="16" fontId="4" fillId="0" borderId="8" xfId="0" applyNumberFormat="1" applyFont="1" applyFill="1" applyBorder="1" applyAlignment="1" applyProtection="1">
      <protection locked="0"/>
    </xf>
    <xf numFmtId="0" fontId="0" fillId="0" borderId="7" xfId="0" applyFill="1" applyBorder="1" applyAlignment="1"/>
    <xf numFmtId="0" fontId="1" fillId="5" borderId="1" xfId="0" applyFont="1" applyFill="1" applyBorder="1"/>
    <xf numFmtId="0" fontId="0" fillId="0" borderId="2" xfId="0" applyFill="1" applyBorder="1" applyAlignment="1" applyProtection="1">
      <alignment horizontal="left"/>
      <protection locked="0"/>
    </xf>
    <xf numFmtId="0" fontId="0" fillId="0" borderId="2" xfId="0" applyFill="1" applyBorder="1" applyProtection="1">
      <protection locked="0"/>
    </xf>
    <xf numFmtId="0" fontId="0" fillId="0" borderId="0" xfId="0" applyAlignment="1">
      <alignment horizontal="center"/>
    </xf>
    <xf numFmtId="4" fontId="0" fillId="0" borderId="0" xfId="0" applyNumberFormat="1" applyFont="1" applyAlignment="1" applyProtection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Font="1" applyAlignment="1" applyProtection="1">
      <alignment horizontal="left"/>
      <protection locked="0"/>
    </xf>
    <xf numFmtId="4" fontId="1" fillId="5" borderId="1" xfId="0" applyNumberFormat="1" applyFont="1" applyFill="1" applyBorder="1"/>
    <xf numFmtId="16" fontId="6" fillId="0" borderId="7" xfId="0" applyNumberFormat="1" applyFont="1" applyFill="1" applyBorder="1" applyAlignment="1" applyProtection="1">
      <protection locked="0"/>
    </xf>
    <xf numFmtId="4" fontId="0" fillId="0" borderId="4" xfId="0" applyNumberFormat="1" applyFill="1" applyBorder="1" applyProtection="1"/>
    <xf numFmtId="4" fontId="0" fillId="0" borderId="4" xfId="0" applyNumberFormat="1" applyBorder="1" applyProtection="1"/>
    <xf numFmtId="43" fontId="5" fillId="0" borderId="1" xfId="1" applyFont="1" applyFill="1" applyBorder="1"/>
    <xf numFmtId="4" fontId="0" fillId="0" borderId="6" xfId="0" applyNumberFormat="1" applyFill="1" applyBorder="1" applyProtection="1"/>
    <xf numFmtId="4" fontId="0" fillId="5" borderId="1" xfId="0" applyNumberFormat="1" applyFill="1" applyBorder="1" applyProtection="1"/>
    <xf numFmtId="0" fontId="1" fillId="0" borderId="0" xfId="0" applyFont="1" applyFill="1" applyAlignment="1">
      <alignment horizontal="center"/>
    </xf>
    <xf numFmtId="43" fontId="0" fillId="0" borderId="0" xfId="1" applyFont="1" applyProtection="1"/>
    <xf numFmtId="43" fontId="1" fillId="2" borderId="1" xfId="1" applyFont="1" applyFill="1" applyBorder="1" applyAlignment="1" applyProtection="1">
      <alignment horizontal="center"/>
      <protection locked="0"/>
    </xf>
    <xf numFmtId="43" fontId="0" fillId="5" borderId="1" xfId="1" applyFont="1" applyFill="1" applyBorder="1"/>
    <xf numFmtId="43" fontId="0" fillId="0" borderId="0" xfId="1" applyFont="1" applyBorder="1" applyProtection="1"/>
    <xf numFmtId="43" fontId="0" fillId="0" borderId="0" xfId="1" applyFont="1" applyBorder="1"/>
    <xf numFmtId="43" fontId="0" fillId="5" borderId="1" xfId="1" applyFont="1" applyFill="1" applyBorder="1" applyAlignment="1" applyProtection="1">
      <alignment horizontal="center"/>
      <protection locked="0"/>
    </xf>
    <xf numFmtId="4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" fontId="1" fillId="0" borderId="1" xfId="0" applyNumberFormat="1" applyFont="1" applyBorder="1"/>
    <xf numFmtId="1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Fill="1" applyBorder="1" applyProtection="1"/>
    <xf numFmtId="43" fontId="0" fillId="0" borderId="0" xfId="1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14" fontId="0" fillId="0" borderId="1" xfId="0" applyNumberFormat="1" applyFill="1" applyBorder="1" applyAlignment="1" applyProtection="1">
      <alignment horizontal="left"/>
      <protection locked="0"/>
    </xf>
    <xf numFmtId="43" fontId="9" fillId="0" borderId="0" xfId="1" applyFont="1" applyAlignment="1">
      <alignment horizontal="center"/>
    </xf>
    <xf numFmtId="16" fontId="0" fillId="0" borderId="1" xfId="0" applyNumberFormat="1" applyFill="1" applyBorder="1" applyAlignment="1" applyProtection="1">
      <alignment horizontal="left"/>
      <protection locked="0"/>
    </xf>
    <xf numFmtId="0" fontId="1" fillId="4" borderId="1" xfId="0" applyFont="1" applyFill="1" applyBorder="1"/>
    <xf numFmtId="4" fontId="1" fillId="4" borderId="1" xfId="0" applyNumberFormat="1" applyFont="1" applyFill="1" applyBorder="1" applyAlignment="1" applyProtection="1">
      <alignment horizontal="left"/>
      <protection locked="0"/>
    </xf>
    <xf numFmtId="4" fontId="1" fillId="4" borderId="1" xfId="0" applyNumberFormat="1" applyFont="1" applyFill="1" applyBorder="1"/>
    <xf numFmtId="4" fontId="0" fillId="4" borderId="1" xfId="0" applyNumberFormat="1" applyFont="1" applyFill="1" applyBorder="1"/>
    <xf numFmtId="0" fontId="0" fillId="4" borderId="0" xfId="0" applyFill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6" borderId="1" xfId="0" applyFont="1" applyFill="1" applyBorder="1"/>
    <xf numFmtId="4" fontId="1" fillId="6" borderId="1" xfId="0" applyNumberFormat="1" applyFont="1" applyFill="1" applyBorder="1"/>
    <xf numFmtId="4" fontId="0" fillId="6" borderId="1" xfId="0" applyNumberFormat="1" applyFont="1" applyFill="1" applyBorder="1"/>
    <xf numFmtId="0" fontId="5" fillId="0" borderId="0" xfId="0" applyFont="1" applyAlignment="1">
      <alignment horizontal="left"/>
    </xf>
    <xf numFmtId="43" fontId="0" fillId="4" borderId="1" xfId="1" applyFont="1" applyFill="1" applyBorder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5" fillId="0" borderId="1" xfId="0" applyFont="1" applyBorder="1" applyAlignment="1">
      <alignment horizontal="center"/>
    </xf>
    <xf numFmtId="4" fontId="13" fillId="0" borderId="1" xfId="0" applyNumberFormat="1" applyFont="1" applyFill="1" applyBorder="1" applyAlignment="1" applyProtection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6" fillId="0" borderId="0" xfId="0" applyFont="1"/>
    <xf numFmtId="0" fontId="1" fillId="0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2" fontId="13" fillId="0" borderId="1" xfId="1" applyNumberFormat="1" applyFont="1" applyBorder="1" applyAlignment="1">
      <alignment horizontal="center"/>
    </xf>
    <xf numFmtId="43" fontId="0" fillId="4" borderId="1" xfId="1" applyFont="1" applyFill="1" applyBorder="1"/>
    <xf numFmtId="43" fontId="0" fillId="7" borderId="1" xfId="1" applyFont="1" applyFill="1" applyBorder="1" applyProtection="1"/>
    <xf numFmtId="43" fontId="0" fillId="7" borderId="1" xfId="1" applyFont="1" applyFill="1" applyBorder="1" applyProtection="1">
      <protection locked="0"/>
    </xf>
    <xf numFmtId="4" fontId="1" fillId="0" borderId="1" xfId="0" applyNumberFormat="1" applyFont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" fontId="1" fillId="6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14" fillId="0" borderId="0" xfId="0" applyFont="1" applyBorder="1" applyAlignment="1"/>
    <xf numFmtId="0" fontId="14" fillId="0" borderId="1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24108335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"/>
      <sheetName val="04143192117"/>
      <sheetName val="04241102899"/>
      <sheetName val="04242099286"/>
      <sheetName val="Hoja1"/>
      <sheetName val="04143182190"/>
      <sheetName val="04242061519"/>
      <sheetName val="04241083350"/>
      <sheetName val="04241815693"/>
      <sheetName val="04242099312"/>
      <sheetName val="04128128014"/>
      <sheetName val="04128124511"/>
      <sheetName val="04128113024"/>
      <sheetName val="Hoja2"/>
      <sheetName val="42410833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55274852.009999998</v>
          </cell>
        </row>
        <row r="3">
          <cell r="E3">
            <v>0</v>
          </cell>
          <cell r="H3">
            <v>380000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350"/>
  <sheetViews>
    <sheetView topLeftCell="A328" zoomScale="90" zoomScaleNormal="90" workbookViewId="0">
      <selection activeCell="B332" sqref="B332"/>
    </sheetView>
  </sheetViews>
  <sheetFormatPr baseColWidth="10" defaultRowHeight="15" x14ac:dyDescent="0.25"/>
  <cols>
    <col min="1" max="1" width="12" customWidth="1"/>
    <col min="2" max="2" width="16.5703125" customWidth="1"/>
    <col min="3" max="3" width="17" customWidth="1"/>
    <col min="4" max="4" width="20.28515625" style="88" customWidth="1"/>
    <col min="5" max="5" width="15.42578125" customWidth="1"/>
    <col min="6" max="6" width="19" customWidth="1"/>
    <col min="7" max="7" width="16.28515625" customWidth="1"/>
    <col min="8" max="8" width="17.85546875" customWidth="1"/>
    <col min="9" max="9" width="13.5703125" customWidth="1"/>
    <col min="10" max="10" width="18.7109375" customWidth="1"/>
    <col min="11" max="11" width="11" customWidth="1"/>
    <col min="12" max="12" width="20" customWidth="1"/>
    <col min="13" max="13" width="21.140625" customWidth="1"/>
    <col min="14" max="14" width="17.5703125" customWidth="1"/>
    <col min="17" max="17" width="22.85546875" customWidth="1"/>
    <col min="19" max="19" width="22.7109375" customWidth="1"/>
  </cols>
  <sheetData>
    <row r="1" spans="1:19" ht="24.75" customHeight="1" x14ac:dyDescent="0.4">
      <c r="A1" s="184" t="s">
        <v>30</v>
      </c>
      <c r="B1" s="184"/>
      <c r="C1" s="184"/>
      <c r="D1" s="184"/>
      <c r="E1" s="184"/>
      <c r="F1" s="184"/>
      <c r="G1" s="184"/>
      <c r="H1" s="184"/>
      <c r="I1" s="184"/>
      <c r="J1" s="184"/>
      <c r="K1" s="181" t="s">
        <v>225</v>
      </c>
      <c r="L1" s="181"/>
      <c r="M1" s="180"/>
      <c r="N1" s="180"/>
    </row>
    <row r="2" spans="1:19" s="142" customFormat="1" ht="15.75" x14ac:dyDescent="0.25">
      <c r="A2" s="140" t="s">
        <v>17</v>
      </c>
      <c r="B2" s="140" t="s">
        <v>3</v>
      </c>
      <c r="C2" s="130" t="s">
        <v>9</v>
      </c>
      <c r="D2" s="130" t="s">
        <v>10</v>
      </c>
      <c r="E2" s="130" t="s">
        <v>18</v>
      </c>
      <c r="F2" s="130" t="s">
        <v>4</v>
      </c>
      <c r="G2" s="130" t="s">
        <v>8</v>
      </c>
      <c r="H2" s="130" t="s">
        <v>19</v>
      </c>
      <c r="I2" s="130" t="s">
        <v>12</v>
      </c>
      <c r="J2" s="141" t="s">
        <v>20</v>
      </c>
      <c r="K2" s="163">
        <v>9286</v>
      </c>
      <c r="L2" s="164">
        <v>83173.73</v>
      </c>
      <c r="M2" s="169"/>
      <c r="N2" s="170"/>
    </row>
    <row r="3" spans="1:19" ht="16.5" customHeight="1" x14ac:dyDescent="0.25">
      <c r="A3" s="106">
        <f>'04241102899'!A1</f>
        <v>4241102899</v>
      </c>
      <c r="B3" s="129">
        <f>'04241102899'!B2</f>
        <v>7015224.29</v>
      </c>
      <c r="C3" s="48">
        <f>'04241102899'!E3</f>
        <v>153612037</v>
      </c>
      <c r="D3" s="176">
        <f>'04241102899'!F3</f>
        <v>151150000</v>
      </c>
      <c r="E3" s="115">
        <f>'04241102899'!G3</f>
        <v>9477261.2899999917</v>
      </c>
      <c r="F3" s="48">
        <f>'04241102899'!H3</f>
        <v>29789000</v>
      </c>
      <c r="G3" s="48">
        <f>'04241102899'!I3</f>
        <v>42749000</v>
      </c>
      <c r="H3" s="48">
        <f>'04241102899'!J3</f>
        <v>138190000</v>
      </c>
      <c r="I3" s="48">
        <f>'04241102899'!K3</f>
        <v>0</v>
      </c>
      <c r="J3" s="49">
        <f>G3+H3+I3-F3</f>
        <v>151150000</v>
      </c>
      <c r="K3" s="163">
        <v>3350</v>
      </c>
      <c r="L3" s="166">
        <v>74852.009999999995</v>
      </c>
      <c r="M3" s="169"/>
      <c r="N3" s="170"/>
    </row>
    <row r="4" spans="1:19" ht="17.25" customHeight="1" x14ac:dyDescent="0.25">
      <c r="A4" s="106">
        <f>'04143192117'!A1</f>
        <v>4143192117</v>
      </c>
      <c r="B4" s="129">
        <f>'04143192117'!B2</f>
        <v>8248.99</v>
      </c>
      <c r="C4" s="48">
        <f>'04143192117'!F3</f>
        <v>0</v>
      </c>
      <c r="D4" s="176">
        <f>'04143192117'!G3</f>
        <v>0</v>
      </c>
      <c r="E4" s="115">
        <f>'04143192117'!H3</f>
        <v>8248.99</v>
      </c>
      <c r="F4" s="50">
        <f>'04143192117'!I3</f>
        <v>0</v>
      </c>
      <c r="G4" s="48">
        <f>'04143192117'!J3</f>
        <v>0</v>
      </c>
      <c r="H4" s="48">
        <f>'04143192117'!K3</f>
        <v>0</v>
      </c>
      <c r="I4" s="48">
        <f>'04143192117'!L3</f>
        <v>0</v>
      </c>
      <c r="J4" s="49">
        <f t="shared" ref="J4:J13" si="0">G4+H4+I4</f>
        <v>0</v>
      </c>
      <c r="K4" s="163">
        <v>5693</v>
      </c>
      <c r="L4" s="166">
        <v>18070801.07</v>
      </c>
      <c r="M4" s="169"/>
      <c r="N4" s="170"/>
    </row>
    <row r="5" spans="1:19" ht="17.25" customHeight="1" x14ac:dyDescent="0.25">
      <c r="A5" s="146">
        <f>'04242099286'!A1</f>
        <v>4242099286</v>
      </c>
      <c r="B5" s="148">
        <f>'04242099286'!B2</f>
        <v>12821136.73</v>
      </c>
      <c r="C5" s="149">
        <f>'04242099286'!E3</f>
        <v>173612037</v>
      </c>
      <c r="D5" s="177">
        <f>'04242099286'!F3</f>
        <v>179550000</v>
      </c>
      <c r="E5" s="148">
        <f>'04242099286'!G3</f>
        <v>6883173.7299999893</v>
      </c>
      <c r="F5" s="149">
        <f>'04242099286'!H3</f>
        <v>35805000</v>
      </c>
      <c r="G5" s="149">
        <f>'04242099286'!I3</f>
        <v>54244000</v>
      </c>
      <c r="H5" s="149">
        <v>157991000</v>
      </c>
      <c r="I5" s="149">
        <f>'04242099286'!K3</f>
        <v>0</v>
      </c>
      <c r="J5" s="149">
        <f t="shared" si="0"/>
        <v>212235000</v>
      </c>
      <c r="K5" s="163">
        <v>9312</v>
      </c>
      <c r="L5" s="166">
        <v>11856753.07</v>
      </c>
      <c r="M5" s="170"/>
      <c r="N5" s="170"/>
      <c r="O5" s="59"/>
      <c r="P5" s="59"/>
      <c r="Q5" s="59"/>
      <c r="R5" s="59"/>
      <c r="S5" s="59"/>
    </row>
    <row r="6" spans="1:19" ht="17.25" customHeight="1" x14ac:dyDescent="0.35">
      <c r="A6" s="106">
        <f>'04143182190'!A1</f>
        <v>4143182190</v>
      </c>
      <c r="B6" s="129">
        <f>'04143182190'!B2</f>
        <v>9839.31</v>
      </c>
      <c r="C6" s="48">
        <f>'04143182190'!F3</f>
        <v>0</v>
      </c>
      <c r="D6" s="176">
        <f>'04143182190'!G3</f>
        <v>0</v>
      </c>
      <c r="E6" s="115">
        <f>'04143182190'!H3</f>
        <v>9839.31</v>
      </c>
      <c r="F6" s="48">
        <f>'04143182190'!I3</f>
        <v>0</v>
      </c>
      <c r="G6" s="48">
        <f>'04143182190'!J3</f>
        <v>0</v>
      </c>
      <c r="H6" s="48">
        <f>'04143182190'!K3</f>
        <v>0</v>
      </c>
      <c r="I6" s="48">
        <f>'04143182190'!L3</f>
        <v>0</v>
      </c>
      <c r="J6" s="49">
        <f t="shared" si="0"/>
        <v>0</v>
      </c>
      <c r="K6" s="192" t="s">
        <v>224</v>
      </c>
      <c r="L6" s="192"/>
      <c r="M6" s="56"/>
      <c r="N6" s="56"/>
    </row>
    <row r="7" spans="1:19" ht="15.75" customHeight="1" x14ac:dyDescent="0.25">
      <c r="A7" s="153"/>
      <c r="B7" s="154">
        <f>'04242061519'!B2</f>
        <v>0</v>
      </c>
      <c r="C7" s="155">
        <f>'04242061519'!E3</f>
        <v>0</v>
      </c>
      <c r="D7" s="178">
        <f>'04242061519'!F3</f>
        <v>0</v>
      </c>
      <c r="E7" s="154">
        <f>'04242061519'!G3</f>
        <v>0</v>
      </c>
      <c r="F7" s="155">
        <f>+'04242061519'!H3</f>
        <v>0</v>
      </c>
      <c r="G7" s="155">
        <f>'04242061519'!I3</f>
        <v>0</v>
      </c>
      <c r="H7" s="155">
        <f>'04242061519'!J3</f>
        <v>0</v>
      </c>
      <c r="I7" s="155">
        <f>'04242061519'!J3</f>
        <v>0</v>
      </c>
      <c r="J7" s="155">
        <f t="shared" si="0"/>
        <v>0</v>
      </c>
      <c r="K7" s="163">
        <v>8014</v>
      </c>
      <c r="L7" s="172" t="s">
        <v>226</v>
      </c>
    </row>
    <row r="8" spans="1:19" ht="15.75" x14ac:dyDescent="0.25">
      <c r="A8" s="146">
        <f>'04241083350'!A1</f>
        <v>4241083350</v>
      </c>
      <c r="B8" s="147">
        <v>35535294.009999998</v>
      </c>
      <c r="C8" s="146">
        <f>'[1]04241083350'!E3</f>
        <v>0</v>
      </c>
      <c r="D8" s="177">
        <f>'04241083350'!F3</f>
        <v>152000000</v>
      </c>
      <c r="E8" s="148">
        <f>'04241083350'!G3</f>
        <v>55274852.00999999</v>
      </c>
      <c r="F8" s="149">
        <f>'[1]04241083350'!H3</f>
        <v>380000</v>
      </c>
      <c r="G8" s="149">
        <f>'04241083350'!I3</f>
        <v>43135500</v>
      </c>
      <c r="H8" s="149">
        <v>138951500</v>
      </c>
      <c r="I8" s="149"/>
      <c r="J8" s="149">
        <f t="shared" si="0"/>
        <v>182087000</v>
      </c>
      <c r="K8" s="163">
        <v>4511</v>
      </c>
      <c r="L8" s="171" t="s">
        <v>227</v>
      </c>
    </row>
    <row r="9" spans="1:19" ht="15.75" x14ac:dyDescent="0.25">
      <c r="A9" s="146">
        <f>'04241815693'!A1</f>
        <v>4241815693</v>
      </c>
      <c r="B9" s="148">
        <f>'04241815693'!B2</f>
        <v>19464782.07</v>
      </c>
      <c r="C9" s="149">
        <f>'04241815693'!E3</f>
        <v>122806019</v>
      </c>
      <c r="D9" s="177">
        <f>'04241815693'!F3</f>
        <v>126000000</v>
      </c>
      <c r="E9" s="148">
        <f>'04241815693'!G3</f>
        <v>16270801.069999993</v>
      </c>
      <c r="F9" s="149">
        <f>'04241815693'!H3</f>
        <v>26334000</v>
      </c>
      <c r="G9" s="149">
        <f>'04241815693'!I3</f>
        <v>57161000</v>
      </c>
      <c r="H9" s="149">
        <v>114943000</v>
      </c>
      <c r="I9" s="149">
        <f>'04241815693'!K3</f>
        <v>200000</v>
      </c>
      <c r="J9" s="149">
        <f t="shared" si="0"/>
        <v>172304000</v>
      </c>
      <c r="K9" s="163">
        <v>3024</v>
      </c>
      <c r="L9" s="171" t="s">
        <v>228</v>
      </c>
    </row>
    <row r="10" spans="1:19" ht="15" customHeight="1" x14ac:dyDescent="0.25">
      <c r="A10" s="106">
        <f>'04242099312'!A1</f>
        <v>4242099312</v>
      </c>
      <c r="B10" s="129">
        <f>'04242099312'!B2</f>
        <v>33294718.07</v>
      </c>
      <c r="C10" s="50">
        <f>'04242099312'!E3</f>
        <v>184612035</v>
      </c>
      <c r="D10" s="179">
        <f>'04242099312'!F3</f>
        <v>212950000</v>
      </c>
      <c r="E10" s="115">
        <f>'04242099312'!G3</f>
        <v>4956753.0699999928</v>
      </c>
      <c r="F10" s="50">
        <f>'04242099312'!H3</f>
        <v>42688000</v>
      </c>
      <c r="G10" s="50">
        <f>'04242099312'!I3</f>
        <v>68016000</v>
      </c>
      <c r="H10" s="50">
        <f>'04242099312'!J3</f>
        <v>187622000</v>
      </c>
      <c r="I10" s="50">
        <f>'04242099312'!K3</f>
        <v>0</v>
      </c>
      <c r="J10" s="50">
        <f t="shared" si="0"/>
        <v>255638000</v>
      </c>
      <c r="K10" s="165"/>
      <c r="L10" s="165"/>
    </row>
    <row r="11" spans="1:19" x14ac:dyDescent="0.25">
      <c r="A11" s="106">
        <f>'04128128014'!A1</f>
        <v>4128128014</v>
      </c>
      <c r="B11" s="50">
        <f>'04128128014'!B2</f>
        <v>12629417</v>
      </c>
      <c r="C11" s="48">
        <f>'04128128014'!E3</f>
        <v>220001367</v>
      </c>
      <c r="D11" s="176">
        <f>'04128128014'!F3</f>
        <v>204600000</v>
      </c>
      <c r="E11" s="115">
        <f>'04128128014'!G3</f>
        <v>28030784</v>
      </c>
      <c r="F11" s="48">
        <f>'04128128014'!H3</f>
        <v>69848000</v>
      </c>
      <c r="G11" s="48">
        <f>'04128128014'!I3</f>
        <v>130294500</v>
      </c>
      <c r="H11" s="48">
        <f>'04128128014'!J3</f>
        <v>302553500</v>
      </c>
      <c r="I11" s="48">
        <f>'04128128014'!K3</f>
        <v>0</v>
      </c>
      <c r="J11" s="49">
        <f t="shared" si="0"/>
        <v>432848000</v>
      </c>
    </row>
    <row r="12" spans="1:19" x14ac:dyDescent="0.25">
      <c r="A12" s="106">
        <f>'04128124511'!A1</f>
        <v>4128124511</v>
      </c>
      <c r="B12" s="48">
        <f>'04128124511'!B2</f>
        <v>12984085</v>
      </c>
      <c r="C12" s="48">
        <f>'04128124511'!E3</f>
        <v>100000620</v>
      </c>
      <c r="D12" s="176">
        <f>'04128124511'!F3</f>
        <v>99700000</v>
      </c>
      <c r="E12" s="115">
        <f>'04128124511'!G3</f>
        <v>13284705</v>
      </c>
      <c r="F12" s="48">
        <f>'04128124511'!H3</f>
        <v>37530500</v>
      </c>
      <c r="G12" s="48">
        <f>'04128124511'!I3</f>
        <v>108505500</v>
      </c>
      <c r="H12" s="48">
        <f>'04128124511'!J3</f>
        <v>294722000</v>
      </c>
      <c r="I12" s="48">
        <f>'04128124511'!K3</f>
        <v>336000</v>
      </c>
      <c r="J12" s="49">
        <f t="shared" si="0"/>
        <v>403563500</v>
      </c>
    </row>
    <row r="13" spans="1:19" x14ac:dyDescent="0.25">
      <c r="A13" s="106">
        <f>'04128113024'!A1</f>
        <v>4128113024</v>
      </c>
      <c r="B13" s="48">
        <f>'04128113024'!B2</f>
        <v>16142899</v>
      </c>
      <c r="C13" s="48">
        <f>'04128113024'!E3</f>
        <v>220001364</v>
      </c>
      <c r="D13" s="176">
        <f>'04128113024'!F3</f>
        <v>222700000</v>
      </c>
      <c r="E13" s="115">
        <f>'04128113024'!G3</f>
        <v>13444263</v>
      </c>
      <c r="F13" s="48">
        <f>'04128113024'!H3</f>
        <v>74333000</v>
      </c>
      <c r="G13" s="48">
        <f>'04128113024'!I3</f>
        <v>122387000</v>
      </c>
      <c r="H13" s="48">
        <f>'04128113024'!J3</f>
        <v>326846000</v>
      </c>
      <c r="I13" s="48">
        <f>'04128113024'!K3</f>
        <v>1200000</v>
      </c>
      <c r="J13" s="49">
        <f t="shared" si="0"/>
        <v>450433000</v>
      </c>
    </row>
    <row r="14" spans="1:19" x14ac:dyDescent="0.25">
      <c r="A14" s="190" t="s">
        <v>21</v>
      </c>
      <c r="B14" s="191"/>
      <c r="C14" s="31">
        <f t="shared" ref="C14:I14" si="1">SUM(C3:C13)</f>
        <v>1174645479</v>
      </c>
      <c r="D14" s="176">
        <f t="shared" si="1"/>
        <v>1348650000</v>
      </c>
      <c r="E14" s="31">
        <f t="shared" si="1"/>
        <v>147640681.46999997</v>
      </c>
      <c r="F14" s="31">
        <f t="shared" si="1"/>
        <v>316707500</v>
      </c>
      <c r="G14" s="31">
        <f t="shared" si="1"/>
        <v>626492500</v>
      </c>
      <c r="H14" s="31">
        <f t="shared" si="1"/>
        <v>1661819000</v>
      </c>
      <c r="I14" s="31">
        <f t="shared" si="1"/>
        <v>1736000</v>
      </c>
      <c r="J14" s="32">
        <f>SUM(J3:J13)</f>
        <v>2260258500</v>
      </c>
    </row>
    <row r="15" spans="1:19" x14ac:dyDescent="0.25">
      <c r="A15" s="41"/>
      <c r="B15" s="41"/>
      <c r="C15" s="42"/>
      <c r="D15" s="85"/>
      <c r="E15" s="42"/>
      <c r="F15" s="42"/>
      <c r="G15" s="42">
        <f>SUM(B20:B350)</f>
        <v>626492500</v>
      </c>
      <c r="H15" s="42">
        <f>SUM(G20:G300)</f>
        <v>1664579000</v>
      </c>
      <c r="I15" s="42"/>
      <c r="J15" s="57" t="s">
        <v>27</v>
      </c>
      <c r="L15" s="46"/>
    </row>
    <row r="16" spans="1:19" x14ac:dyDescent="0.25">
      <c r="A16" s="41"/>
      <c r="B16" s="41"/>
      <c r="C16" s="42"/>
      <c r="D16" s="85"/>
      <c r="E16" s="42"/>
      <c r="F16" s="42"/>
      <c r="G16" s="42">
        <f>G14-G15</f>
        <v>0</v>
      </c>
      <c r="H16" s="42">
        <f>H14-H15</f>
        <v>-2760000</v>
      </c>
      <c r="I16" s="42" t="s">
        <v>27</v>
      </c>
      <c r="J16" s="57" t="s">
        <v>27</v>
      </c>
    </row>
    <row r="17" spans="1:10" x14ac:dyDescent="0.25">
      <c r="D17" s="86" t="s">
        <v>27</v>
      </c>
      <c r="J17" s="58" t="s">
        <v>27</v>
      </c>
    </row>
    <row r="18" spans="1:10" x14ac:dyDescent="0.25">
      <c r="A18" s="185" t="s">
        <v>8</v>
      </c>
      <c r="B18" s="186"/>
      <c r="C18" s="186"/>
      <c r="D18" s="187"/>
      <c r="E18" s="43"/>
      <c r="F18" s="185" t="s">
        <v>31</v>
      </c>
      <c r="G18" s="186"/>
      <c r="H18" s="186"/>
      <c r="I18" s="187"/>
      <c r="J18" s="55"/>
    </row>
    <row r="19" spans="1:10" x14ac:dyDescent="0.25">
      <c r="A19" s="45" t="s">
        <v>0</v>
      </c>
      <c r="B19" s="45" t="s">
        <v>23</v>
      </c>
      <c r="C19" s="47" t="s">
        <v>24</v>
      </c>
      <c r="D19" s="47" t="s">
        <v>32</v>
      </c>
      <c r="E19" s="43"/>
      <c r="F19" s="45" t="s">
        <v>0</v>
      </c>
      <c r="G19" s="45" t="s">
        <v>25</v>
      </c>
      <c r="H19" s="188" t="s">
        <v>26</v>
      </c>
      <c r="I19" s="189"/>
      <c r="J19" s="56"/>
    </row>
    <row r="20" spans="1:10" x14ac:dyDescent="0.25">
      <c r="A20" s="68">
        <v>44108</v>
      </c>
      <c r="B20" s="53">
        <v>2089500</v>
      </c>
      <c r="C20" s="99" t="s">
        <v>29</v>
      </c>
      <c r="D20" s="60" t="s">
        <v>40</v>
      </c>
      <c r="F20" s="68">
        <v>44108</v>
      </c>
      <c r="G20" s="53">
        <v>8050500</v>
      </c>
      <c r="H20" s="61"/>
      <c r="I20" s="62"/>
      <c r="J20" s="59"/>
    </row>
    <row r="21" spans="1:10" x14ac:dyDescent="0.25">
      <c r="A21" s="68">
        <v>44108</v>
      </c>
      <c r="B21" s="54">
        <v>1320000</v>
      </c>
      <c r="C21" s="99" t="s">
        <v>29</v>
      </c>
      <c r="D21" s="60" t="s">
        <v>41</v>
      </c>
      <c r="E21" s="59"/>
      <c r="F21" s="68">
        <v>44109</v>
      </c>
      <c r="G21" s="53">
        <v>11689000</v>
      </c>
      <c r="H21" s="63"/>
      <c r="I21" s="64"/>
      <c r="J21" s="59"/>
    </row>
    <row r="22" spans="1:10" x14ac:dyDescent="0.25">
      <c r="A22" s="68">
        <v>44108</v>
      </c>
      <c r="B22" s="54">
        <v>88000</v>
      </c>
      <c r="C22" s="99" t="s">
        <v>29</v>
      </c>
      <c r="D22" s="60" t="s">
        <v>43</v>
      </c>
      <c r="E22" s="59"/>
      <c r="F22" s="68">
        <v>43987</v>
      </c>
      <c r="G22" s="53">
        <v>600000</v>
      </c>
      <c r="H22" s="182" t="s">
        <v>54</v>
      </c>
      <c r="I22" s="183"/>
      <c r="J22" s="59"/>
    </row>
    <row r="23" spans="1:10" x14ac:dyDescent="0.25">
      <c r="A23" s="68">
        <v>44108</v>
      </c>
      <c r="B23" s="54">
        <v>440000</v>
      </c>
      <c r="C23" s="99" t="s">
        <v>29</v>
      </c>
      <c r="D23" s="60" t="s">
        <v>44</v>
      </c>
      <c r="E23" s="59"/>
      <c r="F23" s="68">
        <v>43988</v>
      </c>
      <c r="G23" s="53">
        <v>5742000</v>
      </c>
      <c r="H23" s="61"/>
      <c r="I23" s="62"/>
      <c r="J23" s="59"/>
    </row>
    <row r="24" spans="1:10" x14ac:dyDescent="0.25">
      <c r="A24" s="68">
        <v>44109</v>
      </c>
      <c r="B24" s="54">
        <v>840000</v>
      </c>
      <c r="C24" s="99" t="s">
        <v>29</v>
      </c>
      <c r="D24" s="60" t="s">
        <v>47</v>
      </c>
      <c r="E24" s="59"/>
      <c r="F24" s="68">
        <v>43989</v>
      </c>
      <c r="G24" s="53">
        <v>9340000</v>
      </c>
      <c r="H24" s="61"/>
      <c r="I24" s="62"/>
      <c r="J24" s="59"/>
    </row>
    <row r="25" spans="1:10" x14ac:dyDescent="0.25">
      <c r="A25" s="68">
        <v>44109</v>
      </c>
      <c r="B25" s="54">
        <v>2097000</v>
      </c>
      <c r="C25" s="100" t="s">
        <v>29</v>
      </c>
      <c r="D25" s="60" t="s">
        <v>40</v>
      </c>
      <c r="E25" s="59"/>
      <c r="F25" s="68">
        <v>43990</v>
      </c>
      <c r="G25" s="53">
        <v>9722000</v>
      </c>
      <c r="H25" s="63"/>
      <c r="I25" s="64"/>
      <c r="J25" s="59"/>
    </row>
    <row r="26" spans="1:10" x14ac:dyDescent="0.25">
      <c r="A26" s="68">
        <v>44109</v>
      </c>
      <c r="B26" s="54">
        <v>840000</v>
      </c>
      <c r="C26" s="99" t="s">
        <v>29</v>
      </c>
      <c r="D26" s="60" t="s">
        <v>48</v>
      </c>
      <c r="E26" s="59"/>
      <c r="F26" s="68">
        <v>43991</v>
      </c>
      <c r="G26" s="53">
        <v>9984000</v>
      </c>
      <c r="H26" s="61"/>
      <c r="I26" s="62"/>
      <c r="J26" s="59"/>
    </row>
    <row r="27" spans="1:10" x14ac:dyDescent="0.25">
      <c r="A27" s="68">
        <v>44109</v>
      </c>
      <c r="B27" s="54">
        <v>110000</v>
      </c>
      <c r="C27" s="100" t="s">
        <v>29</v>
      </c>
      <c r="D27" s="60" t="s">
        <v>43</v>
      </c>
      <c r="E27" s="59"/>
      <c r="F27" s="68">
        <v>43992</v>
      </c>
      <c r="G27" s="53">
        <v>11177000</v>
      </c>
      <c r="H27" s="65"/>
      <c r="I27" s="66"/>
      <c r="J27" s="59"/>
    </row>
    <row r="28" spans="1:10" x14ac:dyDescent="0.25">
      <c r="A28" s="68">
        <v>44110</v>
      </c>
      <c r="B28" s="54">
        <v>2200000</v>
      </c>
      <c r="C28" s="99" t="s">
        <v>29</v>
      </c>
      <c r="D28" s="60" t="s">
        <v>51</v>
      </c>
      <c r="E28" s="59"/>
      <c r="F28" s="68">
        <v>43993</v>
      </c>
      <c r="G28" s="53">
        <v>9212000</v>
      </c>
      <c r="H28" s="65"/>
      <c r="I28" s="66"/>
      <c r="J28" s="59"/>
    </row>
    <row r="29" spans="1:10" x14ac:dyDescent="0.25">
      <c r="A29" s="68">
        <v>44110</v>
      </c>
      <c r="B29" s="54">
        <v>384000</v>
      </c>
      <c r="C29" s="99" t="s">
        <v>29</v>
      </c>
      <c r="D29" s="60" t="s">
        <v>40</v>
      </c>
      <c r="E29" s="59"/>
      <c r="F29" s="68">
        <v>43994</v>
      </c>
      <c r="G29" s="53">
        <v>9520000</v>
      </c>
      <c r="H29" s="65"/>
      <c r="I29" s="66"/>
      <c r="J29" s="59"/>
    </row>
    <row r="30" spans="1:10" x14ac:dyDescent="0.25">
      <c r="A30" s="68">
        <v>44110</v>
      </c>
      <c r="B30" s="54">
        <v>1320000</v>
      </c>
      <c r="C30" s="99" t="s">
        <v>29</v>
      </c>
      <c r="D30" s="60" t="s">
        <v>53</v>
      </c>
      <c r="E30" s="59"/>
      <c r="F30" s="68">
        <v>43995</v>
      </c>
      <c r="G30" s="53">
        <v>15222000</v>
      </c>
      <c r="H30" s="65"/>
      <c r="I30" s="66"/>
      <c r="J30" s="59"/>
    </row>
    <row r="31" spans="1:10" x14ac:dyDescent="0.25">
      <c r="A31" s="68">
        <v>44110</v>
      </c>
      <c r="B31" s="54">
        <v>140000</v>
      </c>
      <c r="C31" s="100" t="s">
        <v>29</v>
      </c>
      <c r="D31" s="60" t="s">
        <v>43</v>
      </c>
      <c r="E31" s="59"/>
      <c r="F31" s="68">
        <v>43996</v>
      </c>
      <c r="G31" s="53">
        <v>14752000</v>
      </c>
      <c r="H31" s="65"/>
      <c r="I31" s="66"/>
      <c r="J31" s="59"/>
    </row>
    <row r="32" spans="1:10" x14ac:dyDescent="0.25">
      <c r="A32" s="68">
        <v>44111</v>
      </c>
      <c r="B32" s="54">
        <v>880000</v>
      </c>
      <c r="C32" s="99" t="s">
        <v>29</v>
      </c>
      <c r="D32" s="60" t="s">
        <v>57</v>
      </c>
      <c r="E32" s="59"/>
      <c r="F32" s="68">
        <v>43997</v>
      </c>
      <c r="G32" s="53">
        <v>15864000</v>
      </c>
      <c r="H32" s="65"/>
      <c r="I32" s="66"/>
      <c r="J32" s="59"/>
    </row>
    <row r="33" spans="1:10" x14ac:dyDescent="0.25">
      <c r="A33" s="68">
        <v>44111</v>
      </c>
      <c r="B33" s="54">
        <v>1104000</v>
      </c>
      <c r="C33" s="99" t="s">
        <v>29</v>
      </c>
      <c r="D33" s="60" t="s">
        <v>40</v>
      </c>
      <c r="E33" s="59"/>
      <c r="F33" s="68">
        <v>43998</v>
      </c>
      <c r="G33" s="53">
        <v>12282000</v>
      </c>
      <c r="H33" s="65"/>
      <c r="I33" s="66"/>
      <c r="J33" s="59"/>
    </row>
    <row r="34" spans="1:10" x14ac:dyDescent="0.25">
      <c r="A34" s="68">
        <v>44111</v>
      </c>
      <c r="B34" s="54">
        <v>74000</v>
      </c>
      <c r="C34" s="99" t="s">
        <v>29</v>
      </c>
      <c r="D34" s="60" t="s">
        <v>43</v>
      </c>
      <c r="E34" s="59"/>
      <c r="F34" s="68">
        <v>44121</v>
      </c>
      <c r="G34" s="53">
        <v>9864000</v>
      </c>
      <c r="H34" s="63" t="s">
        <v>27</v>
      </c>
      <c r="I34" s="64"/>
      <c r="J34" s="59"/>
    </row>
    <row r="35" spans="1:10" x14ac:dyDescent="0.25">
      <c r="A35" s="68">
        <v>44112</v>
      </c>
      <c r="B35" s="54">
        <v>442000</v>
      </c>
      <c r="C35" s="99" t="s">
        <v>29</v>
      </c>
      <c r="D35" s="60" t="s">
        <v>63</v>
      </c>
      <c r="E35" s="59"/>
      <c r="F35" s="68">
        <v>44122</v>
      </c>
      <c r="G35" s="53">
        <v>8354000</v>
      </c>
      <c r="H35" s="65"/>
      <c r="I35" s="66"/>
      <c r="J35" s="59"/>
    </row>
    <row r="36" spans="1:10" x14ac:dyDescent="0.25">
      <c r="A36" s="68">
        <v>44112</v>
      </c>
      <c r="B36" s="54">
        <v>600000</v>
      </c>
      <c r="C36" s="99" t="s">
        <v>29</v>
      </c>
      <c r="D36" s="60" t="s">
        <v>40</v>
      </c>
      <c r="E36" s="59"/>
      <c r="F36" s="68">
        <v>44123</v>
      </c>
      <c r="G36" s="53">
        <v>2271500</v>
      </c>
      <c r="H36" s="65"/>
      <c r="I36" s="66"/>
      <c r="J36" s="59"/>
    </row>
    <row r="37" spans="1:10" x14ac:dyDescent="0.25">
      <c r="A37" s="68">
        <v>44112</v>
      </c>
      <c r="B37" s="54">
        <v>474000</v>
      </c>
      <c r="C37" s="99" t="s">
        <v>29</v>
      </c>
      <c r="D37" s="60" t="s">
        <v>43</v>
      </c>
      <c r="E37" s="59"/>
      <c r="F37" s="68">
        <v>44124</v>
      </c>
      <c r="G37" s="53">
        <v>8664000</v>
      </c>
      <c r="H37" s="65"/>
      <c r="I37" s="66"/>
      <c r="J37" s="59"/>
    </row>
    <row r="38" spans="1:10" x14ac:dyDescent="0.25">
      <c r="A38" s="68">
        <v>44112</v>
      </c>
      <c r="B38" s="54">
        <v>1326000</v>
      </c>
      <c r="C38" s="99" t="s">
        <v>29</v>
      </c>
      <c r="D38" s="60" t="s">
        <v>65</v>
      </c>
      <c r="E38" s="59"/>
      <c r="F38" s="68">
        <v>44125</v>
      </c>
      <c r="G38" s="53">
        <v>9060000</v>
      </c>
      <c r="H38" s="65"/>
      <c r="I38" s="66"/>
      <c r="J38" s="59"/>
    </row>
    <row r="39" spans="1:10" x14ac:dyDescent="0.25">
      <c r="A39" s="68">
        <v>44113</v>
      </c>
      <c r="B39" s="54">
        <v>1600000</v>
      </c>
      <c r="C39" s="99" t="s">
        <v>29</v>
      </c>
      <c r="D39" s="60" t="s">
        <v>40</v>
      </c>
      <c r="E39" s="59"/>
      <c r="F39" s="68">
        <v>44126</v>
      </c>
      <c r="G39" s="53">
        <v>10335000</v>
      </c>
      <c r="H39" s="65"/>
      <c r="I39" s="66"/>
      <c r="J39" s="59"/>
    </row>
    <row r="40" spans="1:10" x14ac:dyDescent="0.25">
      <c r="A40" s="68">
        <v>44113</v>
      </c>
      <c r="B40" s="54">
        <v>452000</v>
      </c>
      <c r="C40" s="99" t="s">
        <v>29</v>
      </c>
      <c r="D40" s="60" t="s">
        <v>63</v>
      </c>
      <c r="E40" s="59"/>
      <c r="F40" s="68">
        <v>44127</v>
      </c>
      <c r="G40" s="53">
        <v>12520000</v>
      </c>
      <c r="H40" s="63"/>
      <c r="I40" s="64"/>
      <c r="J40" s="59"/>
    </row>
    <row r="41" spans="1:10" x14ac:dyDescent="0.25">
      <c r="A41" s="68">
        <v>44113</v>
      </c>
      <c r="B41" s="54">
        <v>84000</v>
      </c>
      <c r="C41" s="99" t="s">
        <v>29</v>
      </c>
      <c r="D41" s="60" t="s">
        <v>43</v>
      </c>
      <c r="E41" s="59"/>
      <c r="F41" s="68">
        <v>44128</v>
      </c>
      <c r="G41" s="53">
        <v>16320000</v>
      </c>
      <c r="H41" s="63"/>
      <c r="I41" s="64"/>
      <c r="J41" s="59"/>
    </row>
    <row r="42" spans="1:10" x14ac:dyDescent="0.25">
      <c r="A42" s="68">
        <v>44114</v>
      </c>
      <c r="B42" s="54">
        <v>9944000</v>
      </c>
      <c r="C42" s="99" t="s">
        <v>29</v>
      </c>
      <c r="D42" s="60" t="s">
        <v>72</v>
      </c>
      <c r="E42" s="59"/>
      <c r="F42" s="68">
        <v>44129</v>
      </c>
      <c r="G42" s="53">
        <v>8060000</v>
      </c>
      <c r="H42" s="65"/>
      <c r="I42" s="66"/>
      <c r="J42" s="59"/>
    </row>
    <row r="43" spans="1:10" x14ac:dyDescent="0.25">
      <c r="A43" s="68">
        <v>44114</v>
      </c>
      <c r="B43" s="54">
        <v>926000</v>
      </c>
      <c r="C43" s="99" t="s">
        <v>29</v>
      </c>
      <c r="D43" s="60" t="s">
        <v>40</v>
      </c>
      <c r="E43" s="59"/>
      <c r="F43" s="68">
        <v>44130</v>
      </c>
      <c r="G43" s="53">
        <v>10388000</v>
      </c>
      <c r="H43" s="65"/>
      <c r="I43" s="66"/>
      <c r="J43" s="59"/>
    </row>
    <row r="44" spans="1:10" x14ac:dyDescent="0.25">
      <c r="A44" s="68">
        <v>44114</v>
      </c>
      <c r="B44" s="54">
        <v>452000</v>
      </c>
      <c r="C44" s="99" t="s">
        <v>29</v>
      </c>
      <c r="D44" s="60" t="s">
        <v>44</v>
      </c>
      <c r="E44" s="59"/>
      <c r="F44" s="68">
        <v>44131</v>
      </c>
      <c r="G44" s="53">
        <v>17440000</v>
      </c>
      <c r="H44" s="65"/>
      <c r="I44" s="66"/>
      <c r="J44" s="59"/>
    </row>
    <row r="45" spans="1:10" x14ac:dyDescent="0.25">
      <c r="A45" s="68">
        <v>44114</v>
      </c>
      <c r="B45" s="54">
        <v>3000</v>
      </c>
      <c r="C45" s="99" t="s">
        <v>29</v>
      </c>
      <c r="D45" s="60" t="s">
        <v>43</v>
      </c>
      <c r="E45" s="59"/>
      <c r="F45" s="68">
        <v>44132</v>
      </c>
      <c r="G45" s="53">
        <v>14680000</v>
      </c>
      <c r="H45" s="65"/>
      <c r="I45" s="66"/>
      <c r="J45" s="59"/>
    </row>
    <row r="46" spans="1:10" x14ac:dyDescent="0.25">
      <c r="A46" s="68">
        <v>44115</v>
      </c>
      <c r="B46" s="54">
        <v>2260000</v>
      </c>
      <c r="C46" s="99" t="s">
        <v>29</v>
      </c>
      <c r="D46" s="60" t="s">
        <v>51</v>
      </c>
      <c r="E46" s="59"/>
      <c r="F46" s="68">
        <v>44133</v>
      </c>
      <c r="G46" s="53">
        <v>12470000</v>
      </c>
      <c r="H46" s="65"/>
      <c r="I46" s="66"/>
      <c r="J46" s="59"/>
    </row>
    <row r="47" spans="1:10" x14ac:dyDescent="0.25">
      <c r="A47" s="68">
        <v>44115</v>
      </c>
      <c r="B47" s="54">
        <v>1482000</v>
      </c>
      <c r="C47" s="99" t="s">
        <v>29</v>
      </c>
      <c r="D47" s="60" t="s">
        <v>40</v>
      </c>
      <c r="E47" s="59"/>
      <c r="F47" s="68">
        <v>44134</v>
      </c>
      <c r="G47" s="53">
        <v>15900000</v>
      </c>
      <c r="H47" s="65"/>
      <c r="I47" s="66"/>
      <c r="J47" s="59"/>
    </row>
    <row r="48" spans="1:10" x14ac:dyDescent="0.25">
      <c r="A48" s="68">
        <v>44115</v>
      </c>
      <c r="B48" s="54">
        <v>432000</v>
      </c>
      <c r="C48" s="99" t="s">
        <v>29</v>
      </c>
      <c r="D48" s="60" t="s">
        <v>43</v>
      </c>
      <c r="E48" s="59"/>
      <c r="F48" s="68">
        <v>44135</v>
      </c>
      <c r="G48" s="53">
        <v>10710000</v>
      </c>
      <c r="H48" s="65"/>
      <c r="I48" s="66"/>
      <c r="J48" s="59"/>
    </row>
    <row r="49" spans="1:10" x14ac:dyDescent="0.25">
      <c r="A49" s="68">
        <v>44116</v>
      </c>
      <c r="B49" s="54">
        <v>904000</v>
      </c>
      <c r="C49" s="99" t="s">
        <v>29</v>
      </c>
      <c r="D49" s="60" t="s">
        <v>47</v>
      </c>
      <c r="E49" s="59"/>
      <c r="F49" s="68">
        <v>44136</v>
      </c>
      <c r="G49" s="53">
        <v>16880000</v>
      </c>
      <c r="H49" s="65"/>
      <c r="I49" s="66"/>
      <c r="J49" s="59"/>
    </row>
    <row r="50" spans="1:10" x14ac:dyDescent="0.25">
      <c r="A50" s="68">
        <v>44116</v>
      </c>
      <c r="B50" s="54">
        <v>580000</v>
      </c>
      <c r="C50" s="99" t="s">
        <v>29</v>
      </c>
      <c r="D50" s="60" t="s">
        <v>40</v>
      </c>
      <c r="E50" s="59"/>
      <c r="F50" s="68">
        <v>44137</v>
      </c>
      <c r="G50" s="53">
        <v>17800000</v>
      </c>
      <c r="H50" s="65"/>
      <c r="I50" s="66"/>
      <c r="J50" s="59"/>
    </row>
    <row r="51" spans="1:10" x14ac:dyDescent="0.25">
      <c r="A51" s="68">
        <v>44116</v>
      </c>
      <c r="B51" s="54">
        <v>452000</v>
      </c>
      <c r="C51" s="99" t="s">
        <v>29</v>
      </c>
      <c r="D51" s="60" t="s">
        <v>44</v>
      </c>
      <c r="E51" s="59"/>
      <c r="F51" s="68">
        <v>44138</v>
      </c>
      <c r="G51" s="53">
        <v>11620000</v>
      </c>
      <c r="H51" s="65"/>
      <c r="I51" s="66"/>
      <c r="J51" s="59"/>
    </row>
    <row r="52" spans="1:10" x14ac:dyDescent="0.25">
      <c r="A52" s="68">
        <v>44116</v>
      </c>
      <c r="B52" s="54">
        <v>368000</v>
      </c>
      <c r="C52" s="99" t="s">
        <v>29</v>
      </c>
      <c r="D52" s="60" t="s">
        <v>43</v>
      </c>
      <c r="E52" s="59"/>
      <c r="F52" s="68">
        <v>44139</v>
      </c>
      <c r="G52" s="53">
        <v>11460000</v>
      </c>
      <c r="H52" s="65"/>
      <c r="I52" s="66"/>
      <c r="J52" s="59"/>
    </row>
    <row r="53" spans="1:10" x14ac:dyDescent="0.25">
      <c r="A53" s="68">
        <v>44117</v>
      </c>
      <c r="B53" s="54">
        <v>3616000</v>
      </c>
      <c r="C53" s="99" t="s">
        <v>29</v>
      </c>
      <c r="D53" s="60" t="s">
        <v>80</v>
      </c>
      <c r="E53" s="59"/>
      <c r="F53" s="68">
        <v>44140</v>
      </c>
      <c r="G53" s="53">
        <v>17040000</v>
      </c>
      <c r="H53" s="65"/>
      <c r="I53" s="66"/>
      <c r="J53" s="59"/>
    </row>
    <row r="54" spans="1:10" x14ac:dyDescent="0.25">
      <c r="A54" s="68">
        <v>44117</v>
      </c>
      <c r="B54" s="54">
        <v>1674000</v>
      </c>
      <c r="C54" s="99" t="s">
        <v>29</v>
      </c>
      <c r="D54" s="60" t="s">
        <v>40</v>
      </c>
      <c r="E54" s="59"/>
      <c r="F54" s="68">
        <v>44141</v>
      </c>
      <c r="G54" s="53">
        <v>17200000</v>
      </c>
      <c r="H54" s="65"/>
      <c r="I54" s="66"/>
      <c r="J54" s="59"/>
    </row>
    <row r="55" spans="1:10" x14ac:dyDescent="0.25">
      <c r="A55" s="68">
        <v>44117</v>
      </c>
      <c r="B55" s="54">
        <v>452000</v>
      </c>
      <c r="C55" s="99" t="s">
        <v>29</v>
      </c>
      <c r="D55" s="60" t="s">
        <v>44</v>
      </c>
      <c r="E55" s="59"/>
      <c r="F55" s="68">
        <v>44142</v>
      </c>
      <c r="G55" s="53">
        <v>13680000</v>
      </c>
      <c r="H55" s="65"/>
      <c r="I55" s="66"/>
      <c r="J55" s="59"/>
    </row>
    <row r="56" spans="1:10" x14ac:dyDescent="0.25">
      <c r="A56" s="68">
        <v>44117</v>
      </c>
      <c r="B56" s="54">
        <v>510000</v>
      </c>
      <c r="C56" s="99" t="s">
        <v>29</v>
      </c>
      <c r="D56" s="60" t="s">
        <v>43</v>
      </c>
      <c r="E56" s="59"/>
      <c r="F56" s="68">
        <v>44143</v>
      </c>
      <c r="G56" s="53">
        <v>9484000</v>
      </c>
      <c r="H56" s="65"/>
      <c r="I56" s="66"/>
      <c r="J56" s="59"/>
    </row>
    <row r="57" spans="1:10" x14ac:dyDescent="0.25">
      <c r="A57" s="68">
        <v>44118</v>
      </c>
      <c r="B57" s="54">
        <v>7232000</v>
      </c>
      <c r="C57" s="99" t="s">
        <v>29</v>
      </c>
      <c r="D57" s="60" t="s">
        <v>176</v>
      </c>
      <c r="E57" s="59"/>
      <c r="F57" s="68">
        <v>44144</v>
      </c>
      <c r="G57" s="53">
        <v>18180000</v>
      </c>
      <c r="H57" s="65"/>
      <c r="I57" s="66"/>
      <c r="J57" s="59"/>
    </row>
    <row r="58" spans="1:10" x14ac:dyDescent="0.25">
      <c r="A58" s="68">
        <v>44118</v>
      </c>
      <c r="B58" s="54">
        <v>1009000</v>
      </c>
      <c r="C58" s="99" t="s">
        <v>29</v>
      </c>
      <c r="D58" s="60" t="s">
        <v>40</v>
      </c>
      <c r="E58" s="59"/>
      <c r="F58" s="68">
        <v>44145</v>
      </c>
      <c r="G58" s="53">
        <v>17037000</v>
      </c>
      <c r="H58" s="65"/>
      <c r="I58" s="66"/>
      <c r="J58" s="59"/>
    </row>
    <row r="59" spans="1:10" x14ac:dyDescent="0.25">
      <c r="A59" s="68">
        <v>44118</v>
      </c>
      <c r="B59" s="54">
        <v>1356000</v>
      </c>
      <c r="C59" s="99" t="s">
        <v>29</v>
      </c>
      <c r="D59" s="60" t="s">
        <v>65</v>
      </c>
      <c r="E59" s="59"/>
      <c r="F59" s="68">
        <v>44146</v>
      </c>
      <c r="G59" s="53">
        <v>25520000</v>
      </c>
      <c r="H59" s="105"/>
      <c r="I59" s="96"/>
      <c r="J59" s="59"/>
    </row>
    <row r="60" spans="1:10" x14ac:dyDescent="0.25">
      <c r="A60" s="68">
        <v>44118</v>
      </c>
      <c r="B60" s="54">
        <v>408000</v>
      </c>
      <c r="C60" s="99" t="s">
        <v>29</v>
      </c>
      <c r="D60" s="60" t="s">
        <v>43</v>
      </c>
      <c r="E60" s="59"/>
      <c r="F60" s="68">
        <v>44147</v>
      </c>
      <c r="G60" s="53">
        <v>18250000</v>
      </c>
      <c r="H60" s="65"/>
      <c r="I60" s="66"/>
      <c r="J60" s="59"/>
    </row>
    <row r="61" spans="1:10" x14ac:dyDescent="0.25">
      <c r="A61" s="68">
        <v>44119</v>
      </c>
      <c r="B61" s="54">
        <v>630000</v>
      </c>
      <c r="C61" s="99" t="s">
        <v>29</v>
      </c>
      <c r="D61" s="60" t="s">
        <v>40</v>
      </c>
      <c r="E61" s="59"/>
      <c r="F61" s="68">
        <v>44148</v>
      </c>
      <c r="G61" s="53">
        <v>24930000</v>
      </c>
      <c r="H61" s="65"/>
      <c r="I61" s="66"/>
      <c r="J61" s="59"/>
    </row>
    <row r="62" spans="1:10" x14ac:dyDescent="0.25">
      <c r="A62" s="68">
        <v>44119</v>
      </c>
      <c r="B62" s="54">
        <v>900000</v>
      </c>
      <c r="C62" s="99" t="s">
        <v>29</v>
      </c>
      <c r="D62" s="60" t="s">
        <v>47</v>
      </c>
      <c r="E62" s="59"/>
      <c r="F62" s="68">
        <v>44149</v>
      </c>
      <c r="G62" s="53">
        <v>16140000</v>
      </c>
      <c r="H62" s="63"/>
      <c r="I62" s="64"/>
      <c r="J62" s="59"/>
    </row>
    <row r="63" spans="1:10" x14ac:dyDescent="0.25">
      <c r="A63" s="68">
        <v>44119</v>
      </c>
      <c r="B63" s="54">
        <v>3150000</v>
      </c>
      <c r="C63" s="99" t="s">
        <v>29</v>
      </c>
      <c r="D63" s="60" t="s">
        <v>90</v>
      </c>
      <c r="E63" s="59"/>
      <c r="F63" s="68">
        <v>44150</v>
      </c>
      <c r="G63" s="53">
        <v>10800000</v>
      </c>
      <c r="H63" s="65"/>
      <c r="I63" s="66"/>
      <c r="J63" s="59"/>
    </row>
    <row r="64" spans="1:10" x14ac:dyDescent="0.25">
      <c r="A64" s="68">
        <v>44119</v>
      </c>
      <c r="B64" s="54">
        <v>144000</v>
      </c>
      <c r="C64" s="99" t="s">
        <v>29</v>
      </c>
      <c r="D64" s="60" t="s">
        <v>43</v>
      </c>
      <c r="E64" s="59"/>
      <c r="F64" s="68">
        <v>44151</v>
      </c>
      <c r="G64" s="53">
        <v>2760000</v>
      </c>
      <c r="H64" s="65"/>
      <c r="I64" s="66"/>
      <c r="J64" s="59"/>
    </row>
    <row r="65" spans="1:11" x14ac:dyDescent="0.25">
      <c r="A65" s="68">
        <v>44120</v>
      </c>
      <c r="B65" s="54">
        <v>1800000</v>
      </c>
      <c r="C65" s="99" t="s">
        <v>29</v>
      </c>
      <c r="D65" s="60" t="s">
        <v>100</v>
      </c>
      <c r="E65" s="59"/>
      <c r="F65" s="68">
        <v>44152</v>
      </c>
      <c r="G65" s="53">
        <v>17760000</v>
      </c>
      <c r="H65" s="65"/>
      <c r="I65" s="66"/>
      <c r="J65" s="59"/>
    </row>
    <row r="66" spans="1:11" x14ac:dyDescent="0.25">
      <c r="A66" s="68">
        <v>44120</v>
      </c>
      <c r="B66" s="54">
        <v>1110000</v>
      </c>
      <c r="C66" s="99" t="s">
        <v>29</v>
      </c>
      <c r="D66" s="60" t="s">
        <v>40</v>
      </c>
      <c r="E66" s="59"/>
      <c r="F66" s="68">
        <v>44153</v>
      </c>
      <c r="G66" s="53">
        <v>12880000</v>
      </c>
      <c r="H66" s="65"/>
      <c r="I66" s="66"/>
      <c r="J66" s="59"/>
    </row>
    <row r="67" spans="1:11" x14ac:dyDescent="0.25">
      <c r="A67" s="68">
        <v>44120</v>
      </c>
      <c r="B67" s="54">
        <v>2250000</v>
      </c>
      <c r="C67" s="99" t="s">
        <v>29</v>
      </c>
      <c r="D67" s="60" t="s">
        <v>95</v>
      </c>
      <c r="E67" s="59"/>
      <c r="F67" s="68">
        <v>44154</v>
      </c>
      <c r="G67" s="53">
        <v>15370000</v>
      </c>
      <c r="H67" s="65"/>
      <c r="I67" s="66"/>
      <c r="J67" s="59"/>
    </row>
    <row r="68" spans="1:11" x14ac:dyDescent="0.25">
      <c r="A68" s="68">
        <v>44120</v>
      </c>
      <c r="B68" s="54">
        <v>480000</v>
      </c>
      <c r="C68" s="99" t="s">
        <v>29</v>
      </c>
      <c r="D68" s="60" t="s">
        <v>43</v>
      </c>
      <c r="E68" s="59"/>
      <c r="F68" s="68">
        <v>44155</v>
      </c>
      <c r="G68" s="53">
        <v>22555000</v>
      </c>
      <c r="H68" s="65"/>
      <c r="I68" s="66"/>
      <c r="J68" s="59"/>
    </row>
    <row r="69" spans="1:11" x14ac:dyDescent="0.25">
      <c r="A69" s="68">
        <v>44121</v>
      </c>
      <c r="B69" s="54">
        <v>180000</v>
      </c>
      <c r="C69" s="99" t="s">
        <v>29</v>
      </c>
      <c r="D69" s="60" t="s">
        <v>40</v>
      </c>
      <c r="E69" s="59"/>
      <c r="F69" s="68">
        <v>44156</v>
      </c>
      <c r="G69" s="53">
        <v>17420000</v>
      </c>
      <c r="H69" s="65"/>
      <c r="I69" s="66"/>
      <c r="J69" s="59"/>
    </row>
    <row r="70" spans="1:11" x14ac:dyDescent="0.25">
      <c r="A70" s="68">
        <v>44121</v>
      </c>
      <c r="B70" s="54">
        <v>1357500</v>
      </c>
      <c r="C70" s="99" t="s">
        <v>29</v>
      </c>
      <c r="D70" s="60" t="s">
        <v>65</v>
      </c>
      <c r="E70" s="59"/>
      <c r="F70" s="68">
        <v>44157</v>
      </c>
      <c r="G70" s="53">
        <v>17240000</v>
      </c>
      <c r="H70" s="65"/>
      <c r="I70" s="66"/>
      <c r="J70" s="59"/>
    </row>
    <row r="71" spans="1:11" x14ac:dyDescent="0.25">
      <c r="A71" s="68">
        <v>44121</v>
      </c>
      <c r="B71" s="54">
        <v>674000</v>
      </c>
      <c r="C71" s="99" t="s">
        <v>29</v>
      </c>
      <c r="D71" s="60" t="s">
        <v>43</v>
      </c>
      <c r="E71" s="59"/>
      <c r="F71" s="68">
        <v>44158</v>
      </c>
      <c r="G71" s="53">
        <v>14520000</v>
      </c>
      <c r="H71" s="65"/>
      <c r="I71" s="66"/>
      <c r="J71" s="59"/>
    </row>
    <row r="72" spans="1:11" x14ac:dyDescent="0.25">
      <c r="A72" s="68">
        <v>44122</v>
      </c>
      <c r="B72" s="54">
        <v>1810000</v>
      </c>
      <c r="C72" s="99" t="s">
        <v>29</v>
      </c>
      <c r="D72" s="60" t="s">
        <v>100</v>
      </c>
      <c r="E72" s="59"/>
      <c r="F72" s="68">
        <v>44159</v>
      </c>
      <c r="G72" s="53">
        <v>19025000</v>
      </c>
      <c r="H72" s="105"/>
      <c r="I72" s="96"/>
      <c r="J72" s="59"/>
    </row>
    <row r="73" spans="1:11" x14ac:dyDescent="0.25">
      <c r="A73" s="68">
        <v>44122</v>
      </c>
      <c r="B73" s="54">
        <v>766000</v>
      </c>
      <c r="C73" s="99" t="s">
        <v>29</v>
      </c>
      <c r="D73" s="60" t="s">
        <v>40</v>
      </c>
      <c r="E73" s="59"/>
      <c r="F73" s="68">
        <v>44160</v>
      </c>
      <c r="G73" s="53">
        <v>17520000</v>
      </c>
      <c r="H73" s="65"/>
      <c r="I73" s="96"/>
      <c r="J73" s="97"/>
    </row>
    <row r="74" spans="1:11" x14ac:dyDescent="0.25">
      <c r="A74" s="68">
        <v>44122</v>
      </c>
      <c r="B74" s="54">
        <v>905000</v>
      </c>
      <c r="C74" s="99" t="s">
        <v>29</v>
      </c>
      <c r="D74" s="60" t="s">
        <v>48</v>
      </c>
      <c r="E74" s="59"/>
      <c r="F74" s="68">
        <v>44160</v>
      </c>
      <c r="G74" s="53">
        <v>1990000</v>
      </c>
      <c r="H74" s="65"/>
      <c r="I74" s="96"/>
      <c r="J74" s="97"/>
      <c r="K74" s="46"/>
    </row>
    <row r="75" spans="1:11" x14ac:dyDescent="0.25">
      <c r="A75" s="68">
        <v>44122</v>
      </c>
      <c r="B75" s="54">
        <v>228000</v>
      </c>
      <c r="C75" s="99" t="s">
        <v>29</v>
      </c>
      <c r="D75" s="60" t="s">
        <v>43</v>
      </c>
      <c r="E75" s="59"/>
      <c r="F75" s="68">
        <v>44161</v>
      </c>
      <c r="G75" s="53">
        <v>15240000</v>
      </c>
      <c r="H75" s="65"/>
      <c r="I75" s="96"/>
      <c r="J75" s="97"/>
      <c r="K75" s="46"/>
    </row>
    <row r="76" spans="1:11" x14ac:dyDescent="0.25">
      <c r="A76" s="68">
        <v>44123</v>
      </c>
      <c r="B76" s="54">
        <v>32500</v>
      </c>
      <c r="C76" s="99" t="s">
        <v>29</v>
      </c>
      <c r="D76" s="60" t="s">
        <v>40</v>
      </c>
      <c r="E76" s="59"/>
      <c r="F76" s="68">
        <v>44161</v>
      </c>
      <c r="G76" s="53">
        <v>4680000</v>
      </c>
      <c r="H76" s="65"/>
      <c r="I76" s="96"/>
      <c r="J76" s="97"/>
      <c r="K76" s="46"/>
    </row>
    <row r="77" spans="1:11" x14ac:dyDescent="0.25">
      <c r="A77" s="68">
        <v>44124</v>
      </c>
      <c r="B77" s="54">
        <v>1276000</v>
      </c>
      <c r="C77" s="99" t="s">
        <v>29</v>
      </c>
      <c r="D77" s="60" t="s">
        <v>40</v>
      </c>
      <c r="E77" s="59"/>
      <c r="F77" s="68">
        <v>44162</v>
      </c>
      <c r="G77" s="53">
        <v>25160000</v>
      </c>
      <c r="H77" s="65"/>
      <c r="I77" s="96"/>
      <c r="J77" s="97"/>
      <c r="K77" s="46"/>
    </row>
    <row r="78" spans="1:11" x14ac:dyDescent="0.25">
      <c r="A78" s="68">
        <v>44124</v>
      </c>
      <c r="B78" s="54">
        <v>264000</v>
      </c>
      <c r="C78" s="99" t="s">
        <v>29</v>
      </c>
      <c r="D78" s="60" t="s">
        <v>43</v>
      </c>
      <c r="E78" s="59"/>
      <c r="F78" s="68">
        <v>44163</v>
      </c>
      <c r="G78" s="53">
        <v>17940000</v>
      </c>
      <c r="H78" s="65"/>
      <c r="I78" s="96"/>
      <c r="J78" s="97"/>
      <c r="K78" s="46"/>
    </row>
    <row r="79" spans="1:11" x14ac:dyDescent="0.25">
      <c r="A79" s="68">
        <v>44125</v>
      </c>
      <c r="B79" s="54">
        <v>360000</v>
      </c>
      <c r="C79" s="99" t="s">
        <v>29</v>
      </c>
      <c r="D79" s="60" t="s">
        <v>40</v>
      </c>
      <c r="E79" s="97"/>
      <c r="F79" s="68">
        <v>44164</v>
      </c>
      <c r="G79" s="53">
        <v>15480000</v>
      </c>
      <c r="H79" s="65"/>
      <c r="I79" s="66"/>
      <c r="J79" s="59"/>
      <c r="K79" s="46"/>
    </row>
    <row r="80" spans="1:11" ht="15.75" customHeight="1" x14ac:dyDescent="0.25">
      <c r="A80" s="68">
        <v>44125</v>
      </c>
      <c r="B80" s="54">
        <v>910000</v>
      </c>
      <c r="C80" s="99" t="s">
        <v>29</v>
      </c>
      <c r="D80" s="98" t="s">
        <v>105</v>
      </c>
      <c r="E80" s="97"/>
      <c r="F80" s="68">
        <v>44165</v>
      </c>
      <c r="G80" s="53">
        <v>21210000</v>
      </c>
      <c r="H80" s="105"/>
      <c r="I80" s="96"/>
      <c r="J80" s="59"/>
    </row>
    <row r="81" spans="1:10" x14ac:dyDescent="0.25">
      <c r="A81" s="68">
        <v>44125</v>
      </c>
      <c r="B81" s="54">
        <v>290000</v>
      </c>
      <c r="C81" s="99" t="s">
        <v>29</v>
      </c>
      <c r="D81" s="98" t="s">
        <v>43</v>
      </c>
      <c r="E81" s="97"/>
      <c r="F81" s="68">
        <v>44166</v>
      </c>
      <c r="G81" s="53">
        <v>23150000</v>
      </c>
      <c r="H81" s="65"/>
      <c r="I81" s="66"/>
      <c r="J81" s="59"/>
    </row>
    <row r="82" spans="1:10" x14ac:dyDescent="0.25">
      <c r="A82" s="68">
        <v>44126</v>
      </c>
      <c r="B82" s="54">
        <v>455000</v>
      </c>
      <c r="C82" s="99" t="s">
        <v>29</v>
      </c>
      <c r="D82" s="98" t="s">
        <v>107</v>
      </c>
      <c r="E82" s="97"/>
      <c r="F82" s="68">
        <v>44167</v>
      </c>
      <c r="G82" s="53">
        <v>32000000</v>
      </c>
      <c r="H82" s="65"/>
      <c r="I82" s="66"/>
      <c r="J82" s="59"/>
    </row>
    <row r="83" spans="1:10" x14ac:dyDescent="0.25">
      <c r="A83" s="68">
        <v>44126</v>
      </c>
      <c r="B83" s="54">
        <v>1365000</v>
      </c>
      <c r="C83" s="99" t="s">
        <v>29</v>
      </c>
      <c r="D83" s="98" t="s">
        <v>108</v>
      </c>
      <c r="E83" s="97"/>
      <c r="F83" s="68">
        <v>44168</v>
      </c>
      <c r="G83" s="53">
        <v>10140000</v>
      </c>
      <c r="H83" s="65" t="s">
        <v>206</v>
      </c>
      <c r="I83" s="66"/>
      <c r="J83" s="59"/>
    </row>
    <row r="84" spans="1:10" x14ac:dyDescent="0.25">
      <c r="A84" s="68">
        <v>44126</v>
      </c>
      <c r="B84" s="54">
        <v>1585000</v>
      </c>
      <c r="C84" s="99" t="s">
        <v>29</v>
      </c>
      <c r="D84" s="98" t="s">
        <v>40</v>
      </c>
      <c r="E84" s="97"/>
      <c r="F84" s="68">
        <v>44169</v>
      </c>
      <c r="G84" s="53">
        <v>26595000</v>
      </c>
      <c r="H84" s="65"/>
      <c r="I84" s="66"/>
      <c r="J84" s="59"/>
    </row>
    <row r="85" spans="1:10" x14ac:dyDescent="0.25">
      <c r="A85" s="68">
        <v>44126</v>
      </c>
      <c r="B85" s="54">
        <v>60000</v>
      </c>
      <c r="C85" s="99" t="s">
        <v>29</v>
      </c>
      <c r="D85" s="98" t="s">
        <v>43</v>
      </c>
      <c r="E85" s="97"/>
      <c r="F85" s="68">
        <v>44170</v>
      </c>
      <c r="G85" s="53">
        <v>10880000</v>
      </c>
      <c r="H85" s="65"/>
      <c r="I85" s="66"/>
      <c r="J85" s="59"/>
    </row>
    <row r="86" spans="1:10" x14ac:dyDescent="0.25">
      <c r="A86" s="68">
        <v>44127</v>
      </c>
      <c r="B86" s="54">
        <v>240000</v>
      </c>
      <c r="C86" s="99" t="s">
        <v>29</v>
      </c>
      <c r="D86" s="98" t="s">
        <v>43</v>
      </c>
      <c r="E86" s="97"/>
      <c r="F86" s="68">
        <v>44171</v>
      </c>
      <c r="G86" s="53">
        <v>9840000</v>
      </c>
      <c r="H86" s="65"/>
      <c r="I86" s="66"/>
      <c r="J86" s="59"/>
    </row>
    <row r="87" spans="1:10" x14ac:dyDescent="0.25">
      <c r="A87" s="68">
        <v>44127</v>
      </c>
      <c r="B87" s="54">
        <v>3680000</v>
      </c>
      <c r="C87" s="99" t="s">
        <v>29</v>
      </c>
      <c r="D87" s="98" t="s">
        <v>80</v>
      </c>
      <c r="E87" s="59"/>
      <c r="F87" s="68">
        <v>44172</v>
      </c>
      <c r="G87" s="53">
        <v>17410000</v>
      </c>
      <c r="H87" s="65"/>
      <c r="I87" s="66"/>
      <c r="J87" s="59"/>
    </row>
    <row r="88" spans="1:10" x14ac:dyDescent="0.25">
      <c r="A88" s="68">
        <v>44127</v>
      </c>
      <c r="B88" s="54">
        <v>2190000</v>
      </c>
      <c r="C88" s="99" t="s">
        <v>29</v>
      </c>
      <c r="D88" s="98" t="s">
        <v>40</v>
      </c>
      <c r="E88" s="59"/>
      <c r="F88" s="68">
        <v>44173</v>
      </c>
      <c r="G88" s="53">
        <v>26915000</v>
      </c>
      <c r="H88" s="65"/>
      <c r="I88" s="66"/>
      <c r="J88" s="59"/>
    </row>
    <row r="89" spans="1:10" x14ac:dyDescent="0.25">
      <c r="A89" s="68">
        <v>44128</v>
      </c>
      <c r="B89" s="54">
        <v>1380000</v>
      </c>
      <c r="C89" s="99" t="s">
        <v>29</v>
      </c>
      <c r="D89" s="98" t="s">
        <v>41</v>
      </c>
      <c r="E89" s="59"/>
      <c r="F89" s="68">
        <v>44174</v>
      </c>
      <c r="G89" s="53">
        <v>23995000</v>
      </c>
      <c r="H89" s="65"/>
      <c r="I89" s="66"/>
      <c r="J89" s="59"/>
    </row>
    <row r="90" spans="1:10" x14ac:dyDescent="0.25">
      <c r="A90" s="68">
        <v>44128</v>
      </c>
      <c r="B90" s="54">
        <v>1320000</v>
      </c>
      <c r="C90" s="99" t="s">
        <v>29</v>
      </c>
      <c r="D90" s="98" t="s">
        <v>114</v>
      </c>
      <c r="E90" s="59"/>
      <c r="F90" s="68">
        <v>44175</v>
      </c>
      <c r="G90" s="53">
        <v>33390000</v>
      </c>
      <c r="H90" s="65"/>
      <c r="I90" s="66"/>
      <c r="J90" s="59"/>
    </row>
    <row r="91" spans="1:10" x14ac:dyDescent="0.25">
      <c r="A91" s="68">
        <v>44128</v>
      </c>
      <c r="B91" s="54">
        <v>660000</v>
      </c>
      <c r="C91" s="99" t="s">
        <v>29</v>
      </c>
      <c r="D91" s="98" t="s">
        <v>43</v>
      </c>
      <c r="E91" s="59"/>
      <c r="F91" s="68">
        <v>44176</v>
      </c>
      <c r="G91" s="53">
        <v>30920000</v>
      </c>
      <c r="H91" s="65"/>
      <c r="I91" s="66"/>
      <c r="J91" s="59"/>
    </row>
    <row r="92" spans="1:10" x14ac:dyDescent="0.25">
      <c r="A92" s="68">
        <v>44129</v>
      </c>
      <c r="B92" s="54">
        <v>460000</v>
      </c>
      <c r="C92" s="99" t="s">
        <v>29</v>
      </c>
      <c r="D92" s="98" t="s">
        <v>134</v>
      </c>
      <c r="E92" s="59"/>
      <c r="F92" s="68">
        <v>44177</v>
      </c>
      <c r="G92" s="53">
        <v>25320000</v>
      </c>
      <c r="H92" s="105"/>
      <c r="I92" s="96"/>
      <c r="J92" s="59"/>
    </row>
    <row r="93" spans="1:10" x14ac:dyDescent="0.25">
      <c r="A93" s="68">
        <v>44129</v>
      </c>
      <c r="B93" s="54">
        <v>2100000</v>
      </c>
      <c r="C93" s="99" t="s">
        <v>29</v>
      </c>
      <c r="D93" s="60" t="s">
        <v>40</v>
      </c>
      <c r="F93" s="68">
        <v>44178</v>
      </c>
      <c r="G93" s="53">
        <v>22530000</v>
      </c>
      <c r="H93" s="65"/>
      <c r="I93" s="66"/>
      <c r="J93" s="59"/>
    </row>
    <row r="94" spans="1:10" x14ac:dyDescent="0.25">
      <c r="A94" s="68">
        <v>44129</v>
      </c>
      <c r="B94" s="54">
        <v>920000</v>
      </c>
      <c r="C94" s="99" t="s">
        <v>29</v>
      </c>
      <c r="D94" s="98" t="s">
        <v>119</v>
      </c>
      <c r="E94" s="59"/>
      <c r="F94" s="68">
        <v>44179</v>
      </c>
      <c r="G94" s="53">
        <v>28530000</v>
      </c>
      <c r="H94" s="65"/>
      <c r="I94" s="66"/>
      <c r="J94" s="59"/>
    </row>
    <row r="95" spans="1:10" x14ac:dyDescent="0.25">
      <c r="A95" s="68">
        <v>44129</v>
      </c>
      <c r="B95" s="54">
        <v>160000</v>
      </c>
      <c r="C95" s="99" t="s">
        <v>29</v>
      </c>
      <c r="D95" s="98" t="s">
        <v>43</v>
      </c>
      <c r="E95" s="59"/>
      <c r="F95" s="68">
        <v>44180</v>
      </c>
      <c r="G95" s="53">
        <v>29200000</v>
      </c>
      <c r="H95" s="105"/>
      <c r="I95" s="96"/>
      <c r="J95" s="59"/>
    </row>
    <row r="96" spans="1:10" x14ac:dyDescent="0.25">
      <c r="A96" s="68">
        <v>44130</v>
      </c>
      <c r="B96" s="54">
        <v>1380000</v>
      </c>
      <c r="C96" s="99" t="s">
        <v>29</v>
      </c>
      <c r="D96" s="98" t="s">
        <v>41</v>
      </c>
      <c r="E96" s="59"/>
      <c r="F96" s="68">
        <v>44181</v>
      </c>
      <c r="G96" s="53">
        <v>41420000</v>
      </c>
      <c r="H96" s="65"/>
      <c r="I96" s="66"/>
      <c r="J96" s="59"/>
    </row>
    <row r="97" spans="1:10" x14ac:dyDescent="0.25">
      <c r="A97" s="68">
        <v>44130</v>
      </c>
      <c r="B97" s="54">
        <v>2240000</v>
      </c>
      <c r="C97" s="99" t="s">
        <v>29</v>
      </c>
      <c r="D97" s="151" t="s">
        <v>40</v>
      </c>
      <c r="E97" s="59"/>
      <c r="F97" s="68">
        <v>44182</v>
      </c>
      <c r="G97" s="53">
        <v>45090000</v>
      </c>
      <c r="H97" s="65" t="s">
        <v>27</v>
      </c>
      <c r="I97" s="66"/>
      <c r="J97" s="59"/>
    </row>
    <row r="98" spans="1:10" x14ac:dyDescent="0.25">
      <c r="A98" s="68">
        <v>44130</v>
      </c>
      <c r="B98" s="54">
        <v>460000</v>
      </c>
      <c r="C98" s="99" t="s">
        <v>29</v>
      </c>
      <c r="D98" s="98" t="s">
        <v>44</v>
      </c>
      <c r="E98" s="59"/>
      <c r="F98" s="68">
        <v>44183</v>
      </c>
      <c r="G98" s="53">
        <v>20830000</v>
      </c>
      <c r="H98" s="65"/>
      <c r="I98" s="66"/>
      <c r="J98" s="59"/>
    </row>
    <row r="99" spans="1:10" x14ac:dyDescent="0.25">
      <c r="A99" s="68">
        <v>44130</v>
      </c>
      <c r="B99" s="54">
        <v>792000</v>
      </c>
      <c r="C99" s="99" t="s">
        <v>29</v>
      </c>
      <c r="D99" s="98" t="s">
        <v>43</v>
      </c>
      <c r="E99" s="59"/>
      <c r="F99" s="68">
        <v>44184</v>
      </c>
      <c r="G99" s="53">
        <v>26010000</v>
      </c>
      <c r="H99" s="65"/>
      <c r="I99" s="66"/>
      <c r="J99" s="59"/>
    </row>
    <row r="100" spans="1:10" x14ac:dyDescent="0.25">
      <c r="A100" s="68">
        <v>44027</v>
      </c>
      <c r="B100" s="54">
        <v>2350000</v>
      </c>
      <c r="C100" s="99" t="s">
        <v>29</v>
      </c>
      <c r="D100" s="60" t="s">
        <v>51</v>
      </c>
      <c r="E100" s="59"/>
      <c r="F100" s="68">
        <v>44185</v>
      </c>
      <c r="G100" s="53">
        <v>21930000</v>
      </c>
      <c r="H100" s="65"/>
      <c r="I100" s="66"/>
      <c r="J100" s="59"/>
    </row>
    <row r="101" spans="1:10" x14ac:dyDescent="0.25">
      <c r="A101" s="68">
        <v>44027</v>
      </c>
      <c r="B101" s="54">
        <v>1600000</v>
      </c>
      <c r="C101" s="99" t="s">
        <v>29</v>
      </c>
      <c r="D101" s="151" t="s">
        <v>40</v>
      </c>
      <c r="E101" s="59"/>
      <c r="F101" s="68">
        <v>44186</v>
      </c>
      <c r="G101" s="53">
        <v>18740000</v>
      </c>
      <c r="H101" s="65"/>
      <c r="I101" s="96"/>
      <c r="J101" s="59"/>
    </row>
    <row r="102" spans="1:10" x14ac:dyDescent="0.25">
      <c r="A102" s="68">
        <v>44131</v>
      </c>
      <c r="B102" s="54">
        <v>680000</v>
      </c>
      <c r="C102" s="99" t="s">
        <v>29</v>
      </c>
      <c r="D102" s="60" t="s">
        <v>43</v>
      </c>
      <c r="E102" s="59"/>
      <c r="F102" s="68">
        <v>44187</v>
      </c>
      <c r="G102" s="53">
        <v>32170000</v>
      </c>
      <c r="H102" s="65"/>
      <c r="I102" s="66"/>
      <c r="J102" s="59"/>
    </row>
    <row r="103" spans="1:10" x14ac:dyDescent="0.25">
      <c r="A103" s="68">
        <v>44131</v>
      </c>
      <c r="B103" s="54">
        <v>1410000</v>
      </c>
      <c r="C103" s="99" t="s">
        <v>29</v>
      </c>
      <c r="D103" s="60" t="s">
        <v>53</v>
      </c>
      <c r="E103" s="59"/>
      <c r="F103" s="68">
        <v>44188</v>
      </c>
      <c r="G103" s="53">
        <v>46540000</v>
      </c>
      <c r="H103" s="65"/>
      <c r="I103" s="66"/>
      <c r="J103" s="59"/>
    </row>
    <row r="104" spans="1:10" x14ac:dyDescent="0.25">
      <c r="A104" s="68">
        <v>44132</v>
      </c>
      <c r="B104" s="54">
        <v>1470000</v>
      </c>
      <c r="C104" s="99" t="s">
        <v>29</v>
      </c>
      <c r="D104" s="60" t="s">
        <v>41</v>
      </c>
      <c r="E104" s="59"/>
      <c r="F104" s="68">
        <v>44189</v>
      </c>
      <c r="G104" s="53">
        <v>32260000</v>
      </c>
      <c r="H104" s="65"/>
      <c r="I104" s="66"/>
      <c r="J104" s="59"/>
    </row>
    <row r="105" spans="1:10" x14ac:dyDescent="0.25">
      <c r="A105" s="68">
        <v>44132</v>
      </c>
      <c r="B105" s="54">
        <v>2820000</v>
      </c>
      <c r="C105" s="99" t="s">
        <v>29</v>
      </c>
      <c r="D105" s="60" t="s">
        <v>40</v>
      </c>
      <c r="E105" s="59"/>
      <c r="F105" s="68">
        <v>44190</v>
      </c>
      <c r="G105" s="53">
        <v>16320000</v>
      </c>
      <c r="H105" s="65"/>
      <c r="I105" s="66"/>
      <c r="J105" s="59"/>
    </row>
    <row r="106" spans="1:10" x14ac:dyDescent="0.25">
      <c r="A106" s="68">
        <v>44132</v>
      </c>
      <c r="B106" s="54">
        <v>980000</v>
      </c>
      <c r="C106" s="99" t="s">
        <v>29</v>
      </c>
      <c r="D106" s="60" t="s">
        <v>48</v>
      </c>
      <c r="E106" s="59"/>
      <c r="F106" s="68">
        <v>44191</v>
      </c>
      <c r="G106" s="53">
        <v>37090000</v>
      </c>
      <c r="H106" s="65"/>
      <c r="I106" s="66"/>
      <c r="J106" s="59"/>
    </row>
    <row r="107" spans="1:10" x14ac:dyDescent="0.25">
      <c r="A107" s="68">
        <v>44132</v>
      </c>
      <c r="B107" s="54">
        <v>120000</v>
      </c>
      <c r="C107" s="99" t="s">
        <v>29</v>
      </c>
      <c r="D107" s="60" t="s">
        <v>43</v>
      </c>
      <c r="E107" s="59"/>
      <c r="F107" s="68">
        <v>44192</v>
      </c>
      <c r="G107" s="53">
        <v>26960000</v>
      </c>
      <c r="H107" s="65"/>
      <c r="I107" s="66"/>
      <c r="J107" s="59"/>
    </row>
    <row r="108" spans="1:10" x14ac:dyDescent="0.25">
      <c r="A108" s="68">
        <v>44133</v>
      </c>
      <c r="B108" s="54">
        <v>2000000</v>
      </c>
      <c r="C108" s="99" t="s">
        <v>29</v>
      </c>
      <c r="D108" s="60" t="s">
        <v>94</v>
      </c>
      <c r="E108" s="59"/>
      <c r="F108" s="68">
        <v>44193</v>
      </c>
      <c r="G108" s="53">
        <v>29630000</v>
      </c>
      <c r="H108" s="65"/>
      <c r="I108" s="66"/>
      <c r="J108" s="59"/>
    </row>
    <row r="109" spans="1:10" x14ac:dyDescent="0.25">
      <c r="A109" s="68">
        <v>44133</v>
      </c>
      <c r="B109" s="54">
        <v>1460000</v>
      </c>
      <c r="C109" s="99" t="s">
        <v>29</v>
      </c>
      <c r="D109" s="60" t="s">
        <v>40</v>
      </c>
      <c r="E109" s="59"/>
      <c r="F109" s="68">
        <v>44194</v>
      </c>
      <c r="G109" s="53">
        <v>40550000</v>
      </c>
      <c r="H109" s="65"/>
      <c r="I109" s="66"/>
      <c r="J109" s="59"/>
    </row>
    <row r="110" spans="1:10" x14ac:dyDescent="0.25">
      <c r="A110" s="68">
        <v>44133</v>
      </c>
      <c r="B110" s="54">
        <v>1000000</v>
      </c>
      <c r="C110" s="99" t="s">
        <v>29</v>
      </c>
      <c r="D110" s="60" t="s">
        <v>127</v>
      </c>
      <c r="E110" s="59"/>
      <c r="F110" s="68">
        <v>44195</v>
      </c>
      <c r="G110" s="53">
        <v>37580000</v>
      </c>
      <c r="H110" s="65"/>
      <c r="I110" s="66"/>
      <c r="J110" s="59"/>
    </row>
    <row r="111" spans="1:10" x14ac:dyDescent="0.25">
      <c r="A111" s="68">
        <v>44133</v>
      </c>
      <c r="B111" s="54">
        <v>370000</v>
      </c>
      <c r="C111" s="99" t="s">
        <v>29</v>
      </c>
      <c r="D111" s="60" t="s">
        <v>43</v>
      </c>
      <c r="E111" s="59"/>
      <c r="F111" s="68">
        <v>44196</v>
      </c>
      <c r="G111" s="53">
        <v>25680000</v>
      </c>
      <c r="H111" s="65"/>
      <c r="I111" s="66"/>
      <c r="J111" s="59"/>
    </row>
    <row r="112" spans="1:10" x14ac:dyDescent="0.25">
      <c r="A112" s="68">
        <v>44134</v>
      </c>
      <c r="B112" s="54">
        <v>3570000</v>
      </c>
      <c r="C112" s="99" t="s">
        <v>29</v>
      </c>
      <c r="D112" s="60" t="s">
        <v>177</v>
      </c>
      <c r="E112" s="59"/>
      <c r="F112" s="68">
        <v>44199</v>
      </c>
      <c r="G112" s="53"/>
      <c r="H112" s="65"/>
      <c r="I112" s="66"/>
      <c r="J112" s="59"/>
    </row>
    <row r="113" spans="1:10" x14ac:dyDescent="0.25">
      <c r="A113" s="68">
        <v>44134</v>
      </c>
      <c r="B113" s="54">
        <v>1030000</v>
      </c>
      <c r="C113" s="99" t="s">
        <v>29</v>
      </c>
      <c r="D113" s="60" t="s">
        <v>40</v>
      </c>
      <c r="E113" s="59"/>
      <c r="F113" s="68">
        <v>44200</v>
      </c>
      <c r="G113" s="53"/>
      <c r="H113" s="65"/>
      <c r="I113" s="66"/>
      <c r="J113" s="59"/>
    </row>
    <row r="114" spans="1:10" x14ac:dyDescent="0.25">
      <c r="A114" s="68">
        <v>44134</v>
      </c>
      <c r="B114" s="54">
        <v>240000</v>
      </c>
      <c r="C114" s="99" t="s">
        <v>29</v>
      </c>
      <c r="D114" s="60" t="s">
        <v>43</v>
      </c>
      <c r="E114" s="59"/>
      <c r="F114" s="68">
        <v>44201</v>
      </c>
      <c r="G114" s="53"/>
      <c r="H114" s="65"/>
      <c r="I114" s="66"/>
      <c r="J114" s="59"/>
    </row>
    <row r="115" spans="1:10" x14ac:dyDescent="0.25">
      <c r="A115" s="68">
        <v>44135</v>
      </c>
      <c r="B115" s="54">
        <v>1560000</v>
      </c>
      <c r="C115" s="99" t="s">
        <v>29</v>
      </c>
      <c r="D115" s="60" t="s">
        <v>118</v>
      </c>
      <c r="E115" s="59"/>
      <c r="F115" s="68">
        <v>44202</v>
      </c>
      <c r="G115" s="53"/>
      <c r="H115" s="65"/>
      <c r="I115" s="66"/>
      <c r="J115" s="59"/>
    </row>
    <row r="116" spans="1:10" x14ac:dyDescent="0.25">
      <c r="A116" s="68">
        <v>44135</v>
      </c>
      <c r="B116" s="54">
        <v>90000</v>
      </c>
      <c r="C116" s="99" t="s">
        <v>29</v>
      </c>
      <c r="D116" s="60" t="s">
        <v>40</v>
      </c>
      <c r="E116" s="59"/>
      <c r="F116" s="68">
        <v>44203</v>
      </c>
      <c r="G116" s="53"/>
      <c r="H116" s="65"/>
      <c r="I116" s="66"/>
      <c r="J116" s="59"/>
    </row>
    <row r="117" spans="1:10" x14ac:dyDescent="0.25">
      <c r="A117" s="68">
        <v>44135</v>
      </c>
      <c r="B117" s="54">
        <v>520000</v>
      </c>
      <c r="C117" s="100" t="s">
        <v>29</v>
      </c>
      <c r="D117" s="60" t="s">
        <v>107</v>
      </c>
      <c r="E117" s="59"/>
      <c r="F117" s="68">
        <v>44204</v>
      </c>
      <c r="G117" s="53"/>
      <c r="H117" s="65"/>
      <c r="I117" s="66"/>
      <c r="J117" s="59"/>
    </row>
    <row r="118" spans="1:10" x14ac:dyDescent="0.25">
      <c r="A118" s="68">
        <v>44136</v>
      </c>
      <c r="B118" s="54">
        <v>1040000</v>
      </c>
      <c r="C118" s="100" t="s">
        <v>29</v>
      </c>
      <c r="D118" s="60" t="s">
        <v>47</v>
      </c>
      <c r="E118" s="59"/>
      <c r="F118" s="68">
        <v>44205</v>
      </c>
      <c r="G118" s="53"/>
      <c r="H118" s="65"/>
      <c r="I118" s="66"/>
      <c r="J118" s="59"/>
    </row>
    <row r="119" spans="1:10" x14ac:dyDescent="0.25">
      <c r="A119" s="68">
        <v>44136</v>
      </c>
      <c r="B119" s="54">
        <v>800000</v>
      </c>
      <c r="C119" s="100" t="s">
        <v>29</v>
      </c>
      <c r="D119" s="60" t="s">
        <v>40</v>
      </c>
      <c r="E119" s="59"/>
      <c r="F119" s="68">
        <v>44206</v>
      </c>
      <c r="G119" s="53"/>
      <c r="H119" s="65"/>
      <c r="I119" s="66"/>
      <c r="J119" s="59"/>
    </row>
    <row r="120" spans="1:10" x14ac:dyDescent="0.25">
      <c r="A120" s="68">
        <v>44136</v>
      </c>
      <c r="B120" s="54">
        <v>2600000</v>
      </c>
      <c r="C120" s="100" t="s">
        <v>29</v>
      </c>
      <c r="D120" s="60" t="s">
        <v>132</v>
      </c>
      <c r="E120" s="59"/>
      <c r="F120" s="68">
        <v>44207</v>
      </c>
      <c r="G120" s="53"/>
      <c r="H120" s="65"/>
      <c r="I120" s="66"/>
      <c r="J120" s="59"/>
    </row>
    <row r="121" spans="1:10" x14ac:dyDescent="0.25">
      <c r="A121" s="68">
        <v>44136</v>
      </c>
      <c r="B121" s="54">
        <v>280000</v>
      </c>
      <c r="C121" s="100" t="s">
        <v>29</v>
      </c>
      <c r="D121" s="60" t="s">
        <v>43</v>
      </c>
      <c r="E121" s="59"/>
      <c r="F121" s="68">
        <v>44208</v>
      </c>
      <c r="G121" s="53"/>
      <c r="H121" s="65"/>
      <c r="I121" s="66"/>
      <c r="J121" s="59"/>
    </row>
    <row r="122" spans="1:10" x14ac:dyDescent="0.25">
      <c r="A122" s="68">
        <v>44137</v>
      </c>
      <c r="B122" s="54">
        <v>520000</v>
      </c>
      <c r="C122" s="100" t="s">
        <v>29</v>
      </c>
      <c r="D122" s="60" t="s">
        <v>134</v>
      </c>
      <c r="E122" s="59"/>
      <c r="F122" s="68">
        <v>44209</v>
      </c>
      <c r="G122" s="53"/>
      <c r="H122" s="65"/>
      <c r="I122" s="66"/>
      <c r="J122" s="59"/>
    </row>
    <row r="123" spans="1:10" x14ac:dyDescent="0.25">
      <c r="A123" s="68">
        <v>44137</v>
      </c>
      <c r="B123" s="54">
        <v>1040000</v>
      </c>
      <c r="C123" s="100" t="s">
        <v>29</v>
      </c>
      <c r="D123" s="60" t="s">
        <v>135</v>
      </c>
      <c r="E123" s="59"/>
      <c r="F123" s="68">
        <v>44210</v>
      </c>
      <c r="G123" s="53"/>
      <c r="H123" s="65"/>
      <c r="I123" s="66"/>
      <c r="J123" s="59"/>
    </row>
    <row r="124" spans="1:10" x14ac:dyDescent="0.25">
      <c r="A124" s="68">
        <v>44137</v>
      </c>
      <c r="B124" s="54">
        <v>520000</v>
      </c>
      <c r="C124" s="100" t="s">
        <v>29</v>
      </c>
      <c r="D124" s="152" t="s">
        <v>44</v>
      </c>
      <c r="E124" s="59"/>
      <c r="F124" s="68">
        <v>44211</v>
      </c>
      <c r="G124" s="53"/>
      <c r="H124" s="65"/>
      <c r="I124" s="66"/>
      <c r="J124" s="59"/>
    </row>
    <row r="125" spans="1:10" x14ac:dyDescent="0.25">
      <c r="A125" s="68">
        <v>44137</v>
      </c>
      <c r="B125" s="54">
        <v>400000</v>
      </c>
      <c r="C125" s="100" t="s">
        <v>29</v>
      </c>
      <c r="D125" s="152" t="s">
        <v>43</v>
      </c>
      <c r="E125" s="59"/>
      <c r="F125" s="68">
        <v>44212</v>
      </c>
      <c r="G125" s="53"/>
      <c r="H125" s="79"/>
      <c r="I125" s="80"/>
      <c r="J125" s="59"/>
    </row>
    <row r="126" spans="1:10" x14ac:dyDescent="0.25">
      <c r="A126" s="68">
        <v>44138</v>
      </c>
      <c r="B126" s="54">
        <v>680000</v>
      </c>
      <c r="C126" s="101" t="s">
        <v>29</v>
      </c>
      <c r="D126" s="60" t="s">
        <v>40</v>
      </c>
      <c r="E126" s="59"/>
      <c r="F126" s="68">
        <v>44213</v>
      </c>
      <c r="G126" s="53"/>
      <c r="H126" s="79"/>
      <c r="I126" s="80"/>
      <c r="J126" s="59"/>
    </row>
    <row r="127" spans="1:10" x14ac:dyDescent="0.25">
      <c r="A127" s="68">
        <v>44139</v>
      </c>
      <c r="B127" s="54">
        <v>1458000</v>
      </c>
      <c r="C127" s="101" t="s">
        <v>29</v>
      </c>
      <c r="D127" s="60" t="s">
        <v>40</v>
      </c>
      <c r="E127" s="59"/>
      <c r="F127" s="68">
        <v>44214</v>
      </c>
      <c r="G127" s="53"/>
      <c r="H127" s="79"/>
      <c r="I127" s="80"/>
      <c r="J127" s="59"/>
    </row>
    <row r="128" spans="1:10" x14ac:dyDescent="0.25">
      <c r="A128" s="68">
        <v>44139</v>
      </c>
      <c r="B128" s="54">
        <v>5160000</v>
      </c>
      <c r="C128" s="101" t="s">
        <v>29</v>
      </c>
      <c r="D128" s="60" t="s">
        <v>141</v>
      </c>
      <c r="E128" s="59"/>
      <c r="F128" s="68">
        <v>44215</v>
      </c>
      <c r="G128" s="53"/>
      <c r="H128" s="79"/>
      <c r="I128" s="80"/>
      <c r="J128" s="59"/>
    </row>
    <row r="129" spans="1:10" x14ac:dyDescent="0.25">
      <c r="A129" s="68">
        <v>44139</v>
      </c>
      <c r="B129" s="54">
        <v>820000</v>
      </c>
      <c r="C129" s="101" t="s">
        <v>29</v>
      </c>
      <c r="D129" s="60" t="s">
        <v>43</v>
      </c>
      <c r="E129" s="59"/>
      <c r="F129" s="68">
        <v>44216</v>
      </c>
      <c r="G129" s="53"/>
      <c r="H129" s="79"/>
      <c r="I129" s="80"/>
      <c r="J129" s="59"/>
    </row>
    <row r="130" spans="1:10" x14ac:dyDescent="0.25">
      <c r="A130" s="68">
        <v>44140</v>
      </c>
      <c r="B130" s="54">
        <v>4160000</v>
      </c>
      <c r="C130" s="101" t="s">
        <v>29</v>
      </c>
      <c r="D130" s="60" t="s">
        <v>144</v>
      </c>
      <c r="E130" s="59"/>
      <c r="F130" s="68">
        <v>44217</v>
      </c>
      <c r="G130" s="53"/>
      <c r="H130" s="79"/>
      <c r="I130" s="80"/>
      <c r="J130" s="59"/>
    </row>
    <row r="131" spans="1:10" x14ac:dyDescent="0.25">
      <c r="A131" s="68">
        <v>44140</v>
      </c>
      <c r="B131" s="54">
        <v>760000</v>
      </c>
      <c r="C131" s="101" t="s">
        <v>29</v>
      </c>
      <c r="D131" s="60" t="s">
        <v>40</v>
      </c>
      <c r="E131" s="59"/>
      <c r="F131" s="68">
        <v>44218</v>
      </c>
      <c r="G131" s="53"/>
      <c r="H131" s="79"/>
      <c r="I131" s="80"/>
      <c r="J131" s="59"/>
    </row>
    <row r="132" spans="1:10" x14ac:dyDescent="0.25">
      <c r="A132" s="68">
        <v>5</v>
      </c>
      <c r="B132" s="54">
        <v>520000</v>
      </c>
      <c r="C132" s="101" t="s">
        <v>29</v>
      </c>
      <c r="D132" s="60" t="s">
        <v>107</v>
      </c>
      <c r="E132" s="59"/>
      <c r="F132" s="68">
        <v>44219</v>
      </c>
      <c r="G132" s="53"/>
      <c r="H132" s="79"/>
      <c r="I132" s="80"/>
      <c r="J132" s="59"/>
    </row>
    <row r="133" spans="1:10" x14ac:dyDescent="0.25">
      <c r="A133" s="68">
        <v>44140</v>
      </c>
      <c r="B133" s="54">
        <v>200000</v>
      </c>
      <c r="C133" s="101" t="s">
        <v>29</v>
      </c>
      <c r="D133" s="60" t="s">
        <v>43</v>
      </c>
      <c r="E133" s="59"/>
      <c r="F133" s="68">
        <v>44220</v>
      </c>
      <c r="G133" s="53"/>
      <c r="H133" s="79"/>
      <c r="I133" s="80"/>
      <c r="J133" s="59"/>
    </row>
    <row r="134" spans="1:10" x14ac:dyDescent="0.25">
      <c r="A134" s="68">
        <v>44141</v>
      </c>
      <c r="B134" s="54">
        <v>2120000</v>
      </c>
      <c r="C134" s="101" t="s">
        <v>29</v>
      </c>
      <c r="D134" s="60" t="s">
        <v>100</v>
      </c>
      <c r="E134" s="59"/>
      <c r="F134" s="68">
        <v>44221</v>
      </c>
      <c r="G134" s="53"/>
      <c r="H134" s="116"/>
      <c r="I134" s="104"/>
      <c r="J134" s="59"/>
    </row>
    <row r="135" spans="1:10" x14ac:dyDescent="0.25">
      <c r="A135" s="68">
        <v>44141</v>
      </c>
      <c r="B135" s="54">
        <v>560000</v>
      </c>
      <c r="C135" s="101" t="s">
        <v>29</v>
      </c>
      <c r="D135" s="60" t="s">
        <v>40</v>
      </c>
      <c r="E135" s="59"/>
      <c r="F135" s="68">
        <v>44222</v>
      </c>
      <c r="G135" s="53"/>
      <c r="H135" s="79"/>
      <c r="I135" s="80"/>
      <c r="J135" s="59"/>
    </row>
    <row r="136" spans="1:10" x14ac:dyDescent="0.25">
      <c r="A136" s="68">
        <v>44141</v>
      </c>
      <c r="B136" s="54">
        <v>530000</v>
      </c>
      <c r="C136" s="101" t="s">
        <v>29</v>
      </c>
      <c r="D136" s="60" t="s">
        <v>107</v>
      </c>
      <c r="E136" s="59"/>
      <c r="F136" s="68">
        <v>44223</v>
      </c>
      <c r="G136" s="53"/>
      <c r="H136" s="79"/>
      <c r="I136" s="80"/>
      <c r="J136" s="59"/>
    </row>
    <row r="137" spans="1:10" x14ac:dyDescent="0.25">
      <c r="A137" s="68">
        <v>44141</v>
      </c>
      <c r="B137" s="54">
        <v>280000</v>
      </c>
      <c r="C137" s="101" t="s">
        <v>29</v>
      </c>
      <c r="D137" s="60" t="s">
        <v>43</v>
      </c>
      <c r="E137" s="59"/>
      <c r="F137" s="68">
        <v>44224</v>
      </c>
      <c r="G137" s="53"/>
      <c r="H137" s="79"/>
      <c r="I137" s="80"/>
      <c r="J137" s="59"/>
    </row>
    <row r="138" spans="1:10" x14ac:dyDescent="0.25">
      <c r="A138" s="68">
        <v>44142</v>
      </c>
      <c r="B138" s="54">
        <v>2144000</v>
      </c>
      <c r="C138" s="101" t="s">
        <v>29</v>
      </c>
      <c r="D138" s="60" t="s">
        <v>100</v>
      </c>
      <c r="E138" s="59"/>
      <c r="F138" s="68">
        <v>44225</v>
      </c>
      <c r="G138" s="53"/>
      <c r="H138" s="79"/>
      <c r="I138" s="80"/>
      <c r="J138" s="59"/>
    </row>
    <row r="139" spans="1:10" x14ac:dyDescent="0.25">
      <c r="A139" s="68">
        <v>44142</v>
      </c>
      <c r="B139" s="54">
        <v>1278000</v>
      </c>
      <c r="C139" s="101" t="s">
        <v>29</v>
      </c>
      <c r="D139" s="60" t="s">
        <v>135</v>
      </c>
      <c r="E139" s="59"/>
      <c r="F139" s="68">
        <v>44226</v>
      </c>
      <c r="G139" s="53"/>
      <c r="H139" s="79"/>
      <c r="I139" s="80"/>
      <c r="J139" s="59"/>
    </row>
    <row r="140" spans="1:10" x14ac:dyDescent="0.25">
      <c r="A140" s="68">
        <v>44142</v>
      </c>
      <c r="B140" s="54">
        <v>1072000</v>
      </c>
      <c r="C140" s="101" t="s">
        <v>29</v>
      </c>
      <c r="D140" s="60" t="s">
        <v>48</v>
      </c>
      <c r="E140" s="59"/>
      <c r="F140" s="68">
        <v>44227</v>
      </c>
      <c r="G140" s="53"/>
      <c r="H140" s="79"/>
      <c r="I140" s="80"/>
      <c r="J140" s="59"/>
    </row>
    <row r="141" spans="1:10" x14ac:dyDescent="0.25">
      <c r="A141" s="68">
        <v>44142</v>
      </c>
      <c r="B141" s="54">
        <v>454000</v>
      </c>
      <c r="C141" s="101" t="s">
        <v>29</v>
      </c>
      <c r="D141" s="60" t="s">
        <v>43</v>
      </c>
      <c r="E141" s="59"/>
      <c r="F141" s="68">
        <v>44228</v>
      </c>
      <c r="G141" s="53"/>
      <c r="H141" s="79"/>
      <c r="I141" s="80"/>
      <c r="J141" s="59"/>
    </row>
    <row r="142" spans="1:10" x14ac:dyDescent="0.25">
      <c r="A142" s="68">
        <v>44143</v>
      </c>
      <c r="B142" s="54">
        <v>536000</v>
      </c>
      <c r="C142" s="101" t="s">
        <v>29</v>
      </c>
      <c r="D142" s="60" t="s">
        <v>134</v>
      </c>
      <c r="E142" s="59"/>
      <c r="F142" s="68">
        <v>44229</v>
      </c>
      <c r="G142" s="53"/>
      <c r="H142" s="79"/>
      <c r="I142" s="80"/>
      <c r="J142" s="59"/>
    </row>
    <row r="143" spans="1:10" x14ac:dyDescent="0.25">
      <c r="A143" s="68">
        <v>44143</v>
      </c>
      <c r="B143" s="54">
        <v>960000</v>
      </c>
      <c r="C143" s="101" t="s">
        <v>29</v>
      </c>
      <c r="D143" s="60" t="s">
        <v>135</v>
      </c>
      <c r="E143" s="59"/>
      <c r="F143" s="68">
        <v>44230</v>
      </c>
      <c r="G143" s="53"/>
      <c r="H143" s="79"/>
      <c r="I143" s="80"/>
      <c r="J143" s="59"/>
    </row>
    <row r="144" spans="1:10" x14ac:dyDescent="0.25">
      <c r="A144" s="68">
        <v>44143</v>
      </c>
      <c r="B144" s="54">
        <f>3*536000</f>
        <v>1608000</v>
      </c>
      <c r="C144" s="101" t="s">
        <v>29</v>
      </c>
      <c r="D144" s="60" t="s">
        <v>53</v>
      </c>
      <c r="E144" s="59"/>
      <c r="F144" s="68">
        <v>44231</v>
      </c>
      <c r="G144" s="53"/>
      <c r="H144" s="79"/>
      <c r="I144" s="80"/>
      <c r="J144" s="59"/>
    </row>
    <row r="145" spans="1:10" x14ac:dyDescent="0.25">
      <c r="A145" s="68">
        <v>44143</v>
      </c>
      <c r="B145" s="119">
        <f>240000+270000</f>
        <v>510000</v>
      </c>
      <c r="C145" s="101" t="s">
        <v>29</v>
      </c>
      <c r="D145" s="60" t="s">
        <v>43</v>
      </c>
      <c r="E145" s="59"/>
      <c r="F145" s="68">
        <v>44232</v>
      </c>
      <c r="G145" s="53"/>
      <c r="H145" s="79"/>
      <c r="I145" s="80"/>
      <c r="J145" s="59"/>
    </row>
    <row r="146" spans="1:10" x14ac:dyDescent="0.25">
      <c r="A146" s="68">
        <v>44144</v>
      </c>
      <c r="B146" s="54">
        <v>1608000</v>
      </c>
      <c r="C146" s="101" t="s">
        <v>29</v>
      </c>
      <c r="D146" s="60" t="s">
        <v>118</v>
      </c>
      <c r="E146" s="59"/>
      <c r="F146" s="68">
        <v>44233</v>
      </c>
      <c r="G146" s="53"/>
      <c r="H146" s="79"/>
      <c r="I146" s="80"/>
      <c r="J146" s="59"/>
    </row>
    <row r="147" spans="1:10" x14ac:dyDescent="0.25">
      <c r="A147" s="68">
        <v>44144</v>
      </c>
      <c r="B147" s="54">
        <v>3458000</v>
      </c>
      <c r="C147" s="101" t="s">
        <v>29</v>
      </c>
      <c r="D147" s="60" t="s">
        <v>40</v>
      </c>
      <c r="E147" s="59"/>
      <c r="F147" s="68">
        <v>44234</v>
      </c>
      <c r="G147" s="53"/>
      <c r="H147" s="79"/>
      <c r="I147" s="80"/>
      <c r="J147" s="59"/>
    </row>
    <row r="148" spans="1:10" x14ac:dyDescent="0.25">
      <c r="A148" s="68">
        <v>44144</v>
      </c>
      <c r="B148" s="54">
        <v>1072000</v>
      </c>
      <c r="C148" s="101" t="s">
        <v>29</v>
      </c>
      <c r="D148" s="60" t="s">
        <v>127</v>
      </c>
      <c r="E148" s="59"/>
      <c r="F148" s="68">
        <v>44235</v>
      </c>
      <c r="G148" s="53"/>
      <c r="H148" s="79"/>
      <c r="I148" s="80"/>
      <c r="J148" s="59"/>
    </row>
    <row r="149" spans="1:10" x14ac:dyDescent="0.25">
      <c r="A149" s="68">
        <v>44144</v>
      </c>
      <c r="B149" s="54">
        <v>8000</v>
      </c>
      <c r="C149" s="101" t="s">
        <v>29</v>
      </c>
      <c r="D149" s="60" t="s">
        <v>43</v>
      </c>
      <c r="E149" s="59"/>
      <c r="F149" s="68">
        <v>44236</v>
      </c>
      <c r="G149" s="53"/>
      <c r="H149" s="79"/>
      <c r="I149" s="80"/>
      <c r="J149" s="59"/>
    </row>
    <row r="150" spans="1:10" x14ac:dyDescent="0.25">
      <c r="A150" s="68">
        <v>44145</v>
      </c>
      <c r="B150" s="54">
        <v>4296000</v>
      </c>
      <c r="C150" s="101" t="s">
        <v>29</v>
      </c>
      <c r="D150" s="60" t="s">
        <v>144</v>
      </c>
      <c r="E150" s="59"/>
      <c r="F150" s="68">
        <v>44237</v>
      </c>
      <c r="G150" s="53"/>
      <c r="H150" s="103"/>
      <c r="I150" s="104"/>
      <c r="J150" s="59"/>
    </row>
    <row r="151" spans="1:10" x14ac:dyDescent="0.25">
      <c r="A151" s="68">
        <v>44145</v>
      </c>
      <c r="B151" s="54">
        <v>1459000</v>
      </c>
      <c r="C151" s="101" t="s">
        <v>29</v>
      </c>
      <c r="D151" s="60" t="s">
        <v>40</v>
      </c>
      <c r="E151" s="59"/>
      <c r="F151" s="68">
        <v>44238</v>
      </c>
      <c r="G151" s="53"/>
      <c r="H151" s="79"/>
      <c r="I151" s="80"/>
      <c r="J151" s="59"/>
    </row>
    <row r="152" spans="1:10" x14ac:dyDescent="0.25">
      <c r="A152" s="68">
        <v>44145</v>
      </c>
      <c r="B152" s="54">
        <v>2685000</v>
      </c>
      <c r="C152" s="101" t="s">
        <v>29</v>
      </c>
      <c r="D152" s="60" t="s">
        <v>95</v>
      </c>
      <c r="E152" s="59"/>
      <c r="F152" s="68">
        <v>44239</v>
      </c>
      <c r="G152" s="53"/>
      <c r="H152" s="79"/>
      <c r="I152" s="80"/>
      <c r="J152" s="59"/>
    </row>
    <row r="153" spans="1:10" x14ac:dyDescent="0.25">
      <c r="A153" s="68">
        <v>44145</v>
      </c>
      <c r="B153" s="54">
        <v>190000</v>
      </c>
      <c r="C153" s="101" t="s">
        <v>29</v>
      </c>
      <c r="D153" s="60" t="s">
        <v>43</v>
      </c>
      <c r="E153" s="59"/>
      <c r="F153" s="68">
        <v>44240</v>
      </c>
      <c r="G153" s="53"/>
      <c r="H153" s="79"/>
      <c r="I153" s="80"/>
      <c r="J153" s="59"/>
    </row>
    <row r="154" spans="1:10" x14ac:dyDescent="0.25">
      <c r="A154" s="68">
        <v>44146</v>
      </c>
      <c r="B154" s="54">
        <v>1760000</v>
      </c>
      <c r="C154" s="101" t="s">
        <v>29</v>
      </c>
      <c r="D154" s="60" t="s">
        <v>150</v>
      </c>
      <c r="E154" s="59"/>
      <c r="F154" s="68">
        <v>44241</v>
      </c>
      <c r="G154" s="53"/>
      <c r="H154" s="79"/>
      <c r="I154" s="80"/>
      <c r="J154" s="59"/>
    </row>
    <row r="155" spans="1:10" x14ac:dyDescent="0.25">
      <c r="A155" s="68">
        <v>44146</v>
      </c>
      <c r="B155" s="54">
        <v>1820000</v>
      </c>
      <c r="C155" s="101" t="s">
        <v>29</v>
      </c>
      <c r="D155" s="60" t="s">
        <v>40</v>
      </c>
      <c r="E155" s="59"/>
      <c r="F155" s="68">
        <v>44242</v>
      </c>
      <c r="G155" s="53"/>
      <c r="H155" s="79"/>
      <c r="I155" s="80"/>
      <c r="J155" s="59"/>
    </row>
    <row r="156" spans="1:10" x14ac:dyDescent="0.25">
      <c r="A156" s="68">
        <v>44146</v>
      </c>
      <c r="B156" s="54">
        <v>120000</v>
      </c>
      <c r="C156" s="101" t="s">
        <v>29</v>
      </c>
      <c r="D156" s="60" t="s">
        <v>43</v>
      </c>
      <c r="E156" s="59"/>
      <c r="F156" s="68">
        <v>44243</v>
      </c>
      <c r="G156" s="53"/>
      <c r="H156" s="103"/>
      <c r="I156" s="104"/>
      <c r="J156" s="59"/>
    </row>
    <row r="157" spans="1:10" x14ac:dyDescent="0.25">
      <c r="A157" s="68">
        <v>44146</v>
      </c>
      <c r="B157" s="54">
        <v>1200000</v>
      </c>
      <c r="C157" s="101" t="s">
        <v>29</v>
      </c>
      <c r="D157" s="60" t="s">
        <v>127</v>
      </c>
      <c r="E157" s="59"/>
      <c r="F157" s="68">
        <v>44244</v>
      </c>
      <c r="G157" s="53"/>
      <c r="H157" s="79"/>
      <c r="I157" s="80"/>
      <c r="J157" s="59"/>
    </row>
    <row r="158" spans="1:10" x14ac:dyDescent="0.25">
      <c r="A158" s="68">
        <v>44147</v>
      </c>
      <c r="B158" s="54">
        <v>2550000</v>
      </c>
      <c r="C158" s="101" t="s">
        <v>29</v>
      </c>
      <c r="D158" s="60" t="s">
        <v>151</v>
      </c>
      <c r="E158" s="59"/>
      <c r="F158" s="68">
        <v>44245</v>
      </c>
      <c r="G158" s="53"/>
      <c r="H158" s="79"/>
      <c r="I158" s="80"/>
      <c r="J158" s="59"/>
    </row>
    <row r="159" spans="1:10" x14ac:dyDescent="0.25">
      <c r="A159" s="68">
        <v>44147</v>
      </c>
      <c r="B159" s="54">
        <v>1460000</v>
      </c>
      <c r="C159" s="101" t="s">
        <v>29</v>
      </c>
      <c r="D159" s="60" t="s">
        <v>40</v>
      </c>
      <c r="E159" s="59"/>
      <c r="F159" s="68">
        <v>44246</v>
      </c>
      <c r="G159" s="53"/>
      <c r="H159" s="79"/>
      <c r="I159" s="80"/>
      <c r="J159" s="59"/>
    </row>
    <row r="160" spans="1:10" x14ac:dyDescent="0.25">
      <c r="A160" s="68">
        <v>44147</v>
      </c>
      <c r="B160" s="54">
        <v>2520000</v>
      </c>
      <c r="C160" s="101" t="s">
        <v>29</v>
      </c>
      <c r="D160" s="60" t="s">
        <v>152</v>
      </c>
      <c r="E160" s="59"/>
      <c r="F160" s="68">
        <v>44247</v>
      </c>
      <c r="G160" s="53"/>
      <c r="H160" s="79"/>
      <c r="I160" s="80"/>
      <c r="J160" s="59"/>
    </row>
    <row r="161" spans="1:10" x14ac:dyDescent="0.25">
      <c r="A161" s="68">
        <v>44147</v>
      </c>
      <c r="B161" s="54">
        <v>480000</v>
      </c>
      <c r="C161" s="101" t="s">
        <v>29</v>
      </c>
      <c r="D161" s="60" t="s">
        <v>43</v>
      </c>
      <c r="E161" s="59"/>
      <c r="F161" s="68">
        <v>44248</v>
      </c>
      <c r="G161" s="53"/>
      <c r="H161" s="79"/>
      <c r="I161" s="80"/>
      <c r="J161" s="59"/>
    </row>
    <row r="162" spans="1:10" x14ac:dyDescent="0.25">
      <c r="A162" s="68">
        <v>44148</v>
      </c>
      <c r="B162" s="54">
        <f>2*690000</f>
        <v>1380000</v>
      </c>
      <c r="C162" s="101" t="s">
        <v>29</v>
      </c>
      <c r="D162" s="60" t="s">
        <v>47</v>
      </c>
      <c r="E162" s="59"/>
      <c r="F162" s="68">
        <v>44249</v>
      </c>
      <c r="G162" s="53"/>
      <c r="H162" s="79"/>
      <c r="I162" s="80"/>
      <c r="J162" s="59"/>
    </row>
    <row r="163" spans="1:10" x14ac:dyDescent="0.25">
      <c r="A163" s="68">
        <v>44148</v>
      </c>
      <c r="B163" s="54">
        <v>30000</v>
      </c>
      <c r="C163" s="101" t="s">
        <v>29</v>
      </c>
      <c r="D163" s="60" t="s">
        <v>40</v>
      </c>
      <c r="E163" s="59"/>
      <c r="F163" s="68">
        <v>44250</v>
      </c>
      <c r="G163" s="53"/>
      <c r="H163" s="79"/>
      <c r="I163" s="80"/>
      <c r="J163" s="59"/>
    </row>
    <row r="164" spans="1:10" x14ac:dyDescent="0.25">
      <c r="A164" s="68">
        <v>44148</v>
      </c>
      <c r="B164" s="54">
        <v>690000</v>
      </c>
      <c r="C164" s="101" t="s">
        <v>29</v>
      </c>
      <c r="D164" s="60" t="s">
        <v>44</v>
      </c>
      <c r="E164" s="59"/>
      <c r="F164" s="68">
        <v>44251</v>
      </c>
      <c r="G164" s="53"/>
      <c r="H164" s="79"/>
      <c r="I164" s="80"/>
      <c r="J164" s="59"/>
    </row>
    <row r="165" spans="1:10" x14ac:dyDescent="0.25">
      <c r="A165" s="68">
        <v>44148</v>
      </c>
      <c r="B165" s="54">
        <v>30000</v>
      </c>
      <c r="C165" s="101" t="s">
        <v>29</v>
      </c>
      <c r="D165" s="60" t="s">
        <v>43</v>
      </c>
      <c r="E165" s="59"/>
      <c r="F165" s="68">
        <v>44252</v>
      </c>
      <c r="G165" s="53"/>
      <c r="H165" s="79"/>
      <c r="I165" s="80"/>
      <c r="J165" s="59"/>
    </row>
    <row r="166" spans="1:10" x14ac:dyDescent="0.25">
      <c r="A166" s="68">
        <v>44149</v>
      </c>
      <c r="B166" s="54">
        <v>2070000</v>
      </c>
      <c r="C166" s="101" t="s">
        <v>29</v>
      </c>
      <c r="D166" s="60" t="s">
        <v>41</v>
      </c>
      <c r="E166" s="59"/>
      <c r="F166" s="68">
        <v>44253</v>
      </c>
      <c r="G166" s="53"/>
      <c r="H166" s="79"/>
      <c r="I166" s="80"/>
      <c r="J166" s="59"/>
    </row>
    <row r="167" spans="1:10" x14ac:dyDescent="0.25">
      <c r="A167" s="68">
        <v>44149</v>
      </c>
      <c r="B167" s="54">
        <v>660000</v>
      </c>
      <c r="C167" s="101" t="s">
        <v>29</v>
      </c>
      <c r="D167" s="60" t="s">
        <v>40</v>
      </c>
      <c r="E167" s="59"/>
      <c r="F167" s="68">
        <v>44254</v>
      </c>
      <c r="G167" s="53"/>
      <c r="H167" s="79"/>
      <c r="I167" s="80"/>
      <c r="J167" s="59"/>
    </row>
    <row r="168" spans="1:10" x14ac:dyDescent="0.25">
      <c r="A168" s="68">
        <v>44149</v>
      </c>
      <c r="B168" s="54">
        <v>690000</v>
      </c>
      <c r="C168" s="101" t="s">
        <v>29</v>
      </c>
      <c r="D168" s="60" t="s">
        <v>157</v>
      </c>
      <c r="E168" s="59"/>
      <c r="F168" s="68">
        <v>44255</v>
      </c>
      <c r="G168" s="53"/>
      <c r="H168" s="79"/>
      <c r="I168" s="80"/>
      <c r="J168" s="59"/>
    </row>
    <row r="169" spans="1:10" x14ac:dyDescent="0.25">
      <c r="A169" s="68">
        <v>44150</v>
      </c>
      <c r="B169" s="54">
        <v>690000</v>
      </c>
      <c r="C169" s="101" t="s">
        <v>29</v>
      </c>
      <c r="D169" s="60" t="s">
        <v>63</v>
      </c>
      <c r="E169" s="59"/>
      <c r="F169" s="68">
        <v>44256</v>
      </c>
      <c r="G169" s="53"/>
      <c r="H169" s="79"/>
      <c r="I169" s="80"/>
      <c r="J169" s="59"/>
    </row>
    <row r="170" spans="1:10" x14ac:dyDescent="0.25">
      <c r="A170" s="68">
        <v>44150</v>
      </c>
      <c r="B170" s="54">
        <v>1710000</v>
      </c>
      <c r="C170" s="101" t="s">
        <v>29</v>
      </c>
      <c r="D170" s="60" t="s">
        <v>40</v>
      </c>
      <c r="E170" s="59"/>
      <c r="F170" s="68">
        <v>44257</v>
      </c>
      <c r="G170" s="53"/>
      <c r="H170" s="79"/>
      <c r="I170" s="80"/>
      <c r="J170" s="59"/>
    </row>
    <row r="171" spans="1:10" x14ac:dyDescent="0.25">
      <c r="A171" s="68">
        <v>44150</v>
      </c>
      <c r="B171" s="54">
        <v>6900000</v>
      </c>
      <c r="C171" s="101" t="s">
        <v>29</v>
      </c>
      <c r="D171" s="60" t="s">
        <v>161</v>
      </c>
      <c r="E171" s="59"/>
      <c r="F171" s="68">
        <v>44258</v>
      </c>
      <c r="G171" s="53"/>
      <c r="H171" s="79"/>
      <c r="I171" s="80"/>
      <c r="J171" s="59"/>
    </row>
    <row r="172" spans="1:10" x14ac:dyDescent="0.25">
      <c r="A172" s="68">
        <v>44150</v>
      </c>
      <c r="B172" s="54">
        <v>1380000</v>
      </c>
      <c r="C172" s="101" t="s">
        <v>29</v>
      </c>
      <c r="D172" s="60" t="s">
        <v>43</v>
      </c>
      <c r="E172" s="59"/>
      <c r="F172" s="68">
        <v>44259</v>
      </c>
      <c r="G172" s="53"/>
      <c r="H172" s="79"/>
      <c r="I172" s="80"/>
      <c r="J172" s="59"/>
    </row>
    <row r="173" spans="1:10" x14ac:dyDescent="0.25">
      <c r="A173" s="68">
        <v>44151</v>
      </c>
      <c r="B173" s="54">
        <v>600000</v>
      </c>
      <c r="C173" s="101" t="s">
        <v>29</v>
      </c>
      <c r="D173" s="60" t="s">
        <v>40</v>
      </c>
      <c r="E173" s="59"/>
      <c r="F173" s="68">
        <v>44260</v>
      </c>
      <c r="G173" s="53"/>
      <c r="H173" s="79" t="s">
        <v>27</v>
      </c>
      <c r="I173" s="80" t="s">
        <v>27</v>
      </c>
      <c r="J173" s="59"/>
    </row>
    <row r="174" spans="1:10" x14ac:dyDescent="0.25">
      <c r="A174" s="68">
        <v>44151</v>
      </c>
      <c r="B174" s="54">
        <v>2050000</v>
      </c>
      <c r="C174" s="101" t="s">
        <v>29</v>
      </c>
      <c r="D174" s="60" t="s">
        <v>44</v>
      </c>
      <c r="E174" s="59"/>
      <c r="F174" s="68">
        <v>44261</v>
      </c>
      <c r="G174" s="53"/>
      <c r="H174" s="79" t="s">
        <v>27</v>
      </c>
      <c r="I174" s="80" t="s">
        <v>27</v>
      </c>
      <c r="J174" s="59"/>
    </row>
    <row r="175" spans="1:10" x14ac:dyDescent="0.25">
      <c r="A175" s="68">
        <v>44151</v>
      </c>
      <c r="B175" s="54">
        <v>110000</v>
      </c>
      <c r="C175" s="101" t="s">
        <v>29</v>
      </c>
      <c r="D175" s="60" t="s">
        <v>43</v>
      </c>
      <c r="E175" s="59"/>
      <c r="F175" s="68">
        <v>44262</v>
      </c>
      <c r="G175" s="53"/>
      <c r="H175" s="79" t="s">
        <v>27</v>
      </c>
      <c r="I175" s="80" t="s">
        <v>27</v>
      </c>
      <c r="J175" s="59"/>
    </row>
    <row r="176" spans="1:10" x14ac:dyDescent="0.25">
      <c r="A176" s="68">
        <v>44152</v>
      </c>
      <c r="B176" s="54">
        <f>4*670000</f>
        <v>2680000</v>
      </c>
      <c r="C176" s="101" t="s">
        <v>29</v>
      </c>
      <c r="D176" s="60" t="s">
        <v>100</v>
      </c>
      <c r="E176" s="59"/>
      <c r="F176" s="68">
        <v>44263</v>
      </c>
      <c r="G176" s="53"/>
      <c r="H176" s="79" t="s">
        <v>27</v>
      </c>
      <c r="I176" s="80" t="s">
        <v>27</v>
      </c>
      <c r="J176" s="59"/>
    </row>
    <row r="177" spans="1:10" x14ac:dyDescent="0.25">
      <c r="A177" s="68">
        <v>44152</v>
      </c>
      <c r="B177" s="54">
        <v>770000</v>
      </c>
      <c r="C177" s="101" t="s">
        <v>29</v>
      </c>
      <c r="D177" s="60" t="s">
        <v>40</v>
      </c>
      <c r="E177" s="59"/>
      <c r="F177" s="68">
        <v>44264</v>
      </c>
      <c r="G177" s="53"/>
      <c r="H177" s="79" t="s">
        <v>27</v>
      </c>
      <c r="I177" s="80" t="s">
        <v>27</v>
      </c>
      <c r="J177" s="59"/>
    </row>
    <row r="178" spans="1:10" x14ac:dyDescent="0.25">
      <c r="A178" s="68">
        <v>44152</v>
      </c>
      <c r="B178" s="54">
        <v>670000</v>
      </c>
      <c r="C178" s="101" t="s">
        <v>29</v>
      </c>
      <c r="D178" s="60" t="s">
        <v>44</v>
      </c>
      <c r="E178" s="59" t="s">
        <v>33</v>
      </c>
      <c r="F178" s="68">
        <v>44265</v>
      </c>
      <c r="G178" s="53"/>
      <c r="H178" s="79" t="s">
        <v>27</v>
      </c>
      <c r="I178" s="80" t="s">
        <v>27</v>
      </c>
      <c r="J178" s="59"/>
    </row>
    <row r="179" spans="1:10" x14ac:dyDescent="0.25">
      <c r="A179" s="68">
        <v>44152</v>
      </c>
      <c r="B179" s="54">
        <v>1010000</v>
      </c>
      <c r="C179" s="101" t="s">
        <v>29</v>
      </c>
      <c r="D179" s="60" t="s">
        <v>43</v>
      </c>
      <c r="E179" s="59"/>
      <c r="F179" s="68">
        <v>44266</v>
      </c>
      <c r="G179" s="53"/>
      <c r="H179" s="79" t="s">
        <v>27</v>
      </c>
      <c r="I179" s="80" t="s">
        <v>27</v>
      </c>
      <c r="J179" s="59"/>
    </row>
    <row r="180" spans="1:10" x14ac:dyDescent="0.25">
      <c r="A180" s="68">
        <v>44153</v>
      </c>
      <c r="B180" s="54">
        <v>2100000</v>
      </c>
      <c r="C180" s="101" t="s">
        <v>29</v>
      </c>
      <c r="D180" s="60" t="s">
        <v>166</v>
      </c>
      <c r="E180" s="59"/>
      <c r="F180" s="68">
        <v>44267</v>
      </c>
      <c r="G180" s="53"/>
      <c r="H180" s="79" t="s">
        <v>27</v>
      </c>
      <c r="I180" s="80" t="s">
        <v>27</v>
      </c>
      <c r="J180" s="59"/>
    </row>
    <row r="181" spans="1:10" x14ac:dyDescent="0.25">
      <c r="A181" s="68">
        <v>44153</v>
      </c>
      <c r="B181" s="54">
        <v>300000</v>
      </c>
      <c r="C181" s="101" t="s">
        <v>29</v>
      </c>
      <c r="D181" s="60" t="s">
        <v>114</v>
      </c>
      <c r="E181" s="59"/>
      <c r="F181" s="68">
        <v>44268</v>
      </c>
      <c r="G181" s="53"/>
      <c r="H181" s="79" t="s">
        <v>27</v>
      </c>
      <c r="I181" s="80" t="s">
        <v>27</v>
      </c>
      <c r="J181" s="59"/>
    </row>
    <row r="182" spans="1:10" x14ac:dyDescent="0.25">
      <c r="A182" s="68">
        <v>44153</v>
      </c>
      <c r="B182" s="54">
        <v>2080000</v>
      </c>
      <c r="C182" s="101" t="s">
        <v>29</v>
      </c>
      <c r="D182" s="60" t="s">
        <v>165</v>
      </c>
      <c r="E182" s="59"/>
      <c r="F182" s="68">
        <v>44269</v>
      </c>
      <c r="G182" s="53"/>
      <c r="H182" s="79" t="s">
        <v>27</v>
      </c>
      <c r="I182" s="80" t="s">
        <v>27</v>
      </c>
      <c r="J182" s="59"/>
    </row>
    <row r="183" spans="1:10" x14ac:dyDescent="0.25">
      <c r="A183" s="68">
        <v>44153</v>
      </c>
      <c r="B183" s="54">
        <v>20000</v>
      </c>
      <c r="C183" s="101" t="s">
        <v>29</v>
      </c>
      <c r="D183" s="60" t="s">
        <v>43</v>
      </c>
      <c r="E183" s="59"/>
      <c r="F183" s="68">
        <v>44270</v>
      </c>
      <c r="G183" s="53"/>
      <c r="H183" s="79" t="s">
        <v>27</v>
      </c>
      <c r="I183" s="80" t="s">
        <v>27</v>
      </c>
      <c r="J183" s="59"/>
    </row>
    <row r="184" spans="1:10" x14ac:dyDescent="0.25">
      <c r="A184" s="68">
        <v>44154</v>
      </c>
      <c r="B184" s="54">
        <v>1540000</v>
      </c>
      <c r="C184" s="101" t="s">
        <v>29</v>
      </c>
      <c r="D184" s="60" t="s">
        <v>47</v>
      </c>
      <c r="E184" s="59"/>
      <c r="F184" s="68">
        <v>44271</v>
      </c>
      <c r="G184" s="53"/>
      <c r="H184" s="79" t="s">
        <v>27</v>
      </c>
      <c r="I184" s="80" t="s">
        <v>27</v>
      </c>
      <c r="J184" s="59"/>
    </row>
    <row r="185" spans="1:10" x14ac:dyDescent="0.25">
      <c r="A185" s="68">
        <v>44154</v>
      </c>
      <c r="B185" s="54">
        <v>1180000</v>
      </c>
      <c r="C185" s="101" t="s">
        <v>29</v>
      </c>
      <c r="D185" s="60" t="s">
        <v>40</v>
      </c>
      <c r="E185" s="59"/>
      <c r="F185" s="68">
        <v>44272</v>
      </c>
      <c r="G185" s="53"/>
      <c r="H185" s="79" t="s">
        <v>27</v>
      </c>
      <c r="I185" s="80" t="s">
        <v>27</v>
      </c>
      <c r="J185" s="59"/>
    </row>
    <row r="186" spans="1:10" x14ac:dyDescent="0.25">
      <c r="A186" s="68">
        <v>44154</v>
      </c>
      <c r="B186" s="54">
        <v>750000</v>
      </c>
      <c r="C186" s="101" t="s">
        <v>29</v>
      </c>
      <c r="D186" s="60" t="s">
        <v>107</v>
      </c>
      <c r="E186" s="59"/>
      <c r="F186" s="68">
        <v>44273</v>
      </c>
      <c r="G186" s="53"/>
      <c r="H186" s="79" t="s">
        <v>27</v>
      </c>
      <c r="I186" s="80" t="s">
        <v>27</v>
      </c>
      <c r="J186" s="59"/>
    </row>
    <row r="187" spans="1:10" x14ac:dyDescent="0.25">
      <c r="A187" s="68">
        <v>44154</v>
      </c>
      <c r="B187" s="54">
        <v>120000</v>
      </c>
      <c r="C187" s="101" t="s">
        <v>29</v>
      </c>
      <c r="D187" s="60" t="s">
        <v>43</v>
      </c>
      <c r="E187" s="59"/>
      <c r="F187" s="68">
        <v>44274</v>
      </c>
      <c r="G187" s="53"/>
      <c r="H187" s="79" t="s">
        <v>27</v>
      </c>
      <c r="I187" s="80" t="s">
        <v>27</v>
      </c>
      <c r="J187" s="59"/>
    </row>
    <row r="188" spans="1:10" x14ac:dyDescent="0.25">
      <c r="A188" s="68">
        <v>44155</v>
      </c>
      <c r="B188" s="54">
        <v>1650000</v>
      </c>
      <c r="C188" s="101" t="s">
        <v>29</v>
      </c>
      <c r="D188" s="60" t="s">
        <v>47</v>
      </c>
      <c r="E188" s="59"/>
      <c r="F188" s="68">
        <v>44275</v>
      </c>
      <c r="G188" s="53"/>
      <c r="H188" s="79" t="s">
        <v>27</v>
      </c>
      <c r="I188" s="80" t="s">
        <v>27</v>
      </c>
      <c r="J188" s="59"/>
    </row>
    <row r="189" spans="1:10" x14ac:dyDescent="0.25">
      <c r="A189" s="68">
        <v>44155</v>
      </c>
      <c r="B189" s="54">
        <v>2910000</v>
      </c>
      <c r="C189" s="101" t="s">
        <v>29</v>
      </c>
      <c r="D189" s="60" t="s">
        <v>40</v>
      </c>
      <c r="E189" s="59"/>
      <c r="F189" s="68">
        <v>44276</v>
      </c>
      <c r="G189" s="53"/>
      <c r="H189" s="79" t="s">
        <v>27</v>
      </c>
      <c r="I189" s="80" t="s">
        <v>27</v>
      </c>
      <c r="J189" s="59"/>
    </row>
    <row r="190" spans="1:10" x14ac:dyDescent="0.25">
      <c r="A190" s="68">
        <v>44155</v>
      </c>
      <c r="B190" s="54">
        <v>855000</v>
      </c>
      <c r="C190" s="101" t="s">
        <v>29</v>
      </c>
      <c r="D190" s="60" t="s">
        <v>172</v>
      </c>
      <c r="E190" s="59"/>
      <c r="F190" s="68">
        <v>44277</v>
      </c>
      <c r="G190" s="53"/>
      <c r="H190" s="79" t="s">
        <v>27</v>
      </c>
      <c r="I190" s="80" t="s">
        <v>27</v>
      </c>
      <c r="J190" s="59"/>
    </row>
    <row r="191" spans="1:10" x14ac:dyDescent="0.25">
      <c r="A191" s="68">
        <v>44155</v>
      </c>
      <c r="B191" s="54">
        <v>825000</v>
      </c>
      <c r="C191" s="101" t="s">
        <v>29</v>
      </c>
      <c r="D191" s="60" t="s">
        <v>43</v>
      </c>
      <c r="E191" s="59"/>
      <c r="F191" s="68">
        <v>44278</v>
      </c>
      <c r="G191" s="53"/>
      <c r="H191" s="79" t="s">
        <v>27</v>
      </c>
      <c r="I191" s="80" t="s">
        <v>27</v>
      </c>
      <c r="J191" s="59"/>
    </row>
    <row r="192" spans="1:10" x14ac:dyDescent="0.25">
      <c r="A192" s="68">
        <v>44156</v>
      </c>
      <c r="B192" s="54">
        <v>855000</v>
      </c>
      <c r="C192" s="101" t="s">
        <v>29</v>
      </c>
      <c r="D192" s="60" t="s">
        <v>134</v>
      </c>
      <c r="E192" s="59"/>
      <c r="F192" s="68">
        <v>44279</v>
      </c>
      <c r="G192" s="53"/>
      <c r="H192" s="79" t="s">
        <v>27</v>
      </c>
      <c r="I192" s="80" t="s">
        <v>27</v>
      </c>
      <c r="J192" s="59"/>
    </row>
    <row r="193" spans="1:10" x14ac:dyDescent="0.25">
      <c r="A193" s="68">
        <v>44156</v>
      </c>
      <c r="B193" s="54">
        <v>1540000</v>
      </c>
      <c r="C193" s="101" t="s">
        <v>29</v>
      </c>
      <c r="D193" s="60" t="s">
        <v>135</v>
      </c>
      <c r="E193" s="59"/>
      <c r="F193" s="68">
        <v>44280</v>
      </c>
      <c r="G193" s="53"/>
      <c r="H193" s="79" t="s">
        <v>27</v>
      </c>
      <c r="I193" s="80" t="s">
        <v>27</v>
      </c>
      <c r="J193" s="59"/>
    </row>
    <row r="194" spans="1:10" x14ac:dyDescent="0.25">
      <c r="A194" s="68">
        <v>44156</v>
      </c>
      <c r="B194" s="54">
        <v>855000</v>
      </c>
      <c r="C194" s="100" t="s">
        <v>29</v>
      </c>
      <c r="D194" s="158" t="s">
        <v>44</v>
      </c>
      <c r="E194" s="59"/>
      <c r="F194" s="68">
        <v>44281</v>
      </c>
      <c r="G194" s="53"/>
      <c r="H194" s="79" t="s">
        <v>27</v>
      </c>
      <c r="I194" s="80" t="s">
        <v>27</v>
      </c>
      <c r="J194" s="59"/>
    </row>
    <row r="195" spans="1:10" x14ac:dyDescent="0.25">
      <c r="A195" s="68">
        <v>44156</v>
      </c>
      <c r="B195" s="54">
        <v>225000</v>
      </c>
      <c r="C195" s="100" t="s">
        <v>29</v>
      </c>
      <c r="D195" s="158" t="s">
        <v>43</v>
      </c>
      <c r="E195" s="59"/>
      <c r="F195" s="68">
        <v>44282</v>
      </c>
      <c r="G195" s="53"/>
      <c r="H195" s="79" t="s">
        <v>27</v>
      </c>
      <c r="I195" s="80" t="s">
        <v>27</v>
      </c>
      <c r="J195" s="59"/>
    </row>
    <row r="196" spans="1:10" x14ac:dyDescent="0.25">
      <c r="A196" s="68">
        <v>44157</v>
      </c>
      <c r="B196" s="54">
        <f>7*855000</f>
        <v>5985000</v>
      </c>
      <c r="C196" s="101" t="s">
        <v>29</v>
      </c>
      <c r="D196" s="60" t="s">
        <v>51</v>
      </c>
      <c r="E196" s="59"/>
      <c r="F196" s="68">
        <v>44283</v>
      </c>
      <c r="G196" s="53"/>
      <c r="H196" s="79" t="s">
        <v>27</v>
      </c>
      <c r="I196" s="80" t="s">
        <v>27</v>
      </c>
      <c r="J196" s="59"/>
    </row>
    <row r="197" spans="1:10" x14ac:dyDescent="0.25">
      <c r="A197" s="68">
        <v>44157</v>
      </c>
      <c r="B197" s="54">
        <v>1980000</v>
      </c>
      <c r="C197" s="101" t="s">
        <v>29</v>
      </c>
      <c r="D197" s="60" t="s">
        <v>40</v>
      </c>
      <c r="E197" s="59"/>
      <c r="F197" s="68">
        <v>44284</v>
      </c>
      <c r="G197" s="53"/>
      <c r="H197" s="79" t="s">
        <v>27</v>
      </c>
      <c r="I197" s="80" t="s">
        <v>27</v>
      </c>
      <c r="J197" s="59"/>
    </row>
    <row r="198" spans="1:10" x14ac:dyDescent="0.25">
      <c r="A198" s="68">
        <v>44157</v>
      </c>
      <c r="B198" s="54">
        <v>600000</v>
      </c>
      <c r="C198" s="100" t="s">
        <v>29</v>
      </c>
      <c r="D198" s="159" t="s">
        <v>43</v>
      </c>
      <c r="E198" s="59"/>
      <c r="F198" s="68">
        <v>44285</v>
      </c>
      <c r="G198" s="53"/>
      <c r="H198" s="79" t="s">
        <v>27</v>
      </c>
      <c r="I198" s="80" t="s">
        <v>27</v>
      </c>
      <c r="J198" s="59"/>
    </row>
    <row r="199" spans="1:10" x14ac:dyDescent="0.25">
      <c r="A199" s="68">
        <v>44158</v>
      </c>
      <c r="B199" s="54">
        <v>7215000</v>
      </c>
      <c r="C199" s="101" t="s">
        <v>29</v>
      </c>
      <c r="D199" s="60" t="s">
        <v>80</v>
      </c>
      <c r="E199" s="59"/>
      <c r="F199" s="68">
        <v>44286</v>
      </c>
      <c r="G199" s="53"/>
      <c r="H199" s="79" t="s">
        <v>27</v>
      </c>
      <c r="I199" s="80" t="s">
        <v>27</v>
      </c>
      <c r="J199" s="59"/>
    </row>
    <row r="200" spans="1:10" x14ac:dyDescent="0.25">
      <c r="A200" s="68">
        <v>44158</v>
      </c>
      <c r="B200" s="54">
        <v>705000</v>
      </c>
      <c r="C200" s="101" t="s">
        <v>29</v>
      </c>
      <c r="D200" s="60" t="s">
        <v>40</v>
      </c>
      <c r="E200" s="59"/>
      <c r="F200" s="68">
        <v>44287</v>
      </c>
      <c r="G200" s="53"/>
      <c r="H200" s="79" t="s">
        <v>27</v>
      </c>
      <c r="I200" s="80" t="s">
        <v>27</v>
      </c>
      <c r="J200" s="59"/>
    </row>
    <row r="201" spans="1:10" x14ac:dyDescent="0.25">
      <c r="A201" s="68">
        <v>44158</v>
      </c>
      <c r="B201" s="54">
        <v>1850000</v>
      </c>
      <c r="C201" s="101" t="s">
        <v>29</v>
      </c>
      <c r="D201" s="60" t="s">
        <v>48</v>
      </c>
      <c r="E201" s="59"/>
      <c r="F201" s="68">
        <v>44288</v>
      </c>
      <c r="G201" s="53"/>
      <c r="H201" s="79" t="s">
        <v>27</v>
      </c>
      <c r="I201" s="80" t="s">
        <v>27</v>
      </c>
      <c r="J201" s="59"/>
    </row>
    <row r="202" spans="1:10" x14ac:dyDescent="0.25">
      <c r="A202" s="68">
        <v>44158</v>
      </c>
      <c r="B202" s="54">
        <v>840000</v>
      </c>
      <c r="C202" s="101" t="s">
        <v>29</v>
      </c>
      <c r="D202" s="60" t="s">
        <v>43</v>
      </c>
      <c r="E202" s="59"/>
      <c r="F202" s="68">
        <v>44289</v>
      </c>
      <c r="G202" s="53"/>
      <c r="H202" s="79" t="s">
        <v>27</v>
      </c>
      <c r="I202" s="80" t="s">
        <v>27</v>
      </c>
      <c r="J202" s="59"/>
    </row>
    <row r="203" spans="1:10" x14ac:dyDescent="0.25">
      <c r="A203" s="68">
        <v>44159</v>
      </c>
      <c r="B203" s="54">
        <v>2040000</v>
      </c>
      <c r="C203" s="101" t="s">
        <v>29</v>
      </c>
      <c r="D203" s="60" t="s">
        <v>114</v>
      </c>
      <c r="E203" s="59"/>
      <c r="F203" s="68">
        <v>44290</v>
      </c>
      <c r="G203" s="53"/>
      <c r="H203" s="79" t="s">
        <v>27</v>
      </c>
      <c r="I203" s="80" t="s">
        <v>27</v>
      </c>
      <c r="J203" s="59"/>
    </row>
    <row r="204" spans="1:10" x14ac:dyDescent="0.25">
      <c r="A204" s="68">
        <v>44159</v>
      </c>
      <c r="B204" s="54">
        <v>6875000</v>
      </c>
      <c r="C204" s="101" t="s">
        <v>29</v>
      </c>
      <c r="D204" s="60" t="s">
        <v>180</v>
      </c>
      <c r="E204" s="59"/>
      <c r="F204" s="68">
        <v>44291</v>
      </c>
      <c r="G204" s="53"/>
      <c r="H204" s="79" t="s">
        <v>27</v>
      </c>
      <c r="I204" s="80" t="s">
        <v>27</v>
      </c>
      <c r="J204" s="59"/>
    </row>
    <row r="205" spans="1:10" x14ac:dyDescent="0.25">
      <c r="A205" s="68">
        <v>44159</v>
      </c>
      <c r="B205" s="54">
        <v>1590000</v>
      </c>
      <c r="C205" s="101" t="s">
        <v>29</v>
      </c>
      <c r="D205" s="60" t="s">
        <v>43</v>
      </c>
      <c r="E205" s="59"/>
      <c r="F205" s="68">
        <v>44292</v>
      </c>
      <c r="G205" s="53"/>
      <c r="H205" s="79" t="s">
        <v>27</v>
      </c>
      <c r="I205" s="80" t="s">
        <v>27</v>
      </c>
      <c r="J205" s="59"/>
    </row>
    <row r="206" spans="1:10" x14ac:dyDescent="0.25">
      <c r="A206" s="68">
        <v>44159</v>
      </c>
      <c r="B206" s="54">
        <v>2895000</v>
      </c>
      <c r="C206" s="101" t="s">
        <v>29</v>
      </c>
      <c r="D206" s="60" t="s">
        <v>181</v>
      </c>
      <c r="E206" s="59"/>
      <c r="F206" s="68">
        <v>44293</v>
      </c>
      <c r="G206" s="53"/>
      <c r="H206" s="79" t="s">
        <v>27</v>
      </c>
      <c r="I206" s="80" t="s">
        <v>27</v>
      </c>
      <c r="J206" s="59"/>
    </row>
    <row r="207" spans="1:10" x14ac:dyDescent="0.25">
      <c r="A207" s="68">
        <v>44160</v>
      </c>
      <c r="B207" s="54">
        <v>2050000</v>
      </c>
      <c r="C207" s="101" t="s">
        <v>29</v>
      </c>
      <c r="D207" s="60" t="s">
        <v>40</v>
      </c>
      <c r="E207" s="59"/>
      <c r="F207" s="68">
        <v>44294</v>
      </c>
      <c r="G207" s="53"/>
      <c r="H207" s="79" t="s">
        <v>27</v>
      </c>
      <c r="I207" s="80" t="s">
        <v>27</v>
      </c>
      <c r="J207" s="59"/>
    </row>
    <row r="208" spans="1:10" x14ac:dyDescent="0.25">
      <c r="A208" s="68">
        <v>44160</v>
      </c>
      <c r="B208" s="54">
        <v>950000</v>
      </c>
      <c r="C208" s="101" t="s">
        <v>29</v>
      </c>
      <c r="D208" s="60" t="s">
        <v>134</v>
      </c>
      <c r="E208" s="59"/>
      <c r="F208" s="68">
        <v>44295</v>
      </c>
      <c r="G208" s="53"/>
      <c r="H208" s="79" t="s">
        <v>27</v>
      </c>
      <c r="I208" s="80" t="s">
        <v>27</v>
      </c>
      <c r="J208" s="59"/>
    </row>
    <row r="209" spans="1:10" x14ac:dyDescent="0.25">
      <c r="A209" s="68">
        <v>44160</v>
      </c>
      <c r="B209" s="54">
        <v>290000</v>
      </c>
      <c r="C209" s="101" t="s">
        <v>29</v>
      </c>
      <c r="D209" s="60" t="s">
        <v>43</v>
      </c>
      <c r="E209" s="59"/>
      <c r="F209" s="68">
        <v>44296</v>
      </c>
      <c r="G209" s="53"/>
      <c r="H209" s="79" t="s">
        <v>27</v>
      </c>
      <c r="I209" s="80" t="s">
        <v>27</v>
      </c>
      <c r="J209" s="59"/>
    </row>
    <row r="210" spans="1:10" x14ac:dyDescent="0.25">
      <c r="A210" s="68">
        <v>44161</v>
      </c>
      <c r="B210" s="54">
        <v>1270000</v>
      </c>
      <c r="C210" s="101" t="s">
        <v>29</v>
      </c>
      <c r="D210" s="60" t="s">
        <v>40</v>
      </c>
      <c r="E210" s="59"/>
      <c r="F210" s="68">
        <v>44297</v>
      </c>
      <c r="G210" s="53"/>
      <c r="H210" s="79" t="s">
        <v>27</v>
      </c>
      <c r="I210" s="80" t="s">
        <v>27</v>
      </c>
      <c r="J210" s="59"/>
    </row>
    <row r="211" spans="1:10" x14ac:dyDescent="0.25">
      <c r="A211" s="68">
        <v>44161</v>
      </c>
      <c r="B211" s="54">
        <v>4150000</v>
      </c>
      <c r="C211" s="101" t="s">
        <v>29</v>
      </c>
      <c r="D211" s="60" t="s">
        <v>187</v>
      </c>
      <c r="E211" s="59"/>
      <c r="F211" s="68">
        <v>44176</v>
      </c>
      <c r="G211" s="53"/>
      <c r="H211" s="79" t="s">
        <v>27</v>
      </c>
      <c r="I211" s="80" t="s">
        <v>27</v>
      </c>
      <c r="J211" s="59"/>
    </row>
    <row r="212" spans="1:10" x14ac:dyDescent="0.25">
      <c r="A212" s="68">
        <v>44161</v>
      </c>
      <c r="B212" s="54">
        <v>840000</v>
      </c>
      <c r="C212" s="101" t="s">
        <v>29</v>
      </c>
      <c r="D212" s="60" t="s">
        <v>185</v>
      </c>
      <c r="E212" s="59"/>
      <c r="F212" s="68">
        <v>44177</v>
      </c>
      <c r="G212" s="53"/>
      <c r="H212" s="79" t="s">
        <v>27</v>
      </c>
      <c r="I212" s="80" t="s">
        <v>27</v>
      </c>
      <c r="J212" s="59"/>
    </row>
    <row r="213" spans="1:10" x14ac:dyDescent="0.25">
      <c r="A213" s="68">
        <v>44161</v>
      </c>
      <c r="B213" s="54">
        <v>2160000</v>
      </c>
      <c r="C213" s="101" t="s">
        <v>29</v>
      </c>
      <c r="D213" s="60" t="s">
        <v>186</v>
      </c>
      <c r="E213" s="59"/>
      <c r="F213" s="68">
        <v>44178</v>
      </c>
      <c r="G213" s="53"/>
      <c r="H213" s="79" t="s">
        <v>27</v>
      </c>
      <c r="I213" s="80" t="s">
        <v>27</v>
      </c>
      <c r="J213" s="59"/>
    </row>
    <row r="214" spans="1:10" x14ac:dyDescent="0.25">
      <c r="A214" s="68">
        <v>44162</v>
      </c>
      <c r="B214" s="54">
        <f>4*1080000</f>
        <v>4320000</v>
      </c>
      <c r="C214" s="101" t="s">
        <v>29</v>
      </c>
      <c r="D214" s="60" t="s">
        <v>100</v>
      </c>
      <c r="E214" s="59"/>
      <c r="F214" s="68">
        <v>44179</v>
      </c>
      <c r="G214" s="53"/>
      <c r="H214" s="79" t="s">
        <v>27</v>
      </c>
      <c r="I214" s="80" t="s">
        <v>27</v>
      </c>
      <c r="J214" s="59"/>
    </row>
    <row r="215" spans="1:10" x14ac:dyDescent="0.25">
      <c r="A215" s="68">
        <v>44223</v>
      </c>
      <c r="B215" s="54">
        <v>760000</v>
      </c>
      <c r="C215" s="101" t="s">
        <v>29</v>
      </c>
      <c r="D215" s="60" t="s">
        <v>114</v>
      </c>
      <c r="E215" s="59"/>
      <c r="F215" s="68">
        <v>44180</v>
      </c>
      <c r="G215" s="53"/>
      <c r="H215" s="79" t="s">
        <v>27</v>
      </c>
      <c r="I215" s="80" t="s">
        <v>27</v>
      </c>
      <c r="J215" s="59"/>
    </row>
    <row r="216" spans="1:10" x14ac:dyDescent="0.25">
      <c r="A216" s="68">
        <v>44162</v>
      </c>
      <c r="B216" s="54">
        <f>3*1080000</f>
        <v>3240000</v>
      </c>
      <c r="C216" s="101" t="s">
        <v>29</v>
      </c>
      <c r="D216" s="60" t="s">
        <v>53</v>
      </c>
      <c r="E216" s="59"/>
      <c r="F216" s="68">
        <v>44181</v>
      </c>
      <c r="G216" s="53"/>
      <c r="H216" s="79" t="s">
        <v>27</v>
      </c>
      <c r="I216" s="80" t="s">
        <v>27</v>
      </c>
      <c r="J216" s="59"/>
    </row>
    <row r="217" spans="1:10" x14ac:dyDescent="0.25">
      <c r="A217" s="68">
        <v>44162</v>
      </c>
      <c r="B217" s="54">
        <v>1450000</v>
      </c>
      <c r="C217" s="101" t="s">
        <v>29</v>
      </c>
      <c r="D217" s="60" t="s">
        <v>43</v>
      </c>
      <c r="E217" s="59"/>
      <c r="F217" s="68">
        <v>44182</v>
      </c>
      <c r="G217" s="53"/>
      <c r="H217" s="79" t="s">
        <v>27</v>
      </c>
      <c r="I217" s="80" t="s">
        <v>27</v>
      </c>
      <c r="J217" s="59"/>
    </row>
    <row r="218" spans="1:10" x14ac:dyDescent="0.25">
      <c r="A218" s="68">
        <v>44163</v>
      </c>
      <c r="B218" s="54">
        <v>1200000</v>
      </c>
      <c r="C218" s="101" t="s">
        <v>29</v>
      </c>
      <c r="D218" s="60" t="s">
        <v>40</v>
      </c>
      <c r="E218" s="59"/>
      <c r="F218" s="68">
        <v>44183</v>
      </c>
      <c r="G218" s="53"/>
      <c r="H218" s="79" t="s">
        <v>27</v>
      </c>
      <c r="I218" s="80" t="s">
        <v>27</v>
      </c>
      <c r="J218" s="59"/>
    </row>
    <row r="219" spans="1:10" x14ac:dyDescent="0.25">
      <c r="A219" s="68">
        <v>44163</v>
      </c>
      <c r="B219" s="54">
        <v>5400000</v>
      </c>
      <c r="C219" s="101" t="s">
        <v>29</v>
      </c>
      <c r="D219" s="60" t="s">
        <v>189</v>
      </c>
      <c r="E219" s="59"/>
      <c r="F219" s="68">
        <v>44184</v>
      </c>
      <c r="G219" s="53"/>
      <c r="H219" s="79" t="s">
        <v>27</v>
      </c>
      <c r="I219" s="80" t="s">
        <v>27</v>
      </c>
      <c r="J219" s="59"/>
    </row>
    <row r="220" spans="1:10" x14ac:dyDescent="0.25">
      <c r="A220" s="68">
        <v>44163</v>
      </c>
      <c r="B220" s="54">
        <v>4320000</v>
      </c>
      <c r="C220" s="101" t="s">
        <v>29</v>
      </c>
      <c r="D220" s="60" t="s">
        <v>190</v>
      </c>
      <c r="E220" s="59"/>
      <c r="F220" s="68">
        <v>44185</v>
      </c>
      <c r="G220" s="53"/>
      <c r="H220" s="79" t="s">
        <v>27</v>
      </c>
      <c r="I220" s="80" t="s">
        <v>27</v>
      </c>
      <c r="J220" s="59"/>
    </row>
    <row r="221" spans="1:10" x14ac:dyDescent="0.25">
      <c r="A221" s="68">
        <v>44163</v>
      </c>
      <c r="B221" s="54">
        <v>180000</v>
      </c>
      <c r="C221" s="101" t="s">
        <v>29</v>
      </c>
      <c r="D221" s="60" t="s">
        <v>43</v>
      </c>
      <c r="E221" s="59"/>
      <c r="F221" s="68">
        <v>44186</v>
      </c>
      <c r="G221" s="53"/>
      <c r="H221" s="79" t="s">
        <v>27</v>
      </c>
      <c r="I221" s="80" t="s">
        <v>27</v>
      </c>
      <c r="J221" s="59"/>
    </row>
    <row r="222" spans="1:10" x14ac:dyDescent="0.25">
      <c r="A222" s="68">
        <v>44164</v>
      </c>
      <c r="B222" s="54">
        <f>7*1080000</f>
        <v>7560000</v>
      </c>
      <c r="C222" s="101" t="s">
        <v>29</v>
      </c>
      <c r="D222" s="60" t="s">
        <v>177</v>
      </c>
      <c r="E222" s="59"/>
      <c r="F222" s="68">
        <v>44187</v>
      </c>
      <c r="G222" s="53"/>
      <c r="H222" s="79" t="s">
        <v>27</v>
      </c>
      <c r="I222" s="80" t="s">
        <v>27</v>
      </c>
      <c r="J222" s="59"/>
    </row>
    <row r="223" spans="1:10" x14ac:dyDescent="0.25">
      <c r="A223" s="68">
        <v>44164</v>
      </c>
      <c r="B223" s="54">
        <v>840000</v>
      </c>
      <c r="C223" s="101" t="s">
        <v>29</v>
      </c>
      <c r="D223" s="60" t="s">
        <v>40</v>
      </c>
      <c r="E223" s="59"/>
      <c r="F223" s="68">
        <v>44188</v>
      </c>
      <c r="G223" s="53"/>
      <c r="H223" s="79" t="s">
        <v>27</v>
      </c>
      <c r="I223" s="80" t="s">
        <v>27</v>
      </c>
      <c r="J223" s="59"/>
    </row>
    <row r="224" spans="1:10" x14ac:dyDescent="0.25">
      <c r="A224" s="68">
        <v>44164</v>
      </c>
      <c r="B224" s="54">
        <f>3*1080000</f>
        <v>3240000</v>
      </c>
      <c r="C224" s="101" t="s">
        <v>29</v>
      </c>
      <c r="D224" s="60" t="s">
        <v>53</v>
      </c>
      <c r="E224" s="59"/>
      <c r="F224" s="68">
        <v>44189</v>
      </c>
      <c r="G224" s="53"/>
      <c r="H224" s="79" t="s">
        <v>27</v>
      </c>
      <c r="I224" s="80" t="s">
        <v>27</v>
      </c>
      <c r="J224" s="59"/>
    </row>
    <row r="225" spans="1:13" x14ac:dyDescent="0.25">
      <c r="A225" s="68">
        <v>44165</v>
      </c>
      <c r="B225" s="54">
        <v>1080000</v>
      </c>
      <c r="C225" s="100" t="s">
        <v>29</v>
      </c>
      <c r="D225" s="160" t="s">
        <v>134</v>
      </c>
      <c r="E225" s="59"/>
      <c r="F225" s="68">
        <v>44190</v>
      </c>
      <c r="G225" s="53"/>
      <c r="H225" s="79" t="s">
        <v>27</v>
      </c>
      <c r="I225" s="80" t="s">
        <v>27</v>
      </c>
      <c r="J225" s="59"/>
    </row>
    <row r="226" spans="1:13" x14ac:dyDescent="0.25">
      <c r="A226" s="68">
        <v>44165</v>
      </c>
      <c r="B226" s="54">
        <v>150000</v>
      </c>
      <c r="C226" s="101" t="s">
        <v>29</v>
      </c>
      <c r="D226" s="60" t="s">
        <v>40</v>
      </c>
      <c r="E226" s="59"/>
      <c r="F226" s="68">
        <v>44191</v>
      </c>
      <c r="G226" s="53"/>
      <c r="H226" s="79" t="s">
        <v>27</v>
      </c>
      <c r="I226" s="80" t="s">
        <v>27</v>
      </c>
      <c r="J226" s="59"/>
    </row>
    <row r="227" spans="1:13" x14ac:dyDescent="0.25">
      <c r="A227" s="68">
        <v>44165</v>
      </c>
      <c r="B227" s="54">
        <f>1080000+1050000</f>
        <v>2130000</v>
      </c>
      <c r="C227" s="101" t="s">
        <v>29</v>
      </c>
      <c r="D227" s="60" t="s">
        <v>48</v>
      </c>
      <c r="E227" s="59"/>
      <c r="F227" s="68">
        <v>44192</v>
      </c>
      <c r="G227" s="53"/>
      <c r="H227" s="79" t="s">
        <v>27</v>
      </c>
      <c r="I227" s="80" t="s">
        <v>27</v>
      </c>
      <c r="J227" s="59"/>
    </row>
    <row r="228" spans="1:13" x14ac:dyDescent="0.25">
      <c r="A228" s="68">
        <v>44165</v>
      </c>
      <c r="B228" s="54">
        <v>30000</v>
      </c>
      <c r="C228" s="101" t="s">
        <v>29</v>
      </c>
      <c r="D228" s="60" t="s">
        <v>43</v>
      </c>
      <c r="E228" s="59"/>
      <c r="F228" s="68">
        <v>44193</v>
      </c>
      <c r="G228" s="53"/>
      <c r="H228" s="79" t="s">
        <v>27</v>
      </c>
      <c r="I228" s="80" t="s">
        <v>27</v>
      </c>
      <c r="J228" s="59"/>
    </row>
    <row r="229" spans="1:13" x14ac:dyDescent="0.25">
      <c r="A229" s="68">
        <v>44166</v>
      </c>
      <c r="B229" s="54">
        <v>2130000</v>
      </c>
      <c r="C229" s="101" t="s">
        <v>29</v>
      </c>
      <c r="D229" s="60" t="s">
        <v>196</v>
      </c>
      <c r="E229" s="59"/>
      <c r="F229" s="68">
        <v>44194</v>
      </c>
      <c r="G229" s="53"/>
      <c r="H229" s="79" t="s">
        <v>27</v>
      </c>
      <c r="I229" s="80" t="s">
        <v>27</v>
      </c>
      <c r="J229" s="59"/>
    </row>
    <row r="230" spans="1:13" x14ac:dyDescent="0.25">
      <c r="A230" s="68">
        <v>44166</v>
      </c>
      <c r="B230" s="54">
        <v>630000</v>
      </c>
      <c r="C230" s="101" t="s">
        <v>29</v>
      </c>
      <c r="D230" s="60" t="s">
        <v>114</v>
      </c>
      <c r="E230" s="59"/>
      <c r="F230" s="68">
        <v>44195</v>
      </c>
      <c r="G230" s="53"/>
      <c r="H230" s="79" t="s">
        <v>27</v>
      </c>
      <c r="I230" s="80" t="s">
        <v>27</v>
      </c>
      <c r="J230" s="59"/>
    </row>
    <row r="231" spans="1:13" x14ac:dyDescent="0.25">
      <c r="A231" s="68">
        <v>44166</v>
      </c>
      <c r="B231" s="54">
        <v>3150000</v>
      </c>
      <c r="C231" s="101" t="s">
        <v>29</v>
      </c>
      <c r="D231" s="60" t="s">
        <v>197</v>
      </c>
      <c r="E231" s="59"/>
      <c r="F231" s="68">
        <v>44196</v>
      </c>
      <c r="G231" s="53"/>
      <c r="H231" s="79" t="s">
        <v>27</v>
      </c>
      <c r="I231" s="80" t="s">
        <v>27</v>
      </c>
      <c r="J231" s="59"/>
    </row>
    <row r="232" spans="1:13" x14ac:dyDescent="0.25">
      <c r="A232" s="68">
        <v>44166</v>
      </c>
      <c r="B232" s="54">
        <v>110000</v>
      </c>
      <c r="C232" s="101" t="s">
        <v>29</v>
      </c>
      <c r="D232" s="60" t="s">
        <v>185</v>
      </c>
      <c r="E232" s="59"/>
      <c r="F232" s="68">
        <v>44197</v>
      </c>
      <c r="G232" s="53"/>
      <c r="H232" s="79" t="s">
        <v>27</v>
      </c>
      <c r="I232" s="80" t="s">
        <v>27</v>
      </c>
      <c r="J232" s="59"/>
    </row>
    <row r="233" spans="1:13" x14ac:dyDescent="0.25">
      <c r="A233" s="68">
        <v>44167</v>
      </c>
      <c r="B233" s="54">
        <v>2080000</v>
      </c>
      <c r="C233" s="101" t="s">
        <v>29</v>
      </c>
      <c r="D233" s="60" t="s">
        <v>47</v>
      </c>
      <c r="E233" s="59"/>
      <c r="F233" s="68">
        <v>44198</v>
      </c>
      <c r="G233" s="53"/>
      <c r="H233" s="79" t="s">
        <v>27</v>
      </c>
      <c r="I233" s="91" t="s">
        <v>27</v>
      </c>
      <c r="J233" s="65"/>
      <c r="K233" s="58"/>
      <c r="L233" s="58"/>
      <c r="M233" s="58"/>
    </row>
    <row r="234" spans="1:13" x14ac:dyDescent="0.25">
      <c r="A234" s="68">
        <v>44167</v>
      </c>
      <c r="B234" s="54">
        <v>3050000</v>
      </c>
      <c r="C234" s="101" t="s">
        <v>29</v>
      </c>
      <c r="D234" s="60" t="s">
        <v>40</v>
      </c>
      <c r="E234" s="59"/>
      <c r="F234" s="68">
        <v>44199</v>
      </c>
      <c r="G234" s="53"/>
      <c r="H234" s="79" t="s">
        <v>27</v>
      </c>
      <c r="I234" s="91" t="s">
        <v>27</v>
      </c>
      <c r="J234" s="65"/>
      <c r="K234" s="58"/>
      <c r="L234" s="58"/>
      <c r="M234" s="58"/>
    </row>
    <row r="235" spans="1:13" x14ac:dyDescent="0.25">
      <c r="A235" s="68">
        <v>44168</v>
      </c>
      <c r="B235" s="54">
        <v>2140000</v>
      </c>
      <c r="C235" s="101" t="s">
        <v>29</v>
      </c>
      <c r="D235" s="60" t="s">
        <v>47</v>
      </c>
      <c r="E235" s="59"/>
      <c r="F235" s="68">
        <v>44200</v>
      </c>
      <c r="G235" s="53"/>
      <c r="H235" s="79" t="s">
        <v>27</v>
      </c>
      <c r="I235" s="91" t="s">
        <v>27</v>
      </c>
      <c r="J235" s="65"/>
      <c r="K235" s="58"/>
      <c r="L235" s="58"/>
      <c r="M235" s="58"/>
    </row>
    <row r="236" spans="1:13" x14ac:dyDescent="0.25">
      <c r="A236" s="68">
        <v>44168</v>
      </c>
      <c r="B236" s="54">
        <v>690000</v>
      </c>
      <c r="C236" s="101" t="s">
        <v>29</v>
      </c>
      <c r="D236" s="60" t="s">
        <v>40</v>
      </c>
      <c r="E236" s="59"/>
      <c r="F236" s="68">
        <v>44201</v>
      </c>
      <c r="G236" s="53"/>
      <c r="H236" s="79" t="s">
        <v>27</v>
      </c>
      <c r="I236" s="91" t="s">
        <v>27</v>
      </c>
      <c r="J236" s="65"/>
      <c r="K236" s="58"/>
      <c r="L236" s="58"/>
      <c r="M236" s="58"/>
    </row>
    <row r="237" spans="1:13" x14ac:dyDescent="0.25">
      <c r="A237" s="68">
        <v>44168</v>
      </c>
      <c r="B237" s="54">
        <v>1070000</v>
      </c>
      <c r="C237" s="101" t="s">
        <v>29</v>
      </c>
      <c r="D237" s="60" t="s">
        <v>44</v>
      </c>
      <c r="E237" s="59"/>
      <c r="F237" s="68">
        <v>44202</v>
      </c>
      <c r="G237" s="53"/>
      <c r="H237" s="79" t="s">
        <v>27</v>
      </c>
      <c r="I237" s="91" t="s">
        <v>27</v>
      </c>
      <c r="J237" s="65"/>
      <c r="K237" s="58"/>
      <c r="L237" s="58"/>
      <c r="M237" s="58"/>
    </row>
    <row r="238" spans="1:13" x14ac:dyDescent="0.25">
      <c r="A238" s="68">
        <v>44168</v>
      </c>
      <c r="B238" s="54">
        <v>600000</v>
      </c>
      <c r="C238" s="101" t="s">
        <v>29</v>
      </c>
      <c r="D238" s="60" t="s">
        <v>43</v>
      </c>
      <c r="E238" s="59"/>
      <c r="F238" s="70">
        <v>44081</v>
      </c>
      <c r="G238" s="53"/>
      <c r="H238" s="79" t="s">
        <v>27</v>
      </c>
      <c r="I238" s="91" t="s">
        <v>27</v>
      </c>
      <c r="J238" s="65"/>
      <c r="K238" s="58"/>
      <c r="L238" s="58"/>
      <c r="M238" s="58"/>
    </row>
    <row r="239" spans="1:13" x14ac:dyDescent="0.25">
      <c r="A239" s="68">
        <v>44169</v>
      </c>
      <c r="B239" s="54">
        <v>2170000</v>
      </c>
      <c r="C239" s="101" t="s">
        <v>29</v>
      </c>
      <c r="D239" s="60" t="s">
        <v>47</v>
      </c>
      <c r="E239" s="59"/>
      <c r="F239" s="70" t="s">
        <v>27</v>
      </c>
      <c r="G239" s="53"/>
      <c r="H239" s="79" t="s">
        <v>27</v>
      </c>
      <c r="I239" s="91" t="s">
        <v>27</v>
      </c>
      <c r="J239" s="65"/>
      <c r="K239" s="58"/>
      <c r="L239" s="58"/>
      <c r="M239" s="58"/>
    </row>
    <row r="240" spans="1:13" x14ac:dyDescent="0.25">
      <c r="A240" s="68">
        <v>44169</v>
      </c>
      <c r="B240" s="54">
        <v>2075000</v>
      </c>
      <c r="C240" s="101" t="s">
        <v>29</v>
      </c>
      <c r="D240" s="60" t="s">
        <v>40</v>
      </c>
      <c r="E240" s="59"/>
      <c r="F240" s="70" t="s">
        <v>27</v>
      </c>
      <c r="G240" s="53"/>
      <c r="H240" s="79" t="s">
        <v>27</v>
      </c>
      <c r="I240" s="91" t="s">
        <v>27</v>
      </c>
      <c r="J240" s="65"/>
      <c r="K240" s="58"/>
      <c r="L240" s="58"/>
      <c r="M240" s="58"/>
    </row>
    <row r="241" spans="1:10" x14ac:dyDescent="0.25">
      <c r="A241" s="68">
        <v>44170</v>
      </c>
      <c r="B241" s="54">
        <v>1250000</v>
      </c>
      <c r="C241" s="101" t="s">
        <v>29</v>
      </c>
      <c r="D241" s="60" t="s">
        <v>40</v>
      </c>
      <c r="E241" s="59"/>
      <c r="F241" s="70" t="s">
        <v>27</v>
      </c>
      <c r="G241" s="53"/>
      <c r="H241" s="79" t="s">
        <v>27</v>
      </c>
      <c r="I241" s="80" t="s">
        <v>27</v>
      </c>
      <c r="J241" s="59"/>
    </row>
    <row r="242" spans="1:10" x14ac:dyDescent="0.25">
      <c r="A242" s="68">
        <v>44171</v>
      </c>
      <c r="B242" s="54">
        <v>2280000</v>
      </c>
      <c r="C242" s="101" t="s">
        <v>29</v>
      </c>
      <c r="D242" s="60" t="s">
        <v>205</v>
      </c>
      <c r="E242" s="59"/>
      <c r="F242" s="70" t="s">
        <v>27</v>
      </c>
      <c r="G242" s="53"/>
      <c r="H242" s="79" t="s">
        <v>27</v>
      </c>
      <c r="I242" s="80" t="s">
        <v>27</v>
      </c>
      <c r="J242" s="59"/>
    </row>
    <row r="243" spans="1:10" x14ac:dyDescent="0.25">
      <c r="A243" s="68">
        <v>44171</v>
      </c>
      <c r="B243" s="54">
        <v>600000</v>
      </c>
      <c r="C243" s="101" t="s">
        <v>29</v>
      </c>
      <c r="D243" s="60" t="s">
        <v>114</v>
      </c>
      <c r="E243" s="59"/>
      <c r="F243" s="70" t="s">
        <v>27</v>
      </c>
      <c r="G243" s="53"/>
      <c r="H243" s="79" t="s">
        <v>27</v>
      </c>
      <c r="I243" s="80" t="s">
        <v>27</v>
      </c>
      <c r="J243" s="59"/>
    </row>
    <row r="244" spans="1:10" x14ac:dyDescent="0.25">
      <c r="A244" s="68">
        <v>44172</v>
      </c>
      <c r="B244" s="54">
        <v>830000</v>
      </c>
      <c r="C244" s="101" t="s">
        <v>29</v>
      </c>
      <c r="D244" s="60" t="s">
        <v>40</v>
      </c>
      <c r="E244" s="59"/>
      <c r="F244" s="70" t="s">
        <v>27</v>
      </c>
      <c r="G244" s="53"/>
      <c r="H244" s="79" t="s">
        <v>27</v>
      </c>
      <c r="I244" s="80" t="s">
        <v>27</v>
      </c>
      <c r="J244" s="59"/>
    </row>
    <row r="245" spans="1:10" x14ac:dyDescent="0.25">
      <c r="A245" s="68">
        <v>44172</v>
      </c>
      <c r="B245" s="54">
        <v>2280000</v>
      </c>
      <c r="C245" s="101" t="s">
        <v>29</v>
      </c>
      <c r="D245" s="60" t="s">
        <v>207</v>
      </c>
      <c r="E245" s="59"/>
      <c r="F245" s="70" t="s">
        <v>27</v>
      </c>
      <c r="G245" s="53"/>
      <c r="H245" s="79" t="s">
        <v>27</v>
      </c>
      <c r="I245" s="80" t="s">
        <v>27</v>
      </c>
      <c r="J245" s="59"/>
    </row>
    <row r="246" spans="1:10" x14ac:dyDescent="0.25">
      <c r="A246" s="68">
        <v>44172</v>
      </c>
      <c r="B246" s="54">
        <v>2280000</v>
      </c>
      <c r="C246" s="101" t="s">
        <v>29</v>
      </c>
      <c r="D246" s="60" t="s">
        <v>127</v>
      </c>
      <c r="E246" s="59"/>
      <c r="F246" s="70" t="s">
        <v>27</v>
      </c>
      <c r="G246" s="53">
        <v>0</v>
      </c>
      <c r="H246" s="79" t="s">
        <v>27</v>
      </c>
      <c r="I246" s="80" t="s">
        <v>27</v>
      </c>
      <c r="J246" s="59"/>
    </row>
    <row r="247" spans="1:10" x14ac:dyDescent="0.25">
      <c r="A247" s="68">
        <v>44172</v>
      </c>
      <c r="B247" s="54">
        <v>600000</v>
      </c>
      <c r="C247" s="101" t="s">
        <v>29</v>
      </c>
      <c r="D247" s="60" t="s">
        <v>43</v>
      </c>
      <c r="E247" s="59"/>
      <c r="F247" s="70" t="s">
        <v>27</v>
      </c>
      <c r="G247" s="53">
        <v>0</v>
      </c>
      <c r="H247" s="79" t="s">
        <v>27</v>
      </c>
      <c r="I247" s="80" t="s">
        <v>27</v>
      </c>
      <c r="J247" s="59"/>
    </row>
    <row r="248" spans="1:10" x14ac:dyDescent="0.25">
      <c r="A248" s="68">
        <v>44173</v>
      </c>
      <c r="B248" s="54">
        <v>2130000</v>
      </c>
      <c r="C248" s="101" t="s">
        <v>29</v>
      </c>
      <c r="D248" s="60" t="s">
        <v>114</v>
      </c>
      <c r="E248" s="59"/>
      <c r="F248" s="70" t="s">
        <v>27</v>
      </c>
      <c r="G248" s="53">
        <v>0</v>
      </c>
      <c r="H248" s="79" t="s">
        <v>27</v>
      </c>
      <c r="I248" s="80" t="s">
        <v>27</v>
      </c>
      <c r="J248" s="59"/>
    </row>
    <row r="249" spans="1:10" x14ac:dyDescent="0.25">
      <c r="A249" s="68">
        <v>44173</v>
      </c>
      <c r="B249" s="54">
        <v>9765000</v>
      </c>
      <c r="C249" s="101" t="s">
        <v>29</v>
      </c>
      <c r="D249" s="60" t="s">
        <v>209</v>
      </c>
      <c r="E249" s="59"/>
      <c r="F249" s="70" t="s">
        <v>27</v>
      </c>
      <c r="G249" s="53">
        <v>0</v>
      </c>
      <c r="H249" s="79" t="s">
        <v>27</v>
      </c>
      <c r="I249" s="80" t="s">
        <v>27</v>
      </c>
      <c r="J249" s="59"/>
    </row>
    <row r="250" spans="1:10" x14ac:dyDescent="0.25">
      <c r="A250" s="68">
        <v>44173</v>
      </c>
      <c r="B250" s="54">
        <v>480000</v>
      </c>
      <c r="C250" s="101" t="s">
        <v>29</v>
      </c>
      <c r="D250" s="60" t="s">
        <v>185</v>
      </c>
      <c r="E250" s="59"/>
      <c r="F250" s="70" t="s">
        <v>27</v>
      </c>
      <c r="G250" s="53">
        <v>0</v>
      </c>
      <c r="H250" s="79" t="s">
        <v>27</v>
      </c>
      <c r="I250" s="80" t="s">
        <v>27</v>
      </c>
      <c r="J250" s="59"/>
    </row>
    <row r="251" spans="1:10" x14ac:dyDescent="0.25">
      <c r="A251" s="68">
        <v>44174</v>
      </c>
      <c r="B251" s="54">
        <v>7564000</v>
      </c>
      <c r="C251" s="101" t="s">
        <v>29</v>
      </c>
      <c r="D251" s="60" t="s">
        <v>177</v>
      </c>
      <c r="E251" s="59"/>
      <c r="F251" s="70" t="s">
        <v>27</v>
      </c>
      <c r="G251" s="53">
        <v>0</v>
      </c>
      <c r="H251" s="79" t="s">
        <v>27</v>
      </c>
      <c r="I251" s="80" t="s">
        <v>27</v>
      </c>
      <c r="J251" s="59"/>
    </row>
    <row r="252" spans="1:10" x14ac:dyDescent="0.25">
      <c r="A252" s="68">
        <v>44174</v>
      </c>
      <c r="B252" s="54">
        <v>1690000</v>
      </c>
      <c r="C252" s="101" t="s">
        <v>29</v>
      </c>
      <c r="D252" s="60" t="s">
        <v>114</v>
      </c>
      <c r="E252" s="59"/>
      <c r="F252" s="70" t="s">
        <v>27</v>
      </c>
      <c r="G252" s="53">
        <v>0</v>
      </c>
      <c r="H252" s="79" t="s">
        <v>27</v>
      </c>
      <c r="I252" s="80" t="s">
        <v>27</v>
      </c>
      <c r="J252" s="59"/>
    </row>
    <row r="253" spans="1:10" x14ac:dyDescent="0.25">
      <c r="A253" s="68">
        <v>44174</v>
      </c>
      <c r="B253" s="54">
        <v>720000</v>
      </c>
      <c r="C253" s="101" t="s">
        <v>29</v>
      </c>
      <c r="D253" s="60" t="s">
        <v>185</v>
      </c>
      <c r="E253" s="59"/>
      <c r="F253" s="70" t="s">
        <v>27</v>
      </c>
      <c r="G253" s="53">
        <v>0</v>
      </c>
      <c r="H253" s="79" t="s">
        <v>27</v>
      </c>
      <c r="I253" s="80" t="s">
        <v>27</v>
      </c>
      <c r="J253" s="59"/>
    </row>
    <row r="254" spans="1:10" x14ac:dyDescent="0.25">
      <c r="A254" s="68">
        <v>44174</v>
      </c>
      <c r="B254" s="54">
        <v>4324000</v>
      </c>
      <c r="C254" s="101" t="s">
        <v>29</v>
      </c>
      <c r="D254" s="60" t="s">
        <v>213</v>
      </c>
      <c r="E254" s="59"/>
      <c r="F254" s="70" t="s">
        <v>27</v>
      </c>
      <c r="G254" s="53">
        <v>0</v>
      </c>
      <c r="H254" s="79" t="s">
        <v>27</v>
      </c>
      <c r="I254" s="80" t="s">
        <v>27</v>
      </c>
      <c r="J254" s="59"/>
    </row>
    <row r="255" spans="1:10" x14ac:dyDescent="0.25">
      <c r="A255" s="68">
        <v>44175</v>
      </c>
      <c r="B255" s="54">
        <v>6558000</v>
      </c>
      <c r="C255" s="101" t="s">
        <v>29</v>
      </c>
      <c r="D255" s="60" t="s">
        <v>215</v>
      </c>
      <c r="E255" s="59"/>
      <c r="F255" s="70" t="s">
        <v>27</v>
      </c>
      <c r="G255" s="53">
        <v>0</v>
      </c>
      <c r="H255" s="79" t="s">
        <v>27</v>
      </c>
      <c r="I255" s="80" t="s">
        <v>27</v>
      </c>
      <c r="J255" s="59"/>
    </row>
    <row r="256" spans="1:10" x14ac:dyDescent="0.25">
      <c r="A256" s="68">
        <v>44175</v>
      </c>
      <c r="B256" s="54">
        <v>542000</v>
      </c>
      <c r="C256" s="101" t="s">
        <v>29</v>
      </c>
      <c r="D256" s="60" t="s">
        <v>185</v>
      </c>
      <c r="E256" s="59"/>
      <c r="F256" s="70" t="s">
        <v>27</v>
      </c>
      <c r="G256" s="53">
        <v>0</v>
      </c>
      <c r="H256" s="79" t="s">
        <v>27</v>
      </c>
      <c r="I256" s="80" t="s">
        <v>27</v>
      </c>
      <c r="J256" s="59"/>
    </row>
    <row r="257" spans="1:10" x14ac:dyDescent="0.25">
      <c r="A257" s="68">
        <v>44175</v>
      </c>
      <c r="B257" s="54">
        <v>4400000</v>
      </c>
      <c r="C257" s="101" t="s">
        <v>29</v>
      </c>
      <c r="D257" s="60" t="s">
        <v>94</v>
      </c>
      <c r="E257" s="59"/>
      <c r="F257" s="70" t="s">
        <v>27</v>
      </c>
      <c r="G257" s="53">
        <v>0</v>
      </c>
      <c r="H257" s="79" t="s">
        <v>27</v>
      </c>
      <c r="I257" s="80" t="s">
        <v>27</v>
      </c>
      <c r="J257" s="59"/>
    </row>
    <row r="258" spans="1:10" x14ac:dyDescent="0.25">
      <c r="A258" s="68">
        <v>44175</v>
      </c>
      <c r="B258" s="54">
        <v>2320000</v>
      </c>
      <c r="C258" s="101" t="s">
        <v>29</v>
      </c>
      <c r="D258" s="60" t="s">
        <v>114</v>
      </c>
      <c r="E258" s="59"/>
      <c r="F258" s="70" t="s">
        <v>27</v>
      </c>
      <c r="G258" s="53">
        <v>0</v>
      </c>
      <c r="H258" s="79" t="s">
        <v>27</v>
      </c>
      <c r="I258" s="80" t="s">
        <v>27</v>
      </c>
      <c r="J258" s="59"/>
    </row>
    <row r="259" spans="1:10" x14ac:dyDescent="0.25">
      <c r="A259" s="68">
        <v>44176</v>
      </c>
      <c r="B259" s="54">
        <v>240000</v>
      </c>
      <c r="C259" s="101" t="s">
        <v>29</v>
      </c>
      <c r="D259" s="60" t="s">
        <v>43</v>
      </c>
      <c r="E259" s="59"/>
      <c r="F259" s="70" t="s">
        <v>27</v>
      </c>
      <c r="G259" s="53">
        <v>0</v>
      </c>
      <c r="H259" s="79" t="s">
        <v>27</v>
      </c>
      <c r="I259" s="80" t="s">
        <v>27</v>
      </c>
      <c r="J259" s="59"/>
    </row>
    <row r="260" spans="1:10" x14ac:dyDescent="0.25">
      <c r="A260" s="68">
        <v>44176</v>
      </c>
      <c r="B260" s="54">
        <v>2200000</v>
      </c>
      <c r="C260" s="101" t="s">
        <v>29</v>
      </c>
      <c r="D260" s="60" t="s">
        <v>217</v>
      </c>
      <c r="E260" s="59"/>
      <c r="F260" s="70" t="s">
        <v>27</v>
      </c>
      <c r="G260" s="53">
        <v>0</v>
      </c>
      <c r="H260" s="79" t="s">
        <v>27</v>
      </c>
      <c r="I260" s="80" t="s">
        <v>27</v>
      </c>
      <c r="J260" s="59"/>
    </row>
    <row r="261" spans="1:10" x14ac:dyDescent="0.25">
      <c r="A261" s="68">
        <v>44176</v>
      </c>
      <c r="B261" s="54">
        <v>5500000</v>
      </c>
      <c r="C261" s="101" t="s">
        <v>29</v>
      </c>
      <c r="D261" s="60" t="s">
        <v>219</v>
      </c>
      <c r="E261" s="59"/>
      <c r="F261" s="70" t="s">
        <v>27</v>
      </c>
      <c r="G261" s="53">
        <v>0</v>
      </c>
      <c r="H261" s="79" t="s">
        <v>27</v>
      </c>
      <c r="I261" s="80" t="s">
        <v>27</v>
      </c>
      <c r="J261" s="59"/>
    </row>
    <row r="262" spans="1:10" x14ac:dyDescent="0.25">
      <c r="A262" s="68">
        <v>44176</v>
      </c>
      <c r="B262" s="54">
        <v>520000</v>
      </c>
      <c r="C262" s="101" t="s">
        <v>29</v>
      </c>
      <c r="D262" s="60" t="s">
        <v>40</v>
      </c>
      <c r="E262" s="59"/>
      <c r="F262" s="70" t="s">
        <v>27</v>
      </c>
      <c r="G262" s="53">
        <v>0</v>
      </c>
      <c r="H262" s="79" t="s">
        <v>27</v>
      </c>
      <c r="I262" s="80" t="s">
        <v>27</v>
      </c>
      <c r="J262" s="59"/>
    </row>
    <row r="263" spans="1:10" x14ac:dyDescent="0.25">
      <c r="A263" s="68">
        <v>44177</v>
      </c>
      <c r="B263" s="54">
        <v>3300000</v>
      </c>
      <c r="C263" s="101" t="s">
        <v>29</v>
      </c>
      <c r="D263" s="60" t="s">
        <v>41</v>
      </c>
      <c r="E263" s="59"/>
      <c r="F263" s="70" t="s">
        <v>27</v>
      </c>
      <c r="G263" s="53">
        <v>0</v>
      </c>
      <c r="H263" s="79" t="s">
        <v>27</v>
      </c>
      <c r="I263" s="80" t="s">
        <v>27</v>
      </c>
      <c r="J263" s="59"/>
    </row>
    <row r="264" spans="1:10" x14ac:dyDescent="0.25">
      <c r="A264" s="68">
        <v>44177</v>
      </c>
      <c r="B264" s="54">
        <v>960000</v>
      </c>
      <c r="C264" s="101" t="s">
        <v>29</v>
      </c>
      <c r="D264" s="60" t="s">
        <v>40</v>
      </c>
      <c r="E264" s="59"/>
      <c r="F264" s="70" t="s">
        <v>27</v>
      </c>
      <c r="G264" s="53">
        <v>0</v>
      </c>
      <c r="H264" s="79" t="s">
        <v>27</v>
      </c>
      <c r="I264" s="80" t="s">
        <v>27</v>
      </c>
      <c r="J264" s="59"/>
    </row>
    <row r="265" spans="1:10" x14ac:dyDescent="0.25">
      <c r="A265" s="68">
        <v>44177</v>
      </c>
      <c r="B265" s="54">
        <v>4400000</v>
      </c>
      <c r="C265" s="101" t="s">
        <v>29</v>
      </c>
      <c r="D265" s="60" t="s">
        <v>213</v>
      </c>
      <c r="E265" s="59"/>
      <c r="F265" s="70" t="s">
        <v>27</v>
      </c>
      <c r="G265" s="53">
        <v>0</v>
      </c>
      <c r="H265" s="79" t="s">
        <v>27</v>
      </c>
      <c r="I265" s="80" t="s">
        <v>27</v>
      </c>
      <c r="J265" s="59"/>
    </row>
    <row r="266" spans="1:10" x14ac:dyDescent="0.25">
      <c r="A266" s="68">
        <v>44177</v>
      </c>
      <c r="B266" s="54">
        <v>540000</v>
      </c>
      <c r="C266" s="101" t="s">
        <v>29</v>
      </c>
      <c r="D266" s="60" t="s">
        <v>43</v>
      </c>
      <c r="E266" s="59"/>
      <c r="F266" s="70" t="s">
        <v>27</v>
      </c>
      <c r="G266" s="53">
        <v>0</v>
      </c>
      <c r="H266" s="79" t="s">
        <v>27</v>
      </c>
      <c r="I266" s="80" t="s">
        <v>27</v>
      </c>
      <c r="J266" s="59"/>
    </row>
    <row r="267" spans="1:10" x14ac:dyDescent="0.25">
      <c r="A267" s="68">
        <v>44178</v>
      </c>
      <c r="B267" s="54">
        <v>7700000</v>
      </c>
      <c r="C267" s="101" t="s">
        <v>29</v>
      </c>
      <c r="D267" s="60" t="s">
        <v>177</v>
      </c>
      <c r="E267" s="59"/>
      <c r="F267" s="70" t="s">
        <v>27</v>
      </c>
      <c r="G267" s="53">
        <v>0</v>
      </c>
      <c r="H267" s="79" t="s">
        <v>27</v>
      </c>
      <c r="I267" s="80" t="s">
        <v>27</v>
      </c>
      <c r="J267" s="59"/>
    </row>
    <row r="268" spans="1:10" x14ac:dyDescent="0.25">
      <c r="A268" s="68">
        <v>44178</v>
      </c>
      <c r="B268" s="54">
        <v>2920000</v>
      </c>
      <c r="C268" s="101" t="s">
        <v>29</v>
      </c>
      <c r="D268" s="60" t="s">
        <v>40</v>
      </c>
      <c r="E268" s="59"/>
      <c r="F268" s="70" t="s">
        <v>27</v>
      </c>
      <c r="G268" s="53">
        <v>0</v>
      </c>
      <c r="H268" s="79" t="s">
        <v>27</v>
      </c>
      <c r="I268" s="80" t="s">
        <v>27</v>
      </c>
      <c r="J268" s="59"/>
    </row>
    <row r="269" spans="1:10" x14ac:dyDescent="0.25">
      <c r="A269" s="68">
        <v>44178</v>
      </c>
      <c r="B269" s="54">
        <v>3300000</v>
      </c>
      <c r="C269" s="101" t="s">
        <v>29</v>
      </c>
      <c r="D269" s="60" t="s">
        <v>53</v>
      </c>
      <c r="E269" s="59"/>
      <c r="F269" s="70" t="s">
        <v>27</v>
      </c>
      <c r="G269" s="53">
        <v>0</v>
      </c>
      <c r="H269" s="79" t="s">
        <v>27</v>
      </c>
      <c r="I269" s="80" t="s">
        <v>27</v>
      </c>
      <c r="J269" s="59"/>
    </row>
    <row r="270" spans="1:10" x14ac:dyDescent="0.25">
      <c r="A270" s="68">
        <v>44178</v>
      </c>
      <c r="B270" s="54">
        <v>1140000</v>
      </c>
      <c r="C270" s="101" t="s">
        <v>29</v>
      </c>
      <c r="D270" s="60" t="s">
        <v>43</v>
      </c>
      <c r="E270" s="59"/>
      <c r="F270" s="70" t="s">
        <v>27</v>
      </c>
      <c r="G270" s="53">
        <v>0</v>
      </c>
      <c r="H270" s="79" t="s">
        <v>27</v>
      </c>
      <c r="I270" s="80" t="s">
        <v>27</v>
      </c>
      <c r="J270" s="59"/>
    </row>
    <row r="271" spans="1:10" x14ac:dyDescent="0.25">
      <c r="A271" s="68">
        <v>44179</v>
      </c>
      <c r="B271" s="54">
        <v>2200000</v>
      </c>
      <c r="C271" s="101" t="s">
        <v>29</v>
      </c>
      <c r="D271" s="60" t="s">
        <v>207</v>
      </c>
      <c r="E271" s="59"/>
      <c r="F271" s="70" t="s">
        <v>27</v>
      </c>
      <c r="G271" s="53">
        <v>0</v>
      </c>
      <c r="H271" s="79" t="s">
        <v>27</v>
      </c>
      <c r="I271" s="80" t="s">
        <v>27</v>
      </c>
      <c r="J271" s="59"/>
    </row>
    <row r="272" spans="1:10" x14ac:dyDescent="0.25">
      <c r="A272" s="68">
        <v>44179</v>
      </c>
      <c r="B272" s="54">
        <v>5800000</v>
      </c>
      <c r="C272" s="101" t="s">
        <v>29</v>
      </c>
      <c r="D272" s="60" t="s">
        <v>40</v>
      </c>
      <c r="F272" s="71" t="s">
        <v>27</v>
      </c>
      <c r="G272" s="53">
        <v>0</v>
      </c>
      <c r="H272" s="79" t="s">
        <v>27</v>
      </c>
      <c r="I272" s="80" t="s">
        <v>27</v>
      </c>
    </row>
    <row r="273" spans="1:9" x14ac:dyDescent="0.25">
      <c r="A273" s="68">
        <v>44179</v>
      </c>
      <c r="B273" s="77">
        <v>5510000</v>
      </c>
      <c r="C273" s="102" t="s">
        <v>29</v>
      </c>
      <c r="D273" s="130" t="s">
        <v>132</v>
      </c>
      <c r="F273" s="71" t="s">
        <v>27</v>
      </c>
      <c r="G273" s="53">
        <v>0</v>
      </c>
      <c r="H273" s="79" t="s">
        <v>27</v>
      </c>
      <c r="I273" s="80" t="s">
        <v>27</v>
      </c>
    </row>
    <row r="274" spans="1:9" x14ac:dyDescent="0.25">
      <c r="A274" s="68">
        <v>44179</v>
      </c>
      <c r="B274" s="77">
        <v>1180000</v>
      </c>
      <c r="C274" s="102" t="s">
        <v>29</v>
      </c>
      <c r="D274" s="60" t="s">
        <v>43</v>
      </c>
      <c r="F274" s="71" t="s">
        <v>27</v>
      </c>
      <c r="G274" s="53">
        <v>0</v>
      </c>
      <c r="H274" s="79" t="s">
        <v>27</v>
      </c>
      <c r="I274" s="80" t="s">
        <v>27</v>
      </c>
    </row>
    <row r="275" spans="1:9" x14ac:dyDescent="0.25">
      <c r="A275" s="69">
        <v>44180</v>
      </c>
      <c r="B275" s="77">
        <v>1020000</v>
      </c>
      <c r="C275" s="102" t="s">
        <v>29</v>
      </c>
      <c r="D275" s="60" t="s">
        <v>114</v>
      </c>
      <c r="F275" s="71" t="s">
        <v>27</v>
      </c>
      <c r="G275" s="53">
        <v>0</v>
      </c>
      <c r="H275" s="79" t="s">
        <v>27</v>
      </c>
      <c r="I275" s="80" t="s">
        <v>27</v>
      </c>
    </row>
    <row r="276" spans="1:9" x14ac:dyDescent="0.25">
      <c r="A276" s="69">
        <v>44180</v>
      </c>
      <c r="B276" s="77">
        <v>8880000</v>
      </c>
      <c r="C276" s="102" t="s">
        <v>29</v>
      </c>
      <c r="D276" s="130" t="s">
        <v>230</v>
      </c>
      <c r="F276" s="71" t="s">
        <v>27</v>
      </c>
      <c r="G276" s="53">
        <v>0</v>
      </c>
      <c r="H276" s="81" t="s">
        <v>27</v>
      </c>
      <c r="I276" s="82" t="s">
        <v>27</v>
      </c>
    </row>
    <row r="277" spans="1:9" x14ac:dyDescent="0.25">
      <c r="A277" s="69">
        <v>44180</v>
      </c>
      <c r="B277" s="77">
        <v>3800000</v>
      </c>
      <c r="C277" s="102" t="s">
        <v>29</v>
      </c>
      <c r="D277" s="130" t="s">
        <v>229</v>
      </c>
    </row>
    <row r="278" spans="1:9" x14ac:dyDescent="0.25">
      <c r="A278" s="69">
        <v>44180</v>
      </c>
      <c r="B278" s="77">
        <v>2220000</v>
      </c>
      <c r="C278" s="102" t="s">
        <v>29</v>
      </c>
      <c r="D278" s="87" t="s">
        <v>57</v>
      </c>
    </row>
    <row r="279" spans="1:9" x14ac:dyDescent="0.25">
      <c r="A279" s="69">
        <v>44181</v>
      </c>
      <c r="B279" s="77">
        <v>720000</v>
      </c>
      <c r="C279" s="102" t="s">
        <v>29</v>
      </c>
      <c r="D279" s="87" t="s">
        <v>185</v>
      </c>
    </row>
    <row r="280" spans="1:9" x14ac:dyDescent="0.25">
      <c r="A280" s="69">
        <v>44181</v>
      </c>
      <c r="B280" s="77">
        <v>4400000</v>
      </c>
      <c r="C280" s="102" t="s">
        <v>29</v>
      </c>
      <c r="D280" s="87" t="s">
        <v>94</v>
      </c>
    </row>
    <row r="281" spans="1:9" x14ac:dyDescent="0.25">
      <c r="A281" s="69">
        <v>44181</v>
      </c>
      <c r="B281" s="77">
        <v>1160000</v>
      </c>
      <c r="C281" s="102" t="s">
        <v>29</v>
      </c>
      <c r="D281" s="87" t="s">
        <v>233</v>
      </c>
    </row>
    <row r="282" spans="1:9" x14ac:dyDescent="0.25">
      <c r="A282" s="69">
        <v>44182</v>
      </c>
      <c r="B282" s="77">
        <v>1340000</v>
      </c>
      <c r="C282" s="102" t="s">
        <v>29</v>
      </c>
      <c r="D282" s="87" t="s">
        <v>114</v>
      </c>
    </row>
    <row r="283" spans="1:9" x14ac:dyDescent="0.25">
      <c r="A283" s="69">
        <v>44182</v>
      </c>
      <c r="B283" s="77">
        <v>4360000</v>
      </c>
      <c r="C283" s="102" t="s">
        <v>29</v>
      </c>
      <c r="D283" s="87" t="s">
        <v>94</v>
      </c>
    </row>
    <row r="284" spans="1:9" x14ac:dyDescent="0.25">
      <c r="A284" s="69">
        <v>44182</v>
      </c>
      <c r="B284" s="77">
        <v>350000</v>
      </c>
      <c r="C284" s="102" t="s">
        <v>29</v>
      </c>
      <c r="D284" s="87" t="s">
        <v>185</v>
      </c>
    </row>
    <row r="285" spans="1:9" x14ac:dyDescent="0.25">
      <c r="A285" s="69">
        <v>44183</v>
      </c>
      <c r="B285" s="77">
        <v>1310000</v>
      </c>
      <c r="C285" s="102" t="s">
        <v>29</v>
      </c>
      <c r="D285" s="60" t="s">
        <v>185</v>
      </c>
    </row>
    <row r="286" spans="1:9" x14ac:dyDescent="0.25">
      <c r="A286" s="69">
        <v>44183</v>
      </c>
      <c r="B286" s="77">
        <v>1090000</v>
      </c>
      <c r="C286" s="102" t="s">
        <v>29</v>
      </c>
      <c r="D286" s="87" t="s">
        <v>107</v>
      </c>
    </row>
    <row r="287" spans="1:9" x14ac:dyDescent="0.25">
      <c r="A287" s="69">
        <v>44183</v>
      </c>
      <c r="B287" s="77">
        <v>8720000</v>
      </c>
      <c r="C287" s="102" t="s">
        <v>29</v>
      </c>
      <c r="D287" s="87" t="s">
        <v>230</v>
      </c>
    </row>
    <row r="288" spans="1:9" x14ac:dyDescent="0.25">
      <c r="A288" s="69">
        <v>44183</v>
      </c>
      <c r="B288" s="77">
        <v>600000</v>
      </c>
      <c r="C288" s="102" t="s">
        <v>29</v>
      </c>
      <c r="D288" s="87" t="s">
        <v>114</v>
      </c>
    </row>
    <row r="289" spans="1:4" x14ac:dyDescent="0.25">
      <c r="A289" s="69">
        <v>44184</v>
      </c>
      <c r="B289" s="77">
        <f>1090000+1090000+1090000</f>
        <v>3270000</v>
      </c>
      <c r="C289" s="102" t="s">
        <v>29</v>
      </c>
      <c r="D289" s="87" t="s">
        <v>41</v>
      </c>
    </row>
    <row r="290" spans="1:4" x14ac:dyDescent="0.25">
      <c r="A290" s="69">
        <v>44184</v>
      </c>
      <c r="B290" s="77">
        <v>2190000</v>
      </c>
      <c r="C290" s="102" t="s">
        <v>29</v>
      </c>
      <c r="D290" s="87" t="s">
        <v>233</v>
      </c>
    </row>
    <row r="291" spans="1:4" x14ac:dyDescent="0.25">
      <c r="A291" s="69">
        <v>44184</v>
      </c>
      <c r="B291" s="77">
        <v>1090000</v>
      </c>
      <c r="C291" s="102" t="s">
        <v>29</v>
      </c>
      <c r="D291" s="87" t="s">
        <v>44</v>
      </c>
    </row>
    <row r="292" spans="1:4" x14ac:dyDescent="0.25">
      <c r="A292" s="69">
        <v>44185</v>
      </c>
      <c r="B292" s="77">
        <v>240000</v>
      </c>
      <c r="C292" s="102" t="s">
        <v>29</v>
      </c>
      <c r="D292" s="87" t="s">
        <v>185</v>
      </c>
    </row>
    <row r="293" spans="1:4" x14ac:dyDescent="0.25">
      <c r="A293" s="69">
        <v>44185</v>
      </c>
      <c r="B293" s="77">
        <v>6540000</v>
      </c>
      <c r="C293" s="102" t="s">
        <v>29</v>
      </c>
      <c r="D293" s="87" t="s">
        <v>239</v>
      </c>
    </row>
    <row r="294" spans="1:4" x14ac:dyDescent="0.25">
      <c r="A294" s="69">
        <v>44185</v>
      </c>
      <c r="B294" s="77">
        <v>1460000</v>
      </c>
      <c r="C294" s="102" t="s">
        <v>29</v>
      </c>
      <c r="D294" s="87" t="s">
        <v>114</v>
      </c>
    </row>
    <row r="295" spans="1:4" x14ac:dyDescent="0.25">
      <c r="A295" s="69">
        <v>44186</v>
      </c>
      <c r="B295" s="77">
        <v>4360000</v>
      </c>
      <c r="C295" s="102" t="s">
        <v>29</v>
      </c>
      <c r="D295" s="87" t="s">
        <v>100</v>
      </c>
    </row>
    <row r="296" spans="1:4" x14ac:dyDescent="0.25">
      <c r="A296" s="69">
        <v>44186</v>
      </c>
      <c r="B296" s="77">
        <v>3440000</v>
      </c>
      <c r="C296" s="102" t="s">
        <v>29</v>
      </c>
      <c r="D296" s="87" t="s">
        <v>114</v>
      </c>
    </row>
    <row r="297" spans="1:4" x14ac:dyDescent="0.25">
      <c r="A297" s="69">
        <v>44186</v>
      </c>
      <c r="B297" s="77">
        <v>480000</v>
      </c>
      <c r="C297" s="102" t="s">
        <v>29</v>
      </c>
      <c r="D297" s="168" t="s">
        <v>43</v>
      </c>
    </row>
    <row r="298" spans="1:4" x14ac:dyDescent="0.25">
      <c r="A298" s="69">
        <v>44187</v>
      </c>
      <c r="B298" s="77">
        <v>5450000</v>
      </c>
      <c r="C298" s="102" t="s">
        <v>29</v>
      </c>
      <c r="D298" s="87" t="s">
        <v>95</v>
      </c>
    </row>
    <row r="299" spans="1:4" x14ac:dyDescent="0.25">
      <c r="A299" s="69">
        <v>44187</v>
      </c>
      <c r="B299" s="77">
        <v>470000</v>
      </c>
      <c r="C299" s="102" t="s">
        <v>29</v>
      </c>
      <c r="D299" s="87" t="s">
        <v>185</v>
      </c>
    </row>
    <row r="300" spans="1:4" x14ac:dyDescent="0.25">
      <c r="A300" s="69">
        <v>44187</v>
      </c>
      <c r="B300" s="77">
        <v>5450000</v>
      </c>
      <c r="C300" s="102" t="s">
        <v>29</v>
      </c>
      <c r="D300" s="87" t="s">
        <v>244</v>
      </c>
    </row>
    <row r="301" spans="1:4" x14ac:dyDescent="0.25">
      <c r="A301" s="132">
        <v>44187</v>
      </c>
      <c r="B301" s="54">
        <v>1430000</v>
      </c>
      <c r="C301" s="131" t="s">
        <v>29</v>
      </c>
      <c r="D301" s="130" t="s">
        <v>114</v>
      </c>
    </row>
    <row r="302" spans="1:4" x14ac:dyDescent="0.25">
      <c r="A302" s="132">
        <v>44188</v>
      </c>
      <c r="B302" s="77">
        <f>10*1090000</f>
        <v>10900000</v>
      </c>
      <c r="C302" s="131" t="s">
        <v>29</v>
      </c>
      <c r="D302" s="130" t="s">
        <v>246</v>
      </c>
    </row>
    <row r="303" spans="1:4" x14ac:dyDescent="0.25">
      <c r="A303" s="132">
        <v>44188</v>
      </c>
      <c r="B303" s="77">
        <v>740000</v>
      </c>
      <c r="C303" s="131" t="s">
        <v>29</v>
      </c>
      <c r="D303" s="130" t="s">
        <v>114</v>
      </c>
    </row>
    <row r="304" spans="1:4" x14ac:dyDescent="0.25">
      <c r="A304" s="132">
        <v>44189</v>
      </c>
      <c r="B304" s="77">
        <v>770000</v>
      </c>
      <c r="C304" s="131" t="s">
        <v>29</v>
      </c>
      <c r="D304" s="130" t="s">
        <v>114</v>
      </c>
    </row>
    <row r="305" spans="1:4" x14ac:dyDescent="0.25">
      <c r="A305" s="132">
        <v>44189</v>
      </c>
      <c r="B305" s="77">
        <v>18530000</v>
      </c>
      <c r="C305" s="131" t="s">
        <v>29</v>
      </c>
      <c r="D305" s="130" t="s">
        <v>247</v>
      </c>
    </row>
    <row r="306" spans="1:4" x14ac:dyDescent="0.25">
      <c r="A306" s="132">
        <v>44189</v>
      </c>
      <c r="B306" s="77">
        <v>6540000</v>
      </c>
      <c r="C306" s="131" t="s">
        <v>29</v>
      </c>
      <c r="D306" s="130" t="s">
        <v>248</v>
      </c>
    </row>
    <row r="307" spans="1:4" x14ac:dyDescent="0.25">
      <c r="A307" s="132">
        <v>44189</v>
      </c>
      <c r="B307" s="77">
        <v>70000</v>
      </c>
      <c r="C307" s="131" t="s">
        <v>29</v>
      </c>
      <c r="D307" s="130" t="s">
        <v>185</v>
      </c>
    </row>
    <row r="308" spans="1:4" x14ac:dyDescent="0.25">
      <c r="A308" s="132">
        <v>44190</v>
      </c>
      <c r="B308" s="77">
        <v>2180000</v>
      </c>
      <c r="C308" s="131" t="s">
        <v>29</v>
      </c>
      <c r="D308" s="130" t="s">
        <v>47</v>
      </c>
    </row>
    <row r="309" spans="1:4" x14ac:dyDescent="0.25">
      <c r="A309" s="132">
        <v>44190</v>
      </c>
      <c r="B309" s="77">
        <v>720000</v>
      </c>
      <c r="C309" s="131" t="s">
        <v>29</v>
      </c>
      <c r="D309" s="130" t="s">
        <v>114</v>
      </c>
    </row>
    <row r="310" spans="1:4" x14ac:dyDescent="0.25">
      <c r="A310" s="132">
        <v>44191</v>
      </c>
      <c r="B310" s="77">
        <v>5450000</v>
      </c>
      <c r="C310" s="131" t="s">
        <v>29</v>
      </c>
      <c r="D310" s="130" t="s">
        <v>250</v>
      </c>
    </row>
    <row r="311" spans="1:4" x14ac:dyDescent="0.25">
      <c r="A311" s="132">
        <v>44191</v>
      </c>
      <c r="B311" s="77">
        <v>720000</v>
      </c>
      <c r="C311" s="131" t="s">
        <v>29</v>
      </c>
      <c r="D311" s="130" t="s">
        <v>185</v>
      </c>
    </row>
    <row r="312" spans="1:4" x14ac:dyDescent="0.25">
      <c r="A312" s="132">
        <v>44191</v>
      </c>
      <c r="B312" s="77">
        <v>6540000</v>
      </c>
      <c r="C312" s="131" t="s">
        <v>29</v>
      </c>
      <c r="D312" s="130" t="s">
        <v>239</v>
      </c>
    </row>
    <row r="313" spans="1:4" x14ac:dyDescent="0.25">
      <c r="A313" s="132">
        <v>44191</v>
      </c>
      <c r="B313" s="77">
        <v>5120000</v>
      </c>
      <c r="C313" s="131" t="s">
        <v>29</v>
      </c>
      <c r="D313" s="130" t="s">
        <v>114</v>
      </c>
    </row>
    <row r="314" spans="1:4" x14ac:dyDescent="0.25">
      <c r="A314" s="132">
        <v>44192</v>
      </c>
      <c r="B314" s="77">
        <v>11990000</v>
      </c>
      <c r="C314" s="131" t="s">
        <v>29</v>
      </c>
      <c r="D314" s="130" t="s">
        <v>253</v>
      </c>
    </row>
    <row r="315" spans="1:4" x14ac:dyDescent="0.25">
      <c r="A315" s="132">
        <v>44192</v>
      </c>
      <c r="B315" s="77">
        <v>3570000</v>
      </c>
      <c r="C315" s="131" t="s">
        <v>29</v>
      </c>
      <c r="D315" s="130" t="s">
        <v>40</v>
      </c>
    </row>
    <row r="316" spans="1:4" x14ac:dyDescent="0.25">
      <c r="A316" s="132">
        <v>44192</v>
      </c>
      <c r="B316" s="77">
        <v>5450000</v>
      </c>
      <c r="C316" s="131" t="s">
        <v>29</v>
      </c>
      <c r="D316" s="130" t="s">
        <v>254</v>
      </c>
    </row>
    <row r="317" spans="1:4" x14ac:dyDescent="0.25">
      <c r="A317" s="132">
        <v>44192</v>
      </c>
      <c r="B317" s="77">
        <v>830000</v>
      </c>
      <c r="C317" s="131" t="s">
        <v>29</v>
      </c>
      <c r="D317" s="130" t="s">
        <v>43</v>
      </c>
    </row>
    <row r="318" spans="1:4" x14ac:dyDescent="0.25">
      <c r="A318" s="132">
        <v>44193</v>
      </c>
      <c r="B318" s="77">
        <v>10900000</v>
      </c>
      <c r="C318" s="131" t="s">
        <v>29</v>
      </c>
      <c r="D318" s="130" t="s">
        <v>256</v>
      </c>
    </row>
    <row r="319" spans="1:4" x14ac:dyDescent="0.25">
      <c r="A319" s="132">
        <v>44193</v>
      </c>
      <c r="B319" s="77">
        <v>3600000</v>
      </c>
      <c r="C319" s="131" t="s">
        <v>29</v>
      </c>
      <c r="D319" s="130" t="s">
        <v>40</v>
      </c>
    </row>
    <row r="320" spans="1:4" x14ac:dyDescent="0.25">
      <c r="A320" s="132">
        <v>44193</v>
      </c>
      <c r="B320" s="77">
        <v>3270000</v>
      </c>
      <c r="C320" s="131" t="s">
        <v>29</v>
      </c>
      <c r="D320" s="130" t="s">
        <v>257</v>
      </c>
    </row>
    <row r="321" spans="1:4" x14ac:dyDescent="0.25">
      <c r="A321" s="132">
        <v>44194</v>
      </c>
      <c r="B321" s="77">
        <v>7990000</v>
      </c>
      <c r="C321" s="131" t="s">
        <v>29</v>
      </c>
      <c r="D321" s="130" t="s">
        <v>177</v>
      </c>
    </row>
    <row r="322" spans="1:4" x14ac:dyDescent="0.25">
      <c r="A322" s="132">
        <v>44194</v>
      </c>
      <c r="B322" s="77">
        <v>2440000</v>
      </c>
      <c r="C322" s="131" t="s">
        <v>29</v>
      </c>
      <c r="D322" s="130" t="s">
        <v>40</v>
      </c>
    </row>
    <row r="323" spans="1:4" x14ac:dyDescent="0.25">
      <c r="A323" s="132">
        <v>44194</v>
      </c>
      <c r="B323" s="77">
        <v>2240000</v>
      </c>
      <c r="C323" s="131" t="s">
        <v>29</v>
      </c>
      <c r="D323" s="130" t="s">
        <v>48</v>
      </c>
    </row>
    <row r="324" spans="1:4" x14ac:dyDescent="0.25">
      <c r="A324" s="132">
        <v>44194</v>
      </c>
      <c r="B324" s="77">
        <v>550000</v>
      </c>
      <c r="C324" s="131" t="s">
        <v>29</v>
      </c>
      <c r="D324" s="130" t="s">
        <v>185</v>
      </c>
    </row>
    <row r="325" spans="1:4" x14ac:dyDescent="0.25">
      <c r="A325" s="132">
        <v>44195</v>
      </c>
      <c r="B325" s="77">
        <v>2300000</v>
      </c>
      <c r="C325" s="131" t="s">
        <v>29</v>
      </c>
      <c r="D325" s="130" t="s">
        <v>47</v>
      </c>
    </row>
    <row r="326" spans="1:4" x14ac:dyDescent="0.25">
      <c r="A326" s="132">
        <v>44195</v>
      </c>
      <c r="B326" s="77">
        <v>770000</v>
      </c>
      <c r="C326" s="131" t="s">
        <v>29</v>
      </c>
      <c r="D326" s="130" t="s">
        <v>114</v>
      </c>
    </row>
    <row r="327" spans="1:4" x14ac:dyDescent="0.25">
      <c r="A327" s="132">
        <v>44195</v>
      </c>
      <c r="B327" s="77">
        <v>4600000</v>
      </c>
      <c r="C327" s="131" t="s">
        <v>29</v>
      </c>
      <c r="D327" s="130" t="s">
        <v>213</v>
      </c>
    </row>
    <row r="328" spans="1:4" x14ac:dyDescent="0.25">
      <c r="A328" s="132">
        <v>44196</v>
      </c>
      <c r="B328" s="77">
        <f>7*1150000</f>
        <v>8050000</v>
      </c>
      <c r="C328" s="131" t="s">
        <v>29</v>
      </c>
      <c r="D328" s="130" t="s">
        <v>177</v>
      </c>
    </row>
    <row r="329" spans="1:4" x14ac:dyDescent="0.25">
      <c r="A329" s="132">
        <v>44196</v>
      </c>
      <c r="B329" s="77">
        <v>2000000</v>
      </c>
      <c r="C329" s="131" t="s">
        <v>29</v>
      </c>
      <c r="D329" s="130" t="s">
        <v>40</v>
      </c>
    </row>
    <row r="330" spans="1:4" x14ac:dyDescent="0.25">
      <c r="A330" s="132">
        <v>44196</v>
      </c>
      <c r="B330" s="77">
        <v>4600000</v>
      </c>
      <c r="C330" s="131" t="s">
        <v>29</v>
      </c>
      <c r="D330" s="130" t="s">
        <v>263</v>
      </c>
    </row>
    <row r="331" spans="1:4" x14ac:dyDescent="0.25">
      <c r="A331" s="132">
        <v>44561</v>
      </c>
      <c r="B331" s="77">
        <v>300000</v>
      </c>
      <c r="C331" s="131" t="s">
        <v>29</v>
      </c>
      <c r="D331" s="130" t="s">
        <v>185</v>
      </c>
    </row>
    <row r="332" spans="1:4" x14ac:dyDescent="0.25">
      <c r="A332" s="132">
        <v>44103</v>
      </c>
      <c r="B332" s="77"/>
      <c r="C332" s="131" t="s">
        <v>29</v>
      </c>
      <c r="D332" s="130"/>
    </row>
    <row r="333" spans="1:4" x14ac:dyDescent="0.25">
      <c r="A333" s="132">
        <v>44103</v>
      </c>
      <c r="B333" s="77"/>
      <c r="C333" s="131" t="s">
        <v>29</v>
      </c>
      <c r="D333" s="130"/>
    </row>
    <row r="334" spans="1:4" x14ac:dyDescent="0.25">
      <c r="A334" s="132">
        <v>44103</v>
      </c>
      <c r="B334" s="77"/>
      <c r="C334" s="131" t="s">
        <v>29</v>
      </c>
      <c r="D334" s="130"/>
    </row>
    <row r="335" spans="1:4" x14ac:dyDescent="0.25">
      <c r="A335" s="132">
        <v>44104</v>
      </c>
      <c r="B335" s="77"/>
      <c r="C335" s="131" t="s">
        <v>29</v>
      </c>
      <c r="D335" s="130"/>
    </row>
    <row r="336" spans="1:4" x14ac:dyDescent="0.25">
      <c r="A336" s="132">
        <v>44104</v>
      </c>
      <c r="B336" s="77"/>
      <c r="C336" s="131" t="s">
        <v>29</v>
      </c>
      <c r="D336" s="130"/>
    </row>
    <row r="337" spans="1:4" x14ac:dyDescent="0.25">
      <c r="A337" s="132">
        <v>44104</v>
      </c>
      <c r="B337" s="77"/>
      <c r="C337" s="131" t="s">
        <v>29</v>
      </c>
      <c r="D337" s="130"/>
    </row>
    <row r="338" spans="1:4" x14ac:dyDescent="0.25">
      <c r="A338" s="132">
        <v>44104</v>
      </c>
      <c r="B338" s="77"/>
      <c r="C338" s="131" t="s">
        <v>29</v>
      </c>
      <c r="D338" s="130"/>
    </row>
    <row r="339" spans="1:4" x14ac:dyDescent="0.25">
      <c r="A339" s="132">
        <v>44105</v>
      </c>
      <c r="B339" s="77"/>
      <c r="C339" s="131" t="s">
        <v>29</v>
      </c>
      <c r="D339" s="130"/>
    </row>
    <row r="340" spans="1:4" x14ac:dyDescent="0.25">
      <c r="A340" s="132">
        <v>44105</v>
      </c>
      <c r="B340" s="77"/>
      <c r="C340" s="131" t="s">
        <v>29</v>
      </c>
      <c r="D340" s="130"/>
    </row>
    <row r="341" spans="1:4" x14ac:dyDescent="0.25">
      <c r="A341" s="132">
        <v>44105</v>
      </c>
      <c r="B341" s="77"/>
      <c r="C341" s="131" t="s">
        <v>29</v>
      </c>
      <c r="D341" s="130"/>
    </row>
    <row r="342" spans="1:4" x14ac:dyDescent="0.25">
      <c r="A342" s="132">
        <v>44106</v>
      </c>
      <c r="B342" s="77"/>
      <c r="C342" s="131" t="s">
        <v>29</v>
      </c>
      <c r="D342" s="130"/>
    </row>
    <row r="343" spans="1:4" x14ac:dyDescent="0.25">
      <c r="A343" s="132">
        <v>44106</v>
      </c>
      <c r="B343" s="77"/>
      <c r="C343" s="131" t="s">
        <v>29</v>
      </c>
      <c r="D343" s="130"/>
    </row>
    <row r="344" spans="1:4" x14ac:dyDescent="0.25">
      <c r="A344" s="132">
        <v>44106</v>
      </c>
      <c r="B344" s="77"/>
      <c r="C344" s="131" t="s">
        <v>29</v>
      </c>
      <c r="D344" s="130"/>
    </row>
    <row r="345" spans="1:4" x14ac:dyDescent="0.25">
      <c r="A345" s="132">
        <v>44106</v>
      </c>
      <c r="B345" s="77"/>
      <c r="C345" s="131" t="s">
        <v>29</v>
      </c>
      <c r="D345" s="130"/>
    </row>
    <row r="346" spans="1:4" x14ac:dyDescent="0.25">
      <c r="A346" s="132">
        <v>44107</v>
      </c>
      <c r="B346" s="77"/>
      <c r="C346" s="131" t="s">
        <v>29</v>
      </c>
      <c r="D346" s="130"/>
    </row>
    <row r="347" spans="1:4" x14ac:dyDescent="0.25">
      <c r="A347" s="132">
        <v>44107</v>
      </c>
      <c r="B347" s="77"/>
      <c r="C347" s="131" t="s">
        <v>29</v>
      </c>
      <c r="D347" s="130"/>
    </row>
    <row r="348" spans="1:4" x14ac:dyDescent="0.25">
      <c r="A348" s="132">
        <v>44107</v>
      </c>
      <c r="B348" s="77"/>
      <c r="C348" s="131" t="s">
        <v>29</v>
      </c>
      <c r="D348" s="130"/>
    </row>
    <row r="349" spans="1:4" x14ac:dyDescent="0.25">
      <c r="A349" s="132">
        <v>44107</v>
      </c>
      <c r="B349" s="77"/>
      <c r="C349" s="131" t="s">
        <v>29</v>
      </c>
      <c r="D349" s="130"/>
    </row>
    <row r="350" spans="1:4" x14ac:dyDescent="0.25">
      <c r="A350" s="131"/>
      <c r="B350" s="77"/>
      <c r="C350" s="131" t="s">
        <v>29</v>
      </c>
      <c r="D350" s="130"/>
    </row>
  </sheetData>
  <mergeCells count="8">
    <mergeCell ref="K1:L1"/>
    <mergeCell ref="H22:I22"/>
    <mergeCell ref="A1:J1"/>
    <mergeCell ref="A18:D18"/>
    <mergeCell ref="F18:I18"/>
    <mergeCell ref="H19:I19"/>
    <mergeCell ref="A14:B14"/>
    <mergeCell ref="K6:L6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CE38-22D7-426D-97DA-65D15E979605}">
  <sheetPr codeName="Hoja15"/>
  <dimension ref="A1:S350"/>
  <sheetViews>
    <sheetView topLeftCell="A72" zoomScaleNormal="100" workbookViewId="0">
      <selection activeCell="H78" sqref="H78"/>
    </sheetView>
  </sheetViews>
  <sheetFormatPr baseColWidth="10" defaultRowHeight="15" x14ac:dyDescent="0.25"/>
  <cols>
    <col min="2" max="2" width="12.7109375" customWidth="1"/>
    <col min="3" max="3" width="17.28515625" customWidth="1"/>
    <col min="4" max="4" width="25.28515625" customWidth="1"/>
    <col min="5" max="5" width="13.7109375" bestFit="1" customWidth="1"/>
    <col min="6" max="6" width="12.7109375" bestFit="1" customWidth="1"/>
    <col min="7" max="7" width="19.140625" customWidth="1"/>
    <col min="8" max="8" width="12.5703125" bestFit="1" customWidth="1"/>
    <col min="9" max="9" width="13.5703125" bestFit="1" customWidth="1"/>
    <col min="10" max="10" width="14.85546875" customWidth="1"/>
    <col min="11" max="11" width="13.7109375" customWidth="1"/>
    <col min="12" max="12" width="12.85546875" customWidth="1"/>
    <col min="14" max="14" width="15.7109375" style="109" customWidth="1"/>
  </cols>
  <sheetData>
    <row r="1" spans="1:19" x14ac:dyDescent="0.25">
      <c r="A1" s="139">
        <v>4242099312</v>
      </c>
    </row>
    <row r="2" spans="1:19" x14ac:dyDescent="0.25">
      <c r="A2" s="4" t="s">
        <v>3</v>
      </c>
      <c r="B2" s="20">
        <v>33294718.07</v>
      </c>
      <c r="C2" s="78">
        <v>0</v>
      </c>
      <c r="E2" s="26" t="s">
        <v>9</v>
      </c>
      <c r="F2" s="47" t="s">
        <v>10</v>
      </c>
      <c r="G2" s="28" t="s">
        <v>13</v>
      </c>
      <c r="H2" s="28" t="s">
        <v>4</v>
      </c>
      <c r="I2" s="47" t="s">
        <v>8</v>
      </c>
      <c r="J2" s="47" t="s">
        <v>19</v>
      </c>
      <c r="K2" s="30" t="s">
        <v>12</v>
      </c>
      <c r="L2" s="24"/>
      <c r="M2" s="24"/>
      <c r="N2" s="110"/>
    </row>
    <row r="3" spans="1:19" x14ac:dyDescent="0.25">
      <c r="A3" s="4" t="s">
        <v>7</v>
      </c>
      <c r="B3" s="21">
        <v>0</v>
      </c>
      <c r="C3" s="5"/>
      <c r="D3" s="5"/>
      <c r="E3" s="3">
        <f>SUM(E5:E80)</f>
        <v>184612035</v>
      </c>
      <c r="F3" s="3">
        <f>SUM(F5:F80)</f>
        <v>212950000</v>
      </c>
      <c r="G3" s="3">
        <f>B2+E3-F3</f>
        <v>4956753.0699999928</v>
      </c>
      <c r="H3" s="15">
        <f>SUM(L5:L80)</f>
        <v>42688000</v>
      </c>
      <c r="I3" s="25">
        <f>SUM(H5:H380)</f>
        <v>68016000</v>
      </c>
      <c r="J3" s="25">
        <f>SUM(I5:I80)</f>
        <v>187622000</v>
      </c>
      <c r="K3" s="25">
        <f>SUM(J4:J80)</f>
        <v>0</v>
      </c>
      <c r="L3" s="13"/>
      <c r="M3" s="13"/>
    </row>
    <row r="4" spans="1:19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44" t="s">
        <v>35</v>
      </c>
    </row>
    <row r="5" spans="1:19" x14ac:dyDescent="0.25">
      <c r="A5" s="34">
        <v>44108</v>
      </c>
      <c r="B5" s="35"/>
      <c r="C5" s="36" t="s">
        <v>36</v>
      </c>
      <c r="D5" s="36" t="s">
        <v>39</v>
      </c>
      <c r="E5" s="37"/>
      <c r="F5" s="37">
        <v>1900000</v>
      </c>
      <c r="G5" s="38">
        <f>B2+E5-F5</f>
        <v>31394718.07</v>
      </c>
      <c r="H5" s="72">
        <v>960000</v>
      </c>
      <c r="I5" s="72">
        <v>1320000</v>
      </c>
      <c r="J5" s="76"/>
      <c r="K5" s="37">
        <f>H5+I5-J5</f>
        <v>2280000</v>
      </c>
      <c r="L5" s="120">
        <f>H5+I5+J5-F5</f>
        <v>380000</v>
      </c>
      <c r="M5" s="121">
        <f>F5*0.2</f>
        <v>380000</v>
      </c>
      <c r="N5" s="111"/>
      <c r="O5" s="59"/>
      <c r="P5" s="59"/>
      <c r="Q5" s="59"/>
      <c r="R5" s="59"/>
      <c r="S5" s="59"/>
    </row>
    <row r="6" spans="1:19" x14ac:dyDescent="0.25">
      <c r="A6" s="34">
        <v>44110</v>
      </c>
      <c r="B6" s="35"/>
      <c r="C6" s="36" t="s">
        <v>36</v>
      </c>
      <c r="D6" s="36" t="s">
        <v>50</v>
      </c>
      <c r="E6" s="37"/>
      <c r="F6" s="37">
        <v>2100000</v>
      </c>
      <c r="G6" s="38">
        <f>G5+E6-F6</f>
        <v>29294718.07</v>
      </c>
      <c r="H6" s="72">
        <v>550000</v>
      </c>
      <c r="I6" s="72">
        <v>1970000</v>
      </c>
      <c r="J6" s="76"/>
      <c r="K6" s="37">
        <f t="shared" ref="K6:K69" si="0">H6+I6-J6</f>
        <v>2520000</v>
      </c>
      <c r="L6" s="38">
        <f t="shared" ref="L6:L69" si="1">H6+I6+J6-F6</f>
        <v>420000</v>
      </c>
      <c r="M6" s="121">
        <f>F6*0.2</f>
        <v>420000</v>
      </c>
      <c r="N6" s="111"/>
      <c r="O6" s="59"/>
      <c r="P6" s="59"/>
      <c r="Q6" s="59"/>
      <c r="R6" s="59"/>
      <c r="S6" s="59"/>
    </row>
    <row r="7" spans="1:19" x14ac:dyDescent="0.25">
      <c r="A7" s="34">
        <v>44111</v>
      </c>
      <c r="B7" s="35"/>
      <c r="C7" s="36" t="s">
        <v>36</v>
      </c>
      <c r="D7" s="36" t="s">
        <v>39</v>
      </c>
      <c r="E7" s="37"/>
      <c r="F7" s="37">
        <v>900000</v>
      </c>
      <c r="G7" s="38">
        <f t="shared" ref="G7:G70" si="2">G6+E7-F7</f>
        <v>28394718.07</v>
      </c>
      <c r="H7" s="72"/>
      <c r="I7" s="72">
        <v>1080000</v>
      </c>
      <c r="J7" s="76"/>
      <c r="K7" s="37">
        <f t="shared" si="0"/>
        <v>1080000</v>
      </c>
      <c r="L7" s="38">
        <f t="shared" si="1"/>
        <v>180000</v>
      </c>
      <c r="M7" s="121">
        <f>F7*0.2</f>
        <v>180000</v>
      </c>
      <c r="N7" s="111"/>
      <c r="O7" s="59"/>
      <c r="P7" s="59"/>
      <c r="Q7" s="59"/>
      <c r="R7" s="59"/>
      <c r="S7" s="59"/>
    </row>
    <row r="8" spans="1:19" x14ac:dyDescent="0.25">
      <c r="A8" s="34">
        <v>44113</v>
      </c>
      <c r="B8" s="35"/>
      <c r="C8" s="36" t="s">
        <v>36</v>
      </c>
      <c r="D8" s="36"/>
      <c r="E8" s="37"/>
      <c r="F8" s="37">
        <v>2050000</v>
      </c>
      <c r="G8" s="38">
        <f t="shared" si="2"/>
        <v>26344718.07</v>
      </c>
      <c r="H8" s="72">
        <v>360000</v>
      </c>
      <c r="I8" s="72">
        <v>2100000</v>
      </c>
      <c r="J8" s="76"/>
      <c r="K8" s="37">
        <f t="shared" si="0"/>
        <v>2460000</v>
      </c>
      <c r="L8" s="38">
        <f t="shared" si="1"/>
        <v>410000</v>
      </c>
      <c r="M8" s="121">
        <f>F8*0.2</f>
        <v>410000</v>
      </c>
      <c r="N8" s="111"/>
      <c r="O8" s="59"/>
      <c r="P8" s="59"/>
      <c r="Q8" s="59"/>
      <c r="R8" s="59"/>
      <c r="S8" s="59"/>
    </row>
    <row r="9" spans="1:19" x14ac:dyDescent="0.25">
      <c r="A9" s="34">
        <v>44113</v>
      </c>
      <c r="B9" s="35"/>
      <c r="C9" s="36" t="s">
        <v>36</v>
      </c>
      <c r="D9" s="36"/>
      <c r="E9" s="37"/>
      <c r="F9" s="37">
        <v>500000</v>
      </c>
      <c r="G9" s="38">
        <f t="shared" si="2"/>
        <v>25844718.07</v>
      </c>
      <c r="H9" s="72">
        <v>120000</v>
      </c>
      <c r="I9" s="72">
        <v>480000</v>
      </c>
      <c r="J9" s="76"/>
      <c r="K9" s="37">
        <f t="shared" si="0"/>
        <v>600000</v>
      </c>
      <c r="L9" s="38">
        <f t="shared" si="1"/>
        <v>100000</v>
      </c>
      <c r="M9" s="121">
        <f>F9*0.2</f>
        <v>100000</v>
      </c>
      <c r="N9" s="111"/>
      <c r="O9" s="59"/>
      <c r="P9" s="59"/>
      <c r="Q9" s="59"/>
      <c r="R9" s="59"/>
      <c r="S9" s="59"/>
    </row>
    <row r="10" spans="1:19" x14ac:dyDescent="0.25">
      <c r="A10" s="34">
        <v>44114</v>
      </c>
      <c r="B10" s="35"/>
      <c r="C10" s="36" t="s">
        <v>36</v>
      </c>
      <c r="D10" s="36" t="s">
        <v>45</v>
      </c>
      <c r="E10" s="37"/>
      <c r="F10" s="37">
        <v>1500000</v>
      </c>
      <c r="G10" s="38">
        <f t="shared" si="2"/>
        <v>24344718.07</v>
      </c>
      <c r="H10" s="72"/>
      <c r="I10" s="72">
        <v>1800000</v>
      </c>
      <c r="J10" s="76"/>
      <c r="K10" s="37">
        <f t="shared" si="0"/>
        <v>1800000</v>
      </c>
      <c r="L10" s="38">
        <f t="shared" si="1"/>
        <v>300000</v>
      </c>
      <c r="M10" s="121">
        <f t="shared" ref="M10:M73" si="3">F10*0.2</f>
        <v>300000</v>
      </c>
      <c r="N10" s="111"/>
      <c r="O10" s="59"/>
      <c r="P10" s="59"/>
      <c r="Q10" s="59"/>
      <c r="R10" s="59"/>
      <c r="S10" s="59"/>
    </row>
    <row r="11" spans="1:19" x14ac:dyDescent="0.25">
      <c r="A11" s="34">
        <v>44115</v>
      </c>
      <c r="B11" s="35"/>
      <c r="C11" s="36" t="s">
        <v>36</v>
      </c>
      <c r="D11" s="36" t="s">
        <v>50</v>
      </c>
      <c r="E11" s="37"/>
      <c r="F11" s="37">
        <v>2350000</v>
      </c>
      <c r="G11" s="38">
        <f>G10+E11-F11</f>
        <v>21994718.07</v>
      </c>
      <c r="H11" s="72">
        <v>1284000</v>
      </c>
      <c r="I11" s="53">
        <v>1540000</v>
      </c>
      <c r="J11" s="67"/>
      <c r="K11" s="37">
        <f t="shared" si="0"/>
        <v>2824000</v>
      </c>
      <c r="L11" s="38">
        <f t="shared" si="1"/>
        <v>474000</v>
      </c>
      <c r="M11" s="121">
        <f t="shared" si="3"/>
        <v>470000</v>
      </c>
      <c r="N11" s="111"/>
      <c r="O11" s="59"/>
      <c r="P11" s="59"/>
      <c r="Q11" s="59"/>
      <c r="R11" s="59"/>
      <c r="S11" s="59"/>
    </row>
    <row r="12" spans="1:19" x14ac:dyDescent="0.25">
      <c r="A12" s="34">
        <v>44116</v>
      </c>
      <c r="B12" s="35"/>
      <c r="C12" s="36" t="s">
        <v>36</v>
      </c>
      <c r="D12" s="36" t="s">
        <v>50</v>
      </c>
      <c r="E12" s="37"/>
      <c r="F12" s="37">
        <v>1200000</v>
      </c>
      <c r="G12" s="38">
        <f t="shared" si="2"/>
        <v>20794718.07</v>
      </c>
      <c r="H12" s="72">
        <v>572000</v>
      </c>
      <c r="I12" s="53">
        <v>868000</v>
      </c>
      <c r="J12" s="67"/>
      <c r="K12" s="37">
        <f t="shared" si="0"/>
        <v>1440000</v>
      </c>
      <c r="L12" s="38">
        <f t="shared" si="1"/>
        <v>240000</v>
      </c>
      <c r="M12" s="121">
        <f t="shared" si="3"/>
        <v>240000</v>
      </c>
      <c r="N12" s="122" t="s">
        <v>27</v>
      </c>
      <c r="O12" s="59"/>
      <c r="P12" s="59"/>
      <c r="Q12" s="59"/>
      <c r="R12" s="59"/>
      <c r="S12" s="59"/>
    </row>
    <row r="13" spans="1:19" x14ac:dyDescent="0.25">
      <c r="A13" s="34">
        <v>44118</v>
      </c>
      <c r="B13" s="35"/>
      <c r="C13" s="36" t="s">
        <v>36</v>
      </c>
      <c r="D13" s="36" t="s">
        <v>83</v>
      </c>
      <c r="E13" s="37"/>
      <c r="F13" s="37">
        <v>4150000</v>
      </c>
      <c r="G13" s="38">
        <f t="shared" si="2"/>
        <v>16644718.07</v>
      </c>
      <c r="H13" s="72">
        <v>1584000</v>
      </c>
      <c r="I13" s="53">
        <v>3400000</v>
      </c>
      <c r="J13" s="67"/>
      <c r="K13" s="37">
        <f t="shared" si="0"/>
        <v>4984000</v>
      </c>
      <c r="L13" s="38">
        <f t="shared" si="1"/>
        <v>834000</v>
      </c>
      <c r="M13" s="121">
        <f t="shared" si="3"/>
        <v>830000</v>
      </c>
      <c r="N13" s="111"/>
      <c r="O13" s="59"/>
      <c r="P13" s="59"/>
      <c r="Q13" s="59"/>
      <c r="R13" s="59"/>
      <c r="S13" s="59"/>
    </row>
    <row r="14" spans="1:19" x14ac:dyDescent="0.25">
      <c r="A14" s="34">
        <v>44119</v>
      </c>
      <c r="B14" s="35"/>
      <c r="C14" s="36" t="s">
        <v>36</v>
      </c>
      <c r="D14" s="36" t="s">
        <v>88</v>
      </c>
      <c r="E14" s="37"/>
      <c r="F14" s="37">
        <v>2750000</v>
      </c>
      <c r="G14" s="38">
        <f t="shared" si="2"/>
        <v>13894718.07</v>
      </c>
      <c r="H14" s="72">
        <v>120000</v>
      </c>
      <c r="I14" s="53">
        <v>3180000</v>
      </c>
      <c r="J14" s="67"/>
      <c r="K14" s="37">
        <f t="shared" si="0"/>
        <v>3300000</v>
      </c>
      <c r="L14" s="38">
        <f t="shared" si="1"/>
        <v>550000</v>
      </c>
      <c r="M14" s="121">
        <f t="shared" si="3"/>
        <v>550000</v>
      </c>
      <c r="N14" s="111" t="s">
        <v>27</v>
      </c>
      <c r="O14" s="59"/>
      <c r="P14" s="59"/>
      <c r="Q14" s="59"/>
      <c r="R14" s="59"/>
      <c r="S14" s="59"/>
    </row>
    <row r="15" spans="1:19" x14ac:dyDescent="0.25">
      <c r="A15" s="10">
        <v>44119</v>
      </c>
      <c r="B15" s="22"/>
      <c r="C15" s="36" t="s">
        <v>36</v>
      </c>
      <c r="D15" s="1" t="s">
        <v>89</v>
      </c>
      <c r="E15" s="11"/>
      <c r="F15" s="11">
        <v>200000</v>
      </c>
      <c r="G15" s="2">
        <f t="shared" si="2"/>
        <v>13694718.07</v>
      </c>
      <c r="H15" s="73"/>
      <c r="I15" s="40">
        <v>240000</v>
      </c>
      <c r="J15" s="67"/>
      <c r="K15" s="11">
        <f t="shared" si="0"/>
        <v>240000</v>
      </c>
      <c r="L15" s="2">
        <f t="shared" si="1"/>
        <v>40000</v>
      </c>
      <c r="M15" s="121">
        <f t="shared" si="3"/>
        <v>40000</v>
      </c>
    </row>
    <row r="16" spans="1:19" x14ac:dyDescent="0.25">
      <c r="A16" s="10">
        <v>44120</v>
      </c>
      <c r="B16" s="22"/>
      <c r="C16" s="36" t="s">
        <v>36</v>
      </c>
      <c r="D16" s="1" t="s">
        <v>92</v>
      </c>
      <c r="E16" s="11"/>
      <c r="F16" s="11">
        <v>5300000</v>
      </c>
      <c r="G16" s="2">
        <f t="shared" si="2"/>
        <v>8394718.0700000003</v>
      </c>
      <c r="H16" s="73">
        <v>930000</v>
      </c>
      <c r="I16" s="40">
        <v>5430000</v>
      </c>
      <c r="J16" s="67"/>
      <c r="K16" s="11">
        <f t="shared" si="0"/>
        <v>6360000</v>
      </c>
      <c r="L16" s="2">
        <f t="shared" si="1"/>
        <v>1060000</v>
      </c>
      <c r="M16" s="121">
        <f t="shared" si="3"/>
        <v>1060000</v>
      </c>
    </row>
    <row r="17" spans="1:15" x14ac:dyDescent="0.25">
      <c r="A17" s="10">
        <v>44120</v>
      </c>
      <c r="B17" s="22"/>
      <c r="C17" s="36" t="s">
        <v>36</v>
      </c>
      <c r="D17" s="1" t="s">
        <v>89</v>
      </c>
      <c r="E17" s="11"/>
      <c r="F17" s="11">
        <v>400000</v>
      </c>
      <c r="G17" s="2">
        <f t="shared" si="2"/>
        <v>7994718.0700000003</v>
      </c>
      <c r="H17" s="73">
        <v>480000</v>
      </c>
      <c r="I17" s="40">
        <v>0</v>
      </c>
      <c r="J17" s="67"/>
      <c r="K17" s="11">
        <f t="shared" si="0"/>
        <v>480000</v>
      </c>
      <c r="L17" s="2">
        <f t="shared" si="1"/>
        <v>80000</v>
      </c>
      <c r="M17" s="121">
        <f t="shared" si="3"/>
        <v>80000</v>
      </c>
    </row>
    <row r="18" spans="1:15" x14ac:dyDescent="0.25">
      <c r="A18" s="10">
        <v>44121</v>
      </c>
      <c r="B18" s="22"/>
      <c r="C18" s="36" t="s">
        <v>36</v>
      </c>
      <c r="D18" s="1" t="s">
        <v>97</v>
      </c>
      <c r="E18" s="11"/>
      <c r="F18" s="11">
        <v>3350000</v>
      </c>
      <c r="G18" s="2">
        <f t="shared" si="2"/>
        <v>4644718.07</v>
      </c>
      <c r="H18" s="73">
        <v>180000</v>
      </c>
      <c r="I18" s="40">
        <v>3780000</v>
      </c>
      <c r="J18" s="67"/>
      <c r="K18" s="11">
        <f t="shared" si="0"/>
        <v>3960000</v>
      </c>
      <c r="L18" s="38">
        <f t="shared" si="1"/>
        <v>610000</v>
      </c>
      <c r="M18" s="121">
        <f t="shared" si="3"/>
        <v>670000</v>
      </c>
      <c r="N18" s="111" t="s">
        <v>98</v>
      </c>
      <c r="O18" s="59"/>
    </row>
    <row r="19" spans="1:15" x14ac:dyDescent="0.25">
      <c r="A19" s="10">
        <v>44122</v>
      </c>
      <c r="B19" s="22"/>
      <c r="C19" s="36" t="s">
        <v>36</v>
      </c>
      <c r="D19" s="1" t="s">
        <v>83</v>
      </c>
      <c r="E19" s="11"/>
      <c r="F19" s="11">
        <v>4500000</v>
      </c>
      <c r="G19" s="2">
        <f t="shared" si="2"/>
        <v>144718.0700000003</v>
      </c>
      <c r="H19" s="73">
        <v>2576000</v>
      </c>
      <c r="I19" s="40">
        <v>2870000</v>
      </c>
      <c r="J19" s="67"/>
      <c r="K19" s="11">
        <f t="shared" si="0"/>
        <v>5446000</v>
      </c>
      <c r="L19" s="2">
        <f t="shared" si="1"/>
        <v>946000</v>
      </c>
      <c r="M19" s="121">
        <f t="shared" si="3"/>
        <v>900000</v>
      </c>
    </row>
    <row r="20" spans="1:15" x14ac:dyDescent="0.25">
      <c r="A20" s="10">
        <v>44124</v>
      </c>
      <c r="B20" s="22"/>
      <c r="C20" s="36" t="s">
        <v>102</v>
      </c>
      <c r="D20" s="1"/>
      <c r="E20" s="11">
        <v>20903008</v>
      </c>
      <c r="F20" s="11"/>
      <c r="G20" s="2">
        <f t="shared" si="2"/>
        <v>21047726.07</v>
      </c>
      <c r="H20" s="73"/>
      <c r="I20" s="40"/>
      <c r="J20" s="67"/>
      <c r="K20" s="11">
        <f t="shared" si="0"/>
        <v>0</v>
      </c>
      <c r="L20" s="2">
        <f t="shared" si="1"/>
        <v>0</v>
      </c>
      <c r="M20" s="121">
        <f t="shared" si="3"/>
        <v>0</v>
      </c>
    </row>
    <row r="21" spans="1:15" x14ac:dyDescent="0.25">
      <c r="A21" s="10">
        <v>44125</v>
      </c>
      <c r="B21" s="22"/>
      <c r="C21" s="36" t="s">
        <v>36</v>
      </c>
      <c r="D21" s="1" t="s">
        <v>62</v>
      </c>
      <c r="E21" s="11"/>
      <c r="F21" s="11">
        <v>100000</v>
      </c>
      <c r="G21" s="2">
        <f t="shared" si="2"/>
        <v>20947726.07</v>
      </c>
      <c r="H21" s="73"/>
      <c r="I21" s="40">
        <v>120000</v>
      </c>
      <c r="J21" s="67"/>
      <c r="K21" s="11">
        <f t="shared" si="0"/>
        <v>120000</v>
      </c>
      <c r="L21" s="2">
        <f t="shared" si="1"/>
        <v>20000</v>
      </c>
      <c r="M21" s="121">
        <f t="shared" si="3"/>
        <v>20000</v>
      </c>
    </row>
    <row r="22" spans="1:15" x14ac:dyDescent="0.25">
      <c r="A22" s="10">
        <v>44126</v>
      </c>
      <c r="B22" s="22"/>
      <c r="C22" s="36" t="s">
        <v>36</v>
      </c>
      <c r="D22" s="1" t="s">
        <v>89</v>
      </c>
      <c r="E22" s="11"/>
      <c r="F22" s="11">
        <v>1150000</v>
      </c>
      <c r="G22" s="2">
        <f t="shared" si="2"/>
        <v>19797726.07</v>
      </c>
      <c r="H22" s="73"/>
      <c r="I22" s="40">
        <v>1260000</v>
      </c>
      <c r="J22" s="67"/>
      <c r="K22" s="11">
        <f t="shared" si="0"/>
        <v>1260000</v>
      </c>
      <c r="L22" s="2">
        <f t="shared" si="1"/>
        <v>110000</v>
      </c>
      <c r="M22" s="121">
        <f t="shared" si="3"/>
        <v>230000</v>
      </c>
      <c r="N22" s="109" t="s">
        <v>111</v>
      </c>
    </row>
    <row r="23" spans="1:15" x14ac:dyDescent="0.25">
      <c r="A23" s="10">
        <v>44128</v>
      </c>
      <c r="B23" s="22"/>
      <c r="C23" s="36" t="s">
        <v>36</v>
      </c>
      <c r="D23" s="1" t="s">
        <v>117</v>
      </c>
      <c r="E23" s="11"/>
      <c r="F23" s="11">
        <v>2300000</v>
      </c>
      <c r="G23" s="2">
        <f t="shared" si="2"/>
        <v>17497726.07</v>
      </c>
      <c r="H23" s="73"/>
      <c r="I23" s="40">
        <v>2760000</v>
      </c>
      <c r="J23" s="67"/>
      <c r="K23" s="11">
        <f t="shared" si="0"/>
        <v>2760000</v>
      </c>
      <c r="L23" s="2">
        <f t="shared" si="1"/>
        <v>460000</v>
      </c>
      <c r="M23" s="121">
        <f t="shared" si="3"/>
        <v>460000</v>
      </c>
    </row>
    <row r="24" spans="1:15" x14ac:dyDescent="0.25">
      <c r="A24" s="10">
        <v>44129</v>
      </c>
      <c r="B24" s="22"/>
      <c r="C24" s="36" t="s">
        <v>36</v>
      </c>
      <c r="D24" s="1" t="s">
        <v>75</v>
      </c>
      <c r="E24" s="11"/>
      <c r="F24" s="11">
        <v>1650000</v>
      </c>
      <c r="G24" s="2">
        <f t="shared" si="2"/>
        <v>15847726.07</v>
      </c>
      <c r="H24" s="73">
        <v>300000</v>
      </c>
      <c r="I24" s="40">
        <v>1680000</v>
      </c>
      <c r="J24" s="67"/>
      <c r="K24" s="11">
        <f t="shared" si="0"/>
        <v>1980000</v>
      </c>
      <c r="L24" s="2">
        <f t="shared" si="1"/>
        <v>330000</v>
      </c>
      <c r="M24" s="121">
        <f t="shared" si="3"/>
        <v>330000</v>
      </c>
    </row>
    <row r="25" spans="1:15" x14ac:dyDescent="0.25">
      <c r="A25" s="10">
        <v>44129</v>
      </c>
      <c r="B25" s="22"/>
      <c r="C25" s="36" t="s">
        <v>36</v>
      </c>
      <c r="D25" s="1" t="s">
        <v>49</v>
      </c>
      <c r="E25" s="11"/>
      <c r="F25" s="11">
        <v>1200000</v>
      </c>
      <c r="G25" s="2">
        <f t="shared" si="2"/>
        <v>14647726.07</v>
      </c>
      <c r="H25" s="73">
        <v>480000</v>
      </c>
      <c r="I25" s="40">
        <v>960000</v>
      </c>
      <c r="J25" s="67"/>
      <c r="K25" s="11">
        <f t="shared" si="0"/>
        <v>1440000</v>
      </c>
      <c r="L25" s="2">
        <f t="shared" si="1"/>
        <v>240000</v>
      </c>
      <c r="M25" s="121">
        <f t="shared" si="3"/>
        <v>240000</v>
      </c>
    </row>
    <row r="26" spans="1:15" x14ac:dyDescent="0.25">
      <c r="A26" s="10">
        <v>44130</v>
      </c>
      <c r="B26" s="22"/>
      <c r="C26" s="36" t="s">
        <v>36</v>
      </c>
      <c r="D26" s="1" t="s">
        <v>45</v>
      </c>
      <c r="E26" s="11"/>
      <c r="F26" s="11">
        <v>1700000</v>
      </c>
      <c r="G26" s="2">
        <f t="shared" si="2"/>
        <v>12947726.07</v>
      </c>
      <c r="H26" s="73">
        <v>500000</v>
      </c>
      <c r="I26" s="40">
        <v>1440000</v>
      </c>
      <c r="J26" s="67"/>
      <c r="K26" s="11">
        <f t="shared" si="0"/>
        <v>1940000</v>
      </c>
      <c r="L26" s="2">
        <f t="shared" si="1"/>
        <v>240000</v>
      </c>
      <c r="M26" s="121">
        <f t="shared" si="3"/>
        <v>340000</v>
      </c>
    </row>
    <row r="27" spans="1:15" x14ac:dyDescent="0.25">
      <c r="A27" s="10">
        <v>44131</v>
      </c>
      <c r="B27" s="22"/>
      <c r="C27" s="36" t="s">
        <v>36</v>
      </c>
      <c r="D27" s="1"/>
      <c r="E27" s="11"/>
      <c r="F27" s="11">
        <v>1000000</v>
      </c>
      <c r="G27" s="2">
        <f t="shared" si="2"/>
        <v>11947726.07</v>
      </c>
      <c r="H27" s="73">
        <v>590000</v>
      </c>
      <c r="I27" s="40">
        <v>610000</v>
      </c>
      <c r="J27" s="67"/>
      <c r="K27" s="11">
        <f t="shared" si="0"/>
        <v>1200000</v>
      </c>
      <c r="L27" s="2">
        <f t="shared" si="1"/>
        <v>200000</v>
      </c>
      <c r="M27" s="121">
        <f t="shared" si="3"/>
        <v>200000</v>
      </c>
    </row>
    <row r="28" spans="1:15" x14ac:dyDescent="0.25">
      <c r="A28" s="10">
        <v>44132</v>
      </c>
      <c r="B28" s="22"/>
      <c r="C28" s="36" t="s">
        <v>36</v>
      </c>
      <c r="D28" s="1" t="s">
        <v>62</v>
      </c>
      <c r="E28" s="11"/>
      <c r="F28" s="11">
        <v>2700000</v>
      </c>
      <c r="G28" s="2">
        <f t="shared" si="2"/>
        <v>9247726.0700000003</v>
      </c>
      <c r="H28" s="73">
        <v>2570000</v>
      </c>
      <c r="I28" s="40">
        <v>680000</v>
      </c>
      <c r="J28" s="67"/>
      <c r="K28" s="11">
        <f t="shared" si="0"/>
        <v>3250000</v>
      </c>
      <c r="L28" s="2">
        <f t="shared" si="1"/>
        <v>550000</v>
      </c>
      <c r="M28" s="121">
        <f t="shared" si="3"/>
        <v>540000</v>
      </c>
    </row>
    <row r="29" spans="1:15" x14ac:dyDescent="0.25">
      <c r="A29" s="10">
        <v>44134</v>
      </c>
      <c r="B29" s="22"/>
      <c r="C29" s="36" t="s">
        <v>36</v>
      </c>
      <c r="D29" s="1" t="s">
        <v>97</v>
      </c>
      <c r="E29" s="11"/>
      <c r="F29" s="11">
        <v>3700000</v>
      </c>
      <c r="G29" s="2">
        <f t="shared" si="2"/>
        <v>5547726.0700000003</v>
      </c>
      <c r="H29" s="73">
        <v>1380000</v>
      </c>
      <c r="I29" s="40">
        <v>3060000</v>
      </c>
      <c r="J29" s="67"/>
      <c r="K29" s="11">
        <f t="shared" si="0"/>
        <v>4440000</v>
      </c>
      <c r="L29" s="2">
        <f t="shared" si="1"/>
        <v>740000</v>
      </c>
      <c r="M29" s="121">
        <f t="shared" si="3"/>
        <v>740000</v>
      </c>
    </row>
    <row r="30" spans="1:15" x14ac:dyDescent="0.25">
      <c r="A30" s="10">
        <v>44135</v>
      </c>
      <c r="B30" s="22"/>
      <c r="C30" s="36" t="s">
        <v>36</v>
      </c>
      <c r="D30" s="1" t="s">
        <v>50</v>
      </c>
      <c r="E30" s="11"/>
      <c r="F30" s="11">
        <v>2200000</v>
      </c>
      <c r="G30" s="2">
        <f t="shared" si="2"/>
        <v>3347726.0700000003</v>
      </c>
      <c r="H30" s="73">
        <v>120000</v>
      </c>
      <c r="I30" s="40">
        <v>2520000</v>
      </c>
      <c r="J30" s="67"/>
      <c r="K30" s="11">
        <f t="shared" si="0"/>
        <v>2640000</v>
      </c>
      <c r="L30" s="2">
        <f t="shared" si="1"/>
        <v>440000</v>
      </c>
      <c r="M30" s="121">
        <f t="shared" si="3"/>
        <v>440000</v>
      </c>
      <c r="N30" s="109">
        <v>0</v>
      </c>
    </row>
    <row r="31" spans="1:15" x14ac:dyDescent="0.25">
      <c r="A31" s="10">
        <v>44135</v>
      </c>
      <c r="B31" s="22"/>
      <c r="C31" s="36" t="s">
        <v>36</v>
      </c>
      <c r="D31" s="1" t="s">
        <v>45</v>
      </c>
      <c r="E31" s="11"/>
      <c r="F31" s="11">
        <v>300000</v>
      </c>
      <c r="G31" s="2">
        <f t="shared" si="2"/>
        <v>3047726.0700000003</v>
      </c>
      <c r="H31" s="73"/>
      <c r="I31" s="40">
        <v>360000</v>
      </c>
      <c r="J31" s="67"/>
      <c r="K31" s="11">
        <f t="shared" si="0"/>
        <v>360000</v>
      </c>
      <c r="L31" s="2">
        <f t="shared" si="1"/>
        <v>60000</v>
      </c>
      <c r="M31" s="121">
        <f t="shared" si="3"/>
        <v>60000</v>
      </c>
    </row>
    <row r="32" spans="1:15" x14ac:dyDescent="0.25">
      <c r="A32" s="10">
        <v>44136</v>
      </c>
      <c r="B32" s="22"/>
      <c r="C32" s="36" t="s">
        <v>36</v>
      </c>
      <c r="D32" s="1" t="s">
        <v>97</v>
      </c>
      <c r="E32" s="11"/>
      <c r="F32" s="11">
        <v>900000</v>
      </c>
      <c r="G32" s="2">
        <f>G31+E32-F32</f>
        <v>2147726.0700000003</v>
      </c>
      <c r="H32" s="73">
        <v>480000</v>
      </c>
      <c r="I32" s="40">
        <v>600000</v>
      </c>
      <c r="J32" s="67"/>
      <c r="K32" s="11">
        <f t="shared" si="0"/>
        <v>1080000</v>
      </c>
      <c r="L32" s="2">
        <f t="shared" si="1"/>
        <v>180000</v>
      </c>
      <c r="M32" s="121">
        <f t="shared" si="3"/>
        <v>180000</v>
      </c>
    </row>
    <row r="33" spans="1:14" x14ac:dyDescent="0.25">
      <c r="A33" s="10">
        <v>44136</v>
      </c>
      <c r="B33" s="22"/>
      <c r="C33" s="36" t="s">
        <v>36</v>
      </c>
      <c r="D33" s="1" t="s">
        <v>38</v>
      </c>
      <c r="E33" s="11"/>
      <c r="F33" s="11">
        <v>1800000</v>
      </c>
      <c r="G33" s="2">
        <f>G32+E33-F33</f>
        <v>347726.0700000003</v>
      </c>
      <c r="H33" s="73">
        <v>240000</v>
      </c>
      <c r="I33" s="40">
        <v>1920000</v>
      </c>
      <c r="J33" s="67"/>
      <c r="K33" s="11">
        <f t="shared" si="0"/>
        <v>2160000</v>
      </c>
      <c r="L33" s="2">
        <f t="shared" si="1"/>
        <v>360000</v>
      </c>
      <c r="M33" s="121">
        <f t="shared" si="3"/>
        <v>360000</v>
      </c>
    </row>
    <row r="34" spans="1:14" x14ac:dyDescent="0.25">
      <c r="A34" s="10">
        <v>44137</v>
      </c>
      <c r="B34" s="22"/>
      <c r="C34" s="36" t="s">
        <v>102</v>
      </c>
      <c r="D34" s="1"/>
      <c r="E34" s="11">
        <v>20903009</v>
      </c>
      <c r="F34" s="11"/>
      <c r="G34" s="2">
        <f t="shared" si="2"/>
        <v>21250735.07</v>
      </c>
      <c r="H34" s="73"/>
      <c r="I34" s="40"/>
      <c r="J34" s="67"/>
      <c r="K34" s="11">
        <f t="shared" si="0"/>
        <v>0</v>
      </c>
      <c r="L34" s="2">
        <f t="shared" si="1"/>
        <v>0</v>
      </c>
      <c r="M34" s="121">
        <f t="shared" si="3"/>
        <v>0</v>
      </c>
    </row>
    <row r="35" spans="1:14" x14ac:dyDescent="0.25">
      <c r="A35" s="10">
        <v>44139</v>
      </c>
      <c r="B35" s="22"/>
      <c r="C35" s="36" t="s">
        <v>36</v>
      </c>
      <c r="D35" s="1" t="s">
        <v>83</v>
      </c>
      <c r="E35" s="11"/>
      <c r="F35" s="11">
        <v>5100000</v>
      </c>
      <c r="G35" s="2">
        <f t="shared" si="2"/>
        <v>16150735.07</v>
      </c>
      <c r="H35" s="73">
        <v>1668000</v>
      </c>
      <c r="I35" s="40">
        <v>4560000</v>
      </c>
      <c r="J35" s="67"/>
      <c r="K35" s="11">
        <f t="shared" si="0"/>
        <v>6228000</v>
      </c>
      <c r="L35" s="2">
        <f t="shared" si="1"/>
        <v>1128000</v>
      </c>
      <c r="M35" s="121">
        <f t="shared" si="3"/>
        <v>1020000</v>
      </c>
      <c r="N35" s="109" t="s">
        <v>139</v>
      </c>
    </row>
    <row r="36" spans="1:14" x14ac:dyDescent="0.25">
      <c r="A36" s="10">
        <v>44141</v>
      </c>
      <c r="B36" s="22"/>
      <c r="C36" s="36" t="s">
        <v>36</v>
      </c>
      <c r="D36" s="1" t="s">
        <v>92</v>
      </c>
      <c r="E36" s="11"/>
      <c r="F36" s="11">
        <v>1200000</v>
      </c>
      <c r="G36" s="2">
        <f t="shared" si="2"/>
        <v>14950735.07</v>
      </c>
      <c r="H36" s="73">
        <v>530000</v>
      </c>
      <c r="I36" s="40">
        <v>720000</v>
      </c>
      <c r="J36" s="67"/>
      <c r="K36" s="11">
        <f t="shared" si="0"/>
        <v>1250000</v>
      </c>
      <c r="L36" s="2">
        <f t="shared" si="1"/>
        <v>50000</v>
      </c>
      <c r="M36" s="121">
        <f t="shared" si="3"/>
        <v>240000</v>
      </c>
    </row>
    <row r="37" spans="1:14" x14ac:dyDescent="0.25">
      <c r="A37" s="10">
        <v>44141</v>
      </c>
      <c r="B37" s="22"/>
      <c r="C37" s="36" t="s">
        <v>36</v>
      </c>
      <c r="D37" s="1" t="s">
        <v>45</v>
      </c>
      <c r="E37" s="11"/>
      <c r="F37" s="11">
        <v>2400000</v>
      </c>
      <c r="G37" s="2">
        <f t="shared" si="2"/>
        <v>12550735.07</v>
      </c>
      <c r="H37" s="73">
        <v>540000</v>
      </c>
      <c r="I37" s="40">
        <v>2580000</v>
      </c>
      <c r="J37" s="67"/>
      <c r="K37" s="11">
        <f t="shared" si="0"/>
        <v>3120000</v>
      </c>
      <c r="L37" s="2">
        <f t="shared" si="1"/>
        <v>720000</v>
      </c>
      <c r="M37" s="121">
        <f t="shared" si="3"/>
        <v>480000</v>
      </c>
      <c r="N37" s="109" t="s">
        <v>110</v>
      </c>
    </row>
    <row r="38" spans="1:14" x14ac:dyDescent="0.25">
      <c r="A38" s="16">
        <v>44143</v>
      </c>
      <c r="B38" s="23"/>
      <c r="C38" s="36" t="s">
        <v>36</v>
      </c>
      <c r="D38" s="17" t="s">
        <v>148</v>
      </c>
      <c r="E38" s="11"/>
      <c r="F38" s="18">
        <v>1100000</v>
      </c>
      <c r="G38" s="19">
        <f t="shared" si="2"/>
        <v>11450735.07</v>
      </c>
      <c r="H38" s="74">
        <v>776000</v>
      </c>
      <c r="I38" s="75">
        <v>544000</v>
      </c>
      <c r="J38" s="67"/>
      <c r="K38" s="11">
        <f t="shared" si="0"/>
        <v>1320000</v>
      </c>
      <c r="L38" s="2">
        <f t="shared" si="1"/>
        <v>220000</v>
      </c>
      <c r="M38" s="121">
        <f t="shared" si="3"/>
        <v>220000</v>
      </c>
    </row>
    <row r="39" spans="1:14" x14ac:dyDescent="0.25">
      <c r="A39" s="10">
        <v>313</v>
      </c>
      <c r="B39" s="22"/>
      <c r="C39" s="36" t="s">
        <v>36</v>
      </c>
      <c r="D39" s="1"/>
      <c r="E39" s="11"/>
      <c r="F39" s="11">
        <v>1000000</v>
      </c>
      <c r="G39" s="2">
        <f t="shared" si="2"/>
        <v>10450735.07</v>
      </c>
      <c r="H39" s="73"/>
      <c r="I39" s="40">
        <v>1200000</v>
      </c>
      <c r="J39" s="67"/>
      <c r="K39" s="11">
        <f t="shared" si="0"/>
        <v>1200000</v>
      </c>
      <c r="L39" s="2">
        <f t="shared" si="1"/>
        <v>200000</v>
      </c>
      <c r="M39" s="121">
        <f t="shared" si="3"/>
        <v>200000</v>
      </c>
    </row>
    <row r="40" spans="1:14" x14ac:dyDescent="0.25">
      <c r="A40" s="10">
        <v>44144</v>
      </c>
      <c r="B40" s="22"/>
      <c r="C40" s="36" t="s">
        <v>36</v>
      </c>
      <c r="D40" s="1" t="s">
        <v>138</v>
      </c>
      <c r="E40" s="11"/>
      <c r="F40" s="11">
        <v>4400000</v>
      </c>
      <c r="G40" s="2">
        <f t="shared" si="2"/>
        <v>6050735.0700000003</v>
      </c>
      <c r="H40" s="73">
        <v>1336000</v>
      </c>
      <c r="I40" s="40">
        <v>3960000</v>
      </c>
      <c r="J40" s="67"/>
      <c r="K40" s="11">
        <f t="shared" si="0"/>
        <v>5296000</v>
      </c>
      <c r="L40" s="2">
        <f t="shared" si="1"/>
        <v>896000</v>
      </c>
      <c r="M40" s="121">
        <f t="shared" si="3"/>
        <v>880000</v>
      </c>
    </row>
    <row r="41" spans="1:14" x14ac:dyDescent="0.25">
      <c r="A41" s="10">
        <v>44115</v>
      </c>
      <c r="B41" s="22"/>
      <c r="C41" s="36" t="s">
        <v>36</v>
      </c>
      <c r="D41" s="1" t="s">
        <v>92</v>
      </c>
      <c r="E41" s="11"/>
      <c r="F41" s="11">
        <v>6000000</v>
      </c>
      <c r="G41" s="2">
        <f t="shared" si="2"/>
        <v>50735.070000000298</v>
      </c>
      <c r="H41" s="73">
        <v>1440000</v>
      </c>
      <c r="I41" s="40">
        <v>5760000</v>
      </c>
      <c r="J41" s="67"/>
      <c r="K41" s="11">
        <f t="shared" si="0"/>
        <v>7200000</v>
      </c>
      <c r="L41" s="2">
        <f t="shared" si="1"/>
        <v>1200000</v>
      </c>
      <c r="M41" s="121">
        <f t="shared" si="3"/>
        <v>1200000</v>
      </c>
    </row>
    <row r="42" spans="1:14" x14ac:dyDescent="0.25">
      <c r="A42" s="10">
        <v>44151</v>
      </c>
      <c r="B42" s="22"/>
      <c r="C42" s="36" t="s">
        <v>28</v>
      </c>
      <c r="D42" s="1"/>
      <c r="E42" s="11">
        <v>20903009</v>
      </c>
      <c r="F42" s="11"/>
      <c r="G42" s="2">
        <f t="shared" si="2"/>
        <v>20953744.07</v>
      </c>
      <c r="H42" s="73"/>
      <c r="I42" s="40"/>
      <c r="J42" s="67"/>
      <c r="K42" s="11">
        <f t="shared" si="0"/>
        <v>0</v>
      </c>
      <c r="L42" s="2">
        <f t="shared" si="1"/>
        <v>0</v>
      </c>
      <c r="M42" s="121">
        <f t="shared" si="3"/>
        <v>0</v>
      </c>
    </row>
    <row r="43" spans="1:14" x14ac:dyDescent="0.25">
      <c r="A43" s="10">
        <v>44152</v>
      </c>
      <c r="B43" s="22"/>
      <c r="C43" s="36" t="s">
        <v>36</v>
      </c>
      <c r="D43" s="1" t="s">
        <v>148</v>
      </c>
      <c r="E43" s="11"/>
      <c r="F43" s="11">
        <v>1500000</v>
      </c>
      <c r="G43" s="2">
        <f t="shared" si="2"/>
        <v>19453744.07</v>
      </c>
      <c r="H43" s="73"/>
      <c r="I43" s="40">
        <v>1800000</v>
      </c>
      <c r="J43" s="67"/>
      <c r="K43" s="11">
        <f t="shared" si="0"/>
        <v>1800000</v>
      </c>
      <c r="L43" s="2">
        <f t="shared" si="1"/>
        <v>300000</v>
      </c>
      <c r="M43" s="121">
        <f t="shared" si="3"/>
        <v>300000</v>
      </c>
      <c r="N43" s="109" t="s">
        <v>27</v>
      </c>
    </row>
    <row r="44" spans="1:14" x14ac:dyDescent="0.25">
      <c r="A44" s="10">
        <v>44153</v>
      </c>
      <c r="B44" s="22"/>
      <c r="C44" s="36" t="s">
        <v>36</v>
      </c>
      <c r="D44" s="1" t="s">
        <v>77</v>
      </c>
      <c r="E44" s="11"/>
      <c r="F44" s="11">
        <v>2000000</v>
      </c>
      <c r="G44" s="2">
        <f t="shared" si="2"/>
        <v>17453744.07</v>
      </c>
      <c r="H44" s="73"/>
      <c r="I44" s="40">
        <v>2440000</v>
      </c>
      <c r="J44" s="67"/>
      <c r="K44" s="11">
        <f t="shared" si="0"/>
        <v>2440000</v>
      </c>
      <c r="L44" s="2">
        <f t="shared" si="1"/>
        <v>440000</v>
      </c>
      <c r="M44" s="121">
        <f t="shared" si="3"/>
        <v>400000</v>
      </c>
    </row>
    <row r="45" spans="1:14" x14ac:dyDescent="0.25">
      <c r="A45" s="10">
        <v>44154</v>
      </c>
      <c r="B45" s="22"/>
      <c r="C45" s="36" t="s">
        <v>36</v>
      </c>
      <c r="D45" s="1" t="s">
        <v>83</v>
      </c>
      <c r="E45" s="11"/>
      <c r="F45" s="11">
        <v>3300000</v>
      </c>
      <c r="G45" s="2">
        <f t="shared" si="2"/>
        <v>14153744.07</v>
      </c>
      <c r="H45" s="73">
        <v>720000</v>
      </c>
      <c r="I45" s="40">
        <v>3240000</v>
      </c>
      <c r="J45" s="67"/>
      <c r="K45" s="11">
        <f t="shared" si="0"/>
        <v>3960000</v>
      </c>
      <c r="L45" s="2">
        <f t="shared" si="1"/>
        <v>660000</v>
      </c>
      <c r="M45" s="121">
        <f t="shared" si="3"/>
        <v>660000</v>
      </c>
    </row>
    <row r="46" spans="1:14" x14ac:dyDescent="0.25">
      <c r="A46" s="10">
        <v>44155</v>
      </c>
      <c r="B46" s="22"/>
      <c r="C46" s="36" t="s">
        <v>36</v>
      </c>
      <c r="D46" s="1" t="s">
        <v>148</v>
      </c>
      <c r="E46" s="11"/>
      <c r="F46" s="11">
        <v>1300000</v>
      </c>
      <c r="G46" s="2">
        <f t="shared" si="2"/>
        <v>12853744.07</v>
      </c>
      <c r="H46" s="73"/>
      <c r="I46" s="40">
        <v>1560000</v>
      </c>
      <c r="J46" s="67"/>
      <c r="K46" s="11">
        <f t="shared" si="0"/>
        <v>1560000</v>
      </c>
      <c r="L46" s="2">
        <f t="shared" si="1"/>
        <v>260000</v>
      </c>
      <c r="M46" s="121">
        <f t="shared" si="3"/>
        <v>260000</v>
      </c>
    </row>
    <row r="47" spans="1:14" x14ac:dyDescent="0.25">
      <c r="A47" s="10">
        <v>44155</v>
      </c>
      <c r="B47" s="22"/>
      <c r="C47" s="36" t="s">
        <v>36</v>
      </c>
      <c r="D47" s="1" t="s">
        <v>92</v>
      </c>
      <c r="E47" s="11"/>
      <c r="F47" s="11">
        <v>4600000</v>
      </c>
      <c r="G47" s="2">
        <f t="shared" si="2"/>
        <v>8253744.0700000003</v>
      </c>
      <c r="H47" s="73">
        <v>855000</v>
      </c>
      <c r="I47" s="40">
        <v>4680000</v>
      </c>
      <c r="J47" s="67"/>
      <c r="K47" s="11">
        <f t="shared" si="0"/>
        <v>5535000</v>
      </c>
      <c r="L47" s="2">
        <f t="shared" si="1"/>
        <v>935000</v>
      </c>
      <c r="M47" s="121">
        <f t="shared" si="3"/>
        <v>920000</v>
      </c>
    </row>
    <row r="48" spans="1:14" x14ac:dyDescent="0.25">
      <c r="A48" s="10">
        <v>44158</v>
      </c>
      <c r="B48" s="22"/>
      <c r="C48" s="36" t="s">
        <v>36</v>
      </c>
      <c r="D48" s="1" t="s">
        <v>45</v>
      </c>
      <c r="E48" s="11"/>
      <c r="F48" s="11">
        <v>1500000</v>
      </c>
      <c r="G48" s="2">
        <f t="shared" si="2"/>
        <v>6753744.0700000003</v>
      </c>
      <c r="H48" s="73">
        <v>995000</v>
      </c>
      <c r="I48" s="40">
        <v>840000</v>
      </c>
      <c r="J48" s="67"/>
      <c r="K48" s="11">
        <f t="shared" si="0"/>
        <v>1835000</v>
      </c>
      <c r="L48" s="2">
        <f t="shared" si="1"/>
        <v>335000</v>
      </c>
      <c r="M48" s="121">
        <f t="shared" si="3"/>
        <v>300000</v>
      </c>
    </row>
    <row r="49" spans="1:13" x14ac:dyDescent="0.25">
      <c r="A49" s="10">
        <v>44159</v>
      </c>
      <c r="B49" s="22"/>
      <c r="C49" s="36" t="s">
        <v>36</v>
      </c>
      <c r="D49" s="1" t="s">
        <v>45</v>
      </c>
      <c r="E49" s="11"/>
      <c r="F49" s="11">
        <v>2000000</v>
      </c>
      <c r="G49" s="2">
        <f t="shared" si="2"/>
        <v>4753744.07</v>
      </c>
      <c r="H49" s="73">
        <v>1190000</v>
      </c>
      <c r="I49" s="40">
        <v>1210000</v>
      </c>
      <c r="J49" s="67"/>
      <c r="K49" s="11">
        <f t="shared" si="0"/>
        <v>2400000</v>
      </c>
      <c r="L49" s="2">
        <f t="shared" si="1"/>
        <v>400000</v>
      </c>
      <c r="M49" s="121">
        <f t="shared" si="3"/>
        <v>400000</v>
      </c>
    </row>
    <row r="50" spans="1:13" x14ac:dyDescent="0.25">
      <c r="A50" s="10">
        <v>44161</v>
      </c>
      <c r="B50" s="22"/>
      <c r="C50" s="36" t="s">
        <v>36</v>
      </c>
      <c r="D50" s="1" t="s">
        <v>83</v>
      </c>
      <c r="E50" s="11"/>
      <c r="F50" s="11">
        <v>2700000</v>
      </c>
      <c r="G50" s="2">
        <f t="shared" si="2"/>
        <v>2053744.0700000003</v>
      </c>
      <c r="H50" s="73">
        <v>1220000</v>
      </c>
      <c r="I50" s="40">
        <v>1920000</v>
      </c>
      <c r="J50" s="67"/>
      <c r="K50" s="11">
        <f t="shared" si="0"/>
        <v>3140000</v>
      </c>
      <c r="L50" s="2">
        <f t="shared" si="1"/>
        <v>440000</v>
      </c>
      <c r="M50" s="121">
        <f t="shared" si="3"/>
        <v>540000</v>
      </c>
    </row>
    <row r="51" spans="1:13" x14ac:dyDescent="0.25">
      <c r="A51" s="10">
        <v>44162</v>
      </c>
      <c r="B51" s="22"/>
      <c r="C51" s="36" t="s">
        <v>102</v>
      </c>
      <c r="D51" s="1"/>
      <c r="E51" s="11">
        <v>20903009</v>
      </c>
      <c r="F51" s="11"/>
      <c r="G51" s="2">
        <f t="shared" si="2"/>
        <v>22956753.07</v>
      </c>
      <c r="H51" s="73"/>
      <c r="I51" s="40"/>
      <c r="J51" s="67"/>
      <c r="K51" s="11">
        <f t="shared" si="0"/>
        <v>0</v>
      </c>
      <c r="L51" s="2">
        <f t="shared" si="1"/>
        <v>0</v>
      </c>
      <c r="M51" s="121">
        <f t="shared" si="3"/>
        <v>0</v>
      </c>
    </row>
    <row r="52" spans="1:13" x14ac:dyDescent="0.25">
      <c r="A52" s="10">
        <v>44162</v>
      </c>
      <c r="B52" s="22"/>
      <c r="C52" s="36" t="s">
        <v>36</v>
      </c>
      <c r="D52" s="1" t="s">
        <v>148</v>
      </c>
      <c r="E52" s="11"/>
      <c r="F52" s="11">
        <v>2000000</v>
      </c>
      <c r="G52" s="2">
        <f t="shared" si="2"/>
        <v>20956753.07</v>
      </c>
      <c r="H52" s="73">
        <v>2160000</v>
      </c>
      <c r="I52" s="40">
        <v>240000</v>
      </c>
      <c r="J52" s="67"/>
      <c r="K52" s="11">
        <f t="shared" si="0"/>
        <v>2400000</v>
      </c>
      <c r="L52" s="2">
        <f t="shared" si="1"/>
        <v>400000</v>
      </c>
      <c r="M52" s="121">
        <f t="shared" si="3"/>
        <v>400000</v>
      </c>
    </row>
    <row r="53" spans="1:13" x14ac:dyDescent="0.25">
      <c r="A53" s="10">
        <v>44162</v>
      </c>
      <c r="B53" s="22"/>
      <c r="C53" s="36" t="s">
        <v>36</v>
      </c>
      <c r="D53" s="1" t="s">
        <v>39</v>
      </c>
      <c r="E53" s="11"/>
      <c r="F53" s="11">
        <v>5800000</v>
      </c>
      <c r="G53" s="2">
        <f t="shared" si="2"/>
        <v>15156753.07</v>
      </c>
      <c r="H53" s="73">
        <v>240000</v>
      </c>
      <c r="I53" s="40">
        <v>6720000</v>
      </c>
      <c r="J53" s="67"/>
      <c r="K53" s="11">
        <f t="shared" si="0"/>
        <v>6960000</v>
      </c>
      <c r="L53" s="2">
        <f t="shared" si="1"/>
        <v>1160000</v>
      </c>
      <c r="M53" s="121">
        <f t="shared" si="3"/>
        <v>1160000</v>
      </c>
    </row>
    <row r="54" spans="1:13" x14ac:dyDescent="0.25">
      <c r="A54" s="10">
        <v>44164</v>
      </c>
      <c r="B54" s="22"/>
      <c r="C54" s="36" t="s">
        <v>36</v>
      </c>
      <c r="D54" s="1" t="s">
        <v>50</v>
      </c>
      <c r="E54" s="11"/>
      <c r="F54" s="11">
        <v>6300000</v>
      </c>
      <c r="G54" s="2">
        <f t="shared" si="2"/>
        <v>8856753.0700000003</v>
      </c>
      <c r="H54" s="73">
        <v>3240000</v>
      </c>
      <c r="I54" s="40">
        <v>4320000</v>
      </c>
      <c r="J54" s="67"/>
      <c r="K54" s="11">
        <f t="shared" si="0"/>
        <v>7560000</v>
      </c>
      <c r="L54" s="2">
        <f t="shared" si="1"/>
        <v>1260000</v>
      </c>
      <c r="M54" s="121">
        <f t="shared" si="3"/>
        <v>1260000</v>
      </c>
    </row>
    <row r="55" spans="1:13" x14ac:dyDescent="0.25">
      <c r="A55" s="16">
        <v>44165</v>
      </c>
      <c r="B55" s="23"/>
      <c r="C55" s="36" t="s">
        <v>36</v>
      </c>
      <c r="D55" s="17" t="s">
        <v>191</v>
      </c>
      <c r="E55" s="18"/>
      <c r="F55" s="18">
        <v>5400000</v>
      </c>
      <c r="G55" s="19">
        <f t="shared" si="2"/>
        <v>3456753.0700000003</v>
      </c>
      <c r="H55" s="74">
        <v>1160000</v>
      </c>
      <c r="I55" s="75">
        <v>5320000</v>
      </c>
      <c r="J55" s="67"/>
      <c r="K55" s="11">
        <f t="shared" si="0"/>
        <v>6480000</v>
      </c>
      <c r="L55" s="2">
        <f t="shared" si="1"/>
        <v>1080000</v>
      </c>
      <c r="M55" s="121">
        <f t="shared" si="3"/>
        <v>1080000</v>
      </c>
    </row>
    <row r="56" spans="1:13" x14ac:dyDescent="0.25">
      <c r="A56" s="10">
        <v>44165</v>
      </c>
      <c r="B56" s="22"/>
      <c r="C56" s="36" t="s">
        <v>36</v>
      </c>
      <c r="D56" s="1" t="s">
        <v>38</v>
      </c>
      <c r="E56" s="11"/>
      <c r="F56" s="11">
        <v>3300000</v>
      </c>
      <c r="G56" s="2">
        <f t="shared" si="2"/>
        <v>156753.0700000003</v>
      </c>
      <c r="H56" s="73"/>
      <c r="I56" s="40">
        <v>3960000</v>
      </c>
      <c r="J56" s="67"/>
      <c r="K56" s="11">
        <f t="shared" si="0"/>
        <v>3960000</v>
      </c>
      <c r="L56" s="2">
        <f t="shared" si="1"/>
        <v>660000</v>
      </c>
      <c r="M56" s="121">
        <f t="shared" si="3"/>
        <v>660000</v>
      </c>
    </row>
    <row r="57" spans="1:13" x14ac:dyDescent="0.25">
      <c r="A57" s="10">
        <v>44174</v>
      </c>
      <c r="B57" s="22"/>
      <c r="C57" s="36" t="s">
        <v>102</v>
      </c>
      <c r="D57" s="1"/>
      <c r="E57" s="11">
        <v>41000000</v>
      </c>
      <c r="F57" s="11"/>
      <c r="G57" s="2">
        <f t="shared" si="2"/>
        <v>41156753.07</v>
      </c>
      <c r="H57" s="73"/>
      <c r="I57" s="40"/>
      <c r="J57" s="67"/>
      <c r="K57" s="11">
        <f t="shared" si="0"/>
        <v>0</v>
      </c>
      <c r="L57" s="2">
        <f t="shared" si="1"/>
        <v>0</v>
      </c>
      <c r="M57" s="121">
        <f t="shared" si="3"/>
        <v>0</v>
      </c>
    </row>
    <row r="58" spans="1:13" x14ac:dyDescent="0.25">
      <c r="A58" s="10">
        <v>44174</v>
      </c>
      <c r="B58" s="22"/>
      <c r="C58" s="36" t="s">
        <v>36</v>
      </c>
      <c r="D58" s="1" t="s">
        <v>89</v>
      </c>
      <c r="E58" s="11"/>
      <c r="F58" s="11">
        <v>1600000</v>
      </c>
      <c r="G58" s="2">
        <f t="shared" si="2"/>
        <v>39556753.07</v>
      </c>
      <c r="H58" s="73">
        <v>250000</v>
      </c>
      <c r="I58" s="40">
        <v>1680000</v>
      </c>
      <c r="J58" s="67"/>
      <c r="K58" s="11">
        <f t="shared" si="0"/>
        <v>1930000</v>
      </c>
      <c r="L58" s="2">
        <f t="shared" si="1"/>
        <v>330000</v>
      </c>
      <c r="M58" s="121">
        <f t="shared" si="3"/>
        <v>320000</v>
      </c>
    </row>
    <row r="59" spans="1:13" x14ac:dyDescent="0.25">
      <c r="A59" s="10">
        <v>44175</v>
      </c>
      <c r="B59" s="22"/>
      <c r="C59" s="36" t="s">
        <v>36</v>
      </c>
      <c r="D59" s="1" t="s">
        <v>97</v>
      </c>
      <c r="E59" s="11"/>
      <c r="F59" s="11">
        <v>2500000</v>
      </c>
      <c r="G59" s="2">
        <f t="shared" si="2"/>
        <v>37056753.07</v>
      </c>
      <c r="H59" s="73">
        <v>120000</v>
      </c>
      <c r="I59" s="40">
        <v>2880000</v>
      </c>
      <c r="J59" s="67"/>
      <c r="K59" s="11">
        <f t="shared" si="0"/>
        <v>3000000</v>
      </c>
      <c r="L59" s="2">
        <f t="shared" si="1"/>
        <v>500000</v>
      </c>
      <c r="M59" s="121">
        <f t="shared" si="3"/>
        <v>500000</v>
      </c>
    </row>
    <row r="60" spans="1:13" x14ac:dyDescent="0.25">
      <c r="A60" s="10">
        <v>44176</v>
      </c>
      <c r="B60" s="22"/>
      <c r="C60" s="36" t="s">
        <v>36</v>
      </c>
      <c r="D60" s="1" t="s">
        <v>218</v>
      </c>
      <c r="E60" s="11"/>
      <c r="F60" s="11">
        <v>6400000</v>
      </c>
      <c r="G60" s="2">
        <f t="shared" si="2"/>
        <v>30656753.07</v>
      </c>
      <c r="H60" s="73">
        <v>1380000</v>
      </c>
      <c r="I60" s="40">
        <v>6320000</v>
      </c>
      <c r="J60" s="67"/>
      <c r="K60" s="11">
        <f t="shared" si="0"/>
        <v>7700000</v>
      </c>
      <c r="L60" s="2">
        <f t="shared" si="1"/>
        <v>1300000</v>
      </c>
      <c r="M60" s="121">
        <f t="shared" si="3"/>
        <v>1280000</v>
      </c>
    </row>
    <row r="61" spans="1:13" x14ac:dyDescent="0.25">
      <c r="A61" s="10">
        <v>44177</v>
      </c>
      <c r="B61" s="22"/>
      <c r="C61" s="36" t="s">
        <v>36</v>
      </c>
      <c r="D61" s="1" t="s">
        <v>38</v>
      </c>
      <c r="E61" s="11"/>
      <c r="F61" s="11">
        <v>3000000</v>
      </c>
      <c r="G61" s="2">
        <f t="shared" si="2"/>
        <v>27656753.07</v>
      </c>
      <c r="H61" s="73">
        <v>240000</v>
      </c>
      <c r="I61" s="40">
        <v>3360000</v>
      </c>
      <c r="J61" s="67"/>
      <c r="K61" s="11">
        <f t="shared" si="0"/>
        <v>3600000</v>
      </c>
      <c r="L61" s="2">
        <f t="shared" si="1"/>
        <v>600000</v>
      </c>
      <c r="M61" s="121">
        <f t="shared" si="3"/>
        <v>600000</v>
      </c>
    </row>
    <row r="62" spans="1:13" x14ac:dyDescent="0.25">
      <c r="A62" s="16">
        <v>44178</v>
      </c>
      <c r="B62" s="23"/>
      <c r="C62" s="36" t="s">
        <v>36</v>
      </c>
      <c r="D62" s="17" t="s">
        <v>222</v>
      </c>
      <c r="E62" s="18"/>
      <c r="F62" s="18">
        <v>4400000</v>
      </c>
      <c r="G62" s="19">
        <f t="shared" si="2"/>
        <v>23256753.07</v>
      </c>
      <c r="H62" s="74">
        <v>1410000</v>
      </c>
      <c r="I62" s="75">
        <v>3880000</v>
      </c>
      <c r="J62" s="67"/>
      <c r="K62" s="11">
        <f t="shared" si="0"/>
        <v>5290000</v>
      </c>
      <c r="L62" s="2">
        <f t="shared" si="1"/>
        <v>890000</v>
      </c>
      <c r="M62" s="121">
        <f t="shared" si="3"/>
        <v>880000</v>
      </c>
    </row>
    <row r="63" spans="1:13" x14ac:dyDescent="0.25">
      <c r="A63" s="10">
        <v>44179</v>
      </c>
      <c r="B63" s="22"/>
      <c r="C63" s="36" t="s">
        <v>36</v>
      </c>
      <c r="D63" s="1" t="s">
        <v>148</v>
      </c>
      <c r="E63" s="11"/>
      <c r="F63" s="11">
        <v>7000000</v>
      </c>
      <c r="G63" s="2">
        <f t="shared" si="2"/>
        <v>16256753.07</v>
      </c>
      <c r="H63" s="73">
        <v>1920000</v>
      </c>
      <c r="I63" s="40">
        <v>6480000</v>
      </c>
      <c r="J63" s="67"/>
      <c r="K63" s="11">
        <f t="shared" si="0"/>
        <v>8400000</v>
      </c>
      <c r="L63" s="2">
        <f t="shared" si="1"/>
        <v>1400000</v>
      </c>
      <c r="M63" s="121">
        <f t="shared" si="3"/>
        <v>1400000</v>
      </c>
    </row>
    <row r="64" spans="1:13" x14ac:dyDescent="0.25">
      <c r="A64" s="10">
        <v>44179</v>
      </c>
      <c r="B64" s="22"/>
      <c r="C64" s="36" t="s">
        <v>36</v>
      </c>
      <c r="D64" s="1" t="s">
        <v>38</v>
      </c>
      <c r="E64" s="11"/>
      <c r="F64" s="11">
        <v>4400000</v>
      </c>
      <c r="G64" s="2">
        <f t="shared" si="2"/>
        <v>11856753.07</v>
      </c>
      <c r="H64" s="73">
        <v>1440000</v>
      </c>
      <c r="I64" s="40">
        <v>3840000</v>
      </c>
      <c r="J64" s="67"/>
      <c r="K64" s="11">
        <f t="shared" si="0"/>
        <v>5280000</v>
      </c>
      <c r="L64" s="2">
        <f t="shared" si="1"/>
        <v>880000</v>
      </c>
      <c r="M64" s="121">
        <f t="shared" si="3"/>
        <v>880000</v>
      </c>
    </row>
    <row r="65" spans="1:13" x14ac:dyDescent="0.25">
      <c r="A65" s="10">
        <v>44180</v>
      </c>
      <c r="B65" s="22"/>
      <c r="C65" s="36" t="s">
        <v>36</v>
      </c>
      <c r="D65" s="1" t="s">
        <v>148</v>
      </c>
      <c r="E65" s="11"/>
      <c r="F65" s="11">
        <v>6200000</v>
      </c>
      <c r="G65" s="2">
        <f t="shared" si="2"/>
        <v>5656753.0700000003</v>
      </c>
      <c r="H65" s="73">
        <v>1200000</v>
      </c>
      <c r="I65" s="40">
        <v>6240000</v>
      </c>
      <c r="J65" s="67"/>
      <c r="K65" s="11">
        <f t="shared" si="0"/>
        <v>7440000</v>
      </c>
      <c r="L65" s="2">
        <f t="shared" si="1"/>
        <v>1240000</v>
      </c>
      <c r="M65" s="121">
        <f t="shared" si="3"/>
        <v>1240000</v>
      </c>
    </row>
    <row r="66" spans="1:13" x14ac:dyDescent="0.25">
      <c r="A66" s="10"/>
      <c r="B66" s="22"/>
      <c r="C66" s="36" t="s">
        <v>36</v>
      </c>
      <c r="D66" s="1"/>
      <c r="E66" s="11"/>
      <c r="F66" s="11">
        <v>5600000</v>
      </c>
      <c r="G66" s="2">
        <f t="shared" si="2"/>
        <v>56753.070000000298</v>
      </c>
      <c r="H66" s="73">
        <v>2400000</v>
      </c>
      <c r="I66" s="40">
        <v>4320000</v>
      </c>
      <c r="J66" s="67"/>
      <c r="K66" s="11">
        <f t="shared" si="0"/>
        <v>6720000</v>
      </c>
      <c r="L66" s="2">
        <f t="shared" si="1"/>
        <v>1120000</v>
      </c>
      <c r="M66" s="121">
        <f t="shared" si="3"/>
        <v>1120000</v>
      </c>
    </row>
    <row r="67" spans="1:13" x14ac:dyDescent="0.25">
      <c r="A67" s="10">
        <v>44187</v>
      </c>
      <c r="B67" s="22"/>
      <c r="C67" s="36" t="s">
        <v>102</v>
      </c>
      <c r="D67" s="1"/>
      <c r="E67" s="11">
        <v>40000000</v>
      </c>
      <c r="F67" s="11"/>
      <c r="G67" s="2">
        <f t="shared" si="2"/>
        <v>40056753.07</v>
      </c>
      <c r="H67" s="73"/>
      <c r="I67" s="40"/>
      <c r="J67" s="67"/>
      <c r="K67" s="11">
        <f t="shared" si="0"/>
        <v>0</v>
      </c>
      <c r="L67" s="2">
        <f t="shared" si="1"/>
        <v>0</v>
      </c>
      <c r="M67" s="121">
        <f t="shared" si="3"/>
        <v>0</v>
      </c>
    </row>
    <row r="68" spans="1:13" x14ac:dyDescent="0.25">
      <c r="A68" s="34">
        <v>44187</v>
      </c>
      <c r="B68" s="35"/>
      <c r="C68" s="36" t="s">
        <v>36</v>
      </c>
      <c r="D68" s="36" t="s">
        <v>243</v>
      </c>
      <c r="E68" s="37"/>
      <c r="F68" s="37">
        <v>6200000</v>
      </c>
      <c r="G68" s="38">
        <f t="shared" si="2"/>
        <v>33856753.07</v>
      </c>
      <c r="H68" s="72">
        <v>3540000</v>
      </c>
      <c r="I68" s="53">
        <v>3940000</v>
      </c>
      <c r="J68" s="67"/>
      <c r="K68" s="11">
        <f t="shared" si="0"/>
        <v>7480000</v>
      </c>
      <c r="L68" s="2">
        <f t="shared" si="1"/>
        <v>1280000</v>
      </c>
      <c r="M68" s="121">
        <f t="shared" si="3"/>
        <v>1240000</v>
      </c>
    </row>
    <row r="69" spans="1:13" x14ac:dyDescent="0.25">
      <c r="A69" s="34">
        <v>44188</v>
      </c>
      <c r="B69" s="22"/>
      <c r="C69" s="36" t="s">
        <v>36</v>
      </c>
      <c r="D69" s="1" t="s">
        <v>45</v>
      </c>
      <c r="E69" s="37"/>
      <c r="F69" s="37">
        <v>3400000</v>
      </c>
      <c r="G69" s="38">
        <f t="shared" si="2"/>
        <v>30456753.07</v>
      </c>
      <c r="H69" s="72">
        <v>280000</v>
      </c>
      <c r="I69" s="53">
        <v>3800000</v>
      </c>
      <c r="J69" s="67"/>
      <c r="K69" s="11">
        <f t="shared" si="0"/>
        <v>4080000</v>
      </c>
      <c r="L69" s="2">
        <f t="shared" si="1"/>
        <v>680000</v>
      </c>
      <c r="M69" s="121">
        <f t="shared" si="3"/>
        <v>680000</v>
      </c>
    </row>
    <row r="70" spans="1:13" x14ac:dyDescent="0.25">
      <c r="A70" s="10">
        <v>44189</v>
      </c>
      <c r="B70" s="22"/>
      <c r="C70" s="36" t="s">
        <v>36</v>
      </c>
      <c r="D70" s="1" t="s">
        <v>39</v>
      </c>
      <c r="E70" s="11"/>
      <c r="F70" s="11">
        <v>3600000</v>
      </c>
      <c r="G70" s="2">
        <f t="shared" si="2"/>
        <v>26856753.07</v>
      </c>
      <c r="H70" s="73">
        <v>4360000</v>
      </c>
      <c r="I70" s="40"/>
      <c r="J70" s="67"/>
      <c r="K70" s="11">
        <f t="shared" ref="K70:K80" si="4">H70+I70-J70</f>
        <v>4360000</v>
      </c>
      <c r="L70" s="2">
        <f t="shared" ref="L70:L80" si="5">H70+I70+J70-F70</f>
        <v>760000</v>
      </c>
      <c r="M70" s="121">
        <f t="shared" si="3"/>
        <v>720000</v>
      </c>
    </row>
    <row r="71" spans="1:13" x14ac:dyDescent="0.25">
      <c r="A71" s="10">
        <v>44192</v>
      </c>
      <c r="B71" s="22"/>
      <c r="C71" s="36" t="s">
        <v>36</v>
      </c>
      <c r="D71" s="1" t="s">
        <v>251</v>
      </c>
      <c r="E71" s="11"/>
      <c r="F71" s="11">
        <v>10900000</v>
      </c>
      <c r="G71" s="2">
        <f t="shared" ref="G71:G80" si="6">G70+E71-F71</f>
        <v>15956753.07</v>
      </c>
      <c r="H71" s="73">
        <v>5900000</v>
      </c>
      <c r="I71" s="40">
        <v>7200000</v>
      </c>
      <c r="J71" s="67"/>
      <c r="K71" s="11">
        <f t="shared" si="4"/>
        <v>13100000</v>
      </c>
      <c r="L71" s="2">
        <f t="shared" si="5"/>
        <v>2200000</v>
      </c>
      <c r="M71" s="121">
        <f t="shared" si="3"/>
        <v>2180000</v>
      </c>
    </row>
    <row r="72" spans="1:13" x14ac:dyDescent="0.25">
      <c r="A72" s="10">
        <v>44193</v>
      </c>
      <c r="B72" s="22"/>
      <c r="C72" s="36" t="s">
        <v>36</v>
      </c>
      <c r="D72" s="1"/>
      <c r="E72" s="11">
        <v>20000000</v>
      </c>
      <c r="F72" s="11"/>
      <c r="G72" s="2">
        <f t="shared" si="6"/>
        <v>35956753.07</v>
      </c>
      <c r="H72" s="73"/>
      <c r="I72" s="40"/>
      <c r="J72" s="67"/>
      <c r="K72" s="11">
        <f t="shared" si="4"/>
        <v>0</v>
      </c>
      <c r="L72" s="2">
        <f t="shared" si="5"/>
        <v>0</v>
      </c>
      <c r="M72" s="121">
        <f t="shared" si="3"/>
        <v>0</v>
      </c>
    </row>
    <row r="73" spans="1:13" x14ac:dyDescent="0.25">
      <c r="A73" s="10">
        <v>44193</v>
      </c>
      <c r="B73" s="22"/>
      <c r="C73" s="36" t="s">
        <v>36</v>
      </c>
      <c r="D73" s="1" t="s">
        <v>78</v>
      </c>
      <c r="E73" s="11"/>
      <c r="F73" s="11">
        <v>7400000</v>
      </c>
      <c r="G73" s="2">
        <f t="shared" si="6"/>
        <v>28556753.07</v>
      </c>
      <c r="H73" s="73">
        <v>2650000</v>
      </c>
      <c r="I73" s="40">
        <v>6240000</v>
      </c>
      <c r="J73" s="67"/>
      <c r="K73" s="11">
        <f t="shared" si="4"/>
        <v>8890000</v>
      </c>
      <c r="L73" s="2">
        <f t="shared" si="5"/>
        <v>1490000</v>
      </c>
      <c r="M73" s="121">
        <f t="shared" si="3"/>
        <v>1480000</v>
      </c>
    </row>
    <row r="74" spans="1:13" x14ac:dyDescent="0.25">
      <c r="A74" s="10">
        <v>44194</v>
      </c>
      <c r="B74" s="22"/>
      <c r="C74" s="36" t="s">
        <v>36</v>
      </c>
      <c r="D74" s="1" t="s">
        <v>191</v>
      </c>
      <c r="E74" s="11"/>
      <c r="F74" s="11">
        <v>8000000</v>
      </c>
      <c r="G74" s="2">
        <f t="shared" si="6"/>
        <v>20556753.07</v>
      </c>
      <c r="H74" s="174">
        <v>3360000</v>
      </c>
      <c r="I74" s="175">
        <v>6240000</v>
      </c>
      <c r="J74" s="67"/>
      <c r="K74" s="11">
        <f t="shared" si="4"/>
        <v>9600000</v>
      </c>
      <c r="L74" s="2">
        <f t="shared" si="5"/>
        <v>1600000</v>
      </c>
      <c r="M74" s="121">
        <f t="shared" ref="M74:M80" si="7">F74*0.2</f>
        <v>1600000</v>
      </c>
    </row>
    <row r="75" spans="1:13" x14ac:dyDescent="0.25">
      <c r="A75" s="10">
        <v>44195</v>
      </c>
      <c r="B75" s="22"/>
      <c r="C75" s="36" t="s">
        <v>36</v>
      </c>
      <c r="D75" s="1" t="s">
        <v>59</v>
      </c>
      <c r="E75" s="11"/>
      <c r="F75" s="11">
        <v>5200000</v>
      </c>
      <c r="G75" s="2">
        <f t="shared" si="6"/>
        <v>15356753.07</v>
      </c>
      <c r="H75" s="73">
        <v>290000</v>
      </c>
      <c r="I75" s="40">
        <v>5950000</v>
      </c>
      <c r="J75" s="67"/>
      <c r="K75" s="11">
        <f t="shared" si="4"/>
        <v>6240000</v>
      </c>
      <c r="L75" s="2">
        <f t="shared" si="5"/>
        <v>1040000</v>
      </c>
      <c r="M75" s="121">
        <f t="shared" si="7"/>
        <v>1040000</v>
      </c>
    </row>
    <row r="76" spans="1:13" x14ac:dyDescent="0.25">
      <c r="A76" s="10">
        <v>44195</v>
      </c>
      <c r="B76" s="22"/>
      <c r="C76" s="36" t="s">
        <v>36</v>
      </c>
      <c r="D76" s="1" t="s">
        <v>49</v>
      </c>
      <c r="E76" s="11"/>
      <c r="F76" s="11">
        <v>6600000</v>
      </c>
      <c r="G76" s="2">
        <f t="shared" si="6"/>
        <v>8756753.0700000003</v>
      </c>
      <c r="H76" s="73">
        <v>1150000</v>
      </c>
      <c r="I76" s="40">
        <v>6770000</v>
      </c>
      <c r="J76" s="67"/>
      <c r="K76" s="11">
        <f t="shared" si="4"/>
        <v>7920000</v>
      </c>
      <c r="L76" s="2">
        <f t="shared" si="5"/>
        <v>1320000</v>
      </c>
      <c r="M76" s="121">
        <f t="shared" si="7"/>
        <v>1320000</v>
      </c>
    </row>
    <row r="77" spans="1:13" x14ac:dyDescent="0.25">
      <c r="A77" s="10">
        <v>44561</v>
      </c>
      <c r="B77" s="22"/>
      <c r="C77" s="36" t="s">
        <v>36</v>
      </c>
      <c r="D77" s="1" t="s">
        <v>38</v>
      </c>
      <c r="E77" s="11"/>
      <c r="F77" s="11">
        <v>3800000</v>
      </c>
      <c r="G77" s="2">
        <f t="shared" si="6"/>
        <v>4956753.07</v>
      </c>
      <c r="H77" s="73">
        <v>1680000</v>
      </c>
      <c r="I77" s="40">
        <v>2880000</v>
      </c>
      <c r="J77" s="67"/>
      <c r="K77" s="11">
        <f t="shared" si="4"/>
        <v>4560000</v>
      </c>
      <c r="L77" s="2">
        <f t="shared" si="5"/>
        <v>760000</v>
      </c>
      <c r="M77" s="121">
        <f t="shared" si="7"/>
        <v>760000</v>
      </c>
    </row>
    <row r="78" spans="1:13" x14ac:dyDescent="0.25">
      <c r="A78" s="10"/>
      <c r="B78" s="22"/>
      <c r="C78" s="36" t="s">
        <v>36</v>
      </c>
      <c r="D78" s="1"/>
      <c r="E78" s="11"/>
      <c r="F78" s="11"/>
      <c r="G78" s="2">
        <f t="shared" si="6"/>
        <v>4956753.07</v>
      </c>
      <c r="H78" s="73"/>
      <c r="I78" s="40"/>
      <c r="J78" s="67"/>
      <c r="K78" s="11">
        <f t="shared" si="4"/>
        <v>0</v>
      </c>
      <c r="L78" s="2">
        <f t="shared" si="5"/>
        <v>0</v>
      </c>
      <c r="M78" s="121">
        <f t="shared" si="7"/>
        <v>0</v>
      </c>
    </row>
    <row r="79" spans="1:13" x14ac:dyDescent="0.25">
      <c r="A79" s="10"/>
      <c r="B79" s="22"/>
      <c r="C79" s="36" t="s">
        <v>36</v>
      </c>
      <c r="D79" s="1"/>
      <c r="E79" s="11"/>
      <c r="F79" s="11"/>
      <c r="G79" s="2">
        <f t="shared" si="6"/>
        <v>4956753.07</v>
      </c>
      <c r="H79" s="73"/>
      <c r="I79" s="40"/>
      <c r="J79" s="67"/>
      <c r="K79" s="11">
        <f t="shared" si="4"/>
        <v>0</v>
      </c>
      <c r="L79" s="2">
        <f t="shared" si="5"/>
        <v>0</v>
      </c>
      <c r="M79" s="121">
        <f t="shared" si="7"/>
        <v>0</v>
      </c>
    </row>
    <row r="80" spans="1:13" x14ac:dyDescent="0.25">
      <c r="A80" s="10"/>
      <c r="B80" s="22"/>
      <c r="C80" s="36" t="s">
        <v>36</v>
      </c>
      <c r="D80" s="1"/>
      <c r="E80" s="11"/>
      <c r="F80" s="11"/>
      <c r="G80" s="2">
        <f t="shared" si="6"/>
        <v>4956753.07</v>
      </c>
      <c r="H80" s="73"/>
      <c r="I80" s="40"/>
      <c r="J80" s="67"/>
      <c r="K80" s="11">
        <f t="shared" si="4"/>
        <v>0</v>
      </c>
      <c r="L80" s="2">
        <f t="shared" si="5"/>
        <v>0</v>
      </c>
      <c r="M80" s="121">
        <f t="shared" si="7"/>
        <v>0</v>
      </c>
    </row>
    <row r="81" spans="1:14" x14ac:dyDescent="0.25">
      <c r="A81" s="10"/>
      <c r="B81" s="22"/>
      <c r="C81" s="36" t="s">
        <v>36</v>
      </c>
      <c r="D81" s="1"/>
      <c r="E81" s="11"/>
      <c r="F81" s="11"/>
      <c r="G81" s="2">
        <f t="shared" ref="G81:G144" si="8">G80+E81-F81</f>
        <v>4956753.07</v>
      </c>
      <c r="H81" s="73"/>
      <c r="I81" s="40"/>
      <c r="J81" s="67"/>
      <c r="K81" s="11">
        <f t="shared" ref="K81:K144" si="9">H81+I81-J81</f>
        <v>0</v>
      </c>
      <c r="L81" s="2">
        <f t="shared" ref="L81:L144" si="10">H81+I81+J81-F81</f>
        <v>0</v>
      </c>
      <c r="M81" s="121">
        <f t="shared" ref="M81:M144" si="11">F81*0.2</f>
        <v>0</v>
      </c>
      <c r="N81" s="113"/>
    </row>
    <row r="82" spans="1:14" x14ac:dyDescent="0.25">
      <c r="A82" s="10"/>
      <c r="B82" s="22"/>
      <c r="C82" s="36" t="s">
        <v>36</v>
      </c>
      <c r="D82" s="1"/>
      <c r="E82" s="11"/>
      <c r="F82" s="11"/>
      <c r="G82" s="2">
        <f t="shared" si="8"/>
        <v>4956753.07</v>
      </c>
      <c r="H82" s="73"/>
      <c r="I82" s="40"/>
      <c r="J82" s="67"/>
      <c r="K82" s="11">
        <f t="shared" si="9"/>
        <v>0</v>
      </c>
      <c r="L82" s="2">
        <f t="shared" si="10"/>
        <v>0</v>
      </c>
      <c r="M82" s="121">
        <f t="shared" si="11"/>
        <v>0</v>
      </c>
      <c r="N82" s="113"/>
    </row>
    <row r="83" spans="1:14" x14ac:dyDescent="0.25">
      <c r="A83" s="10"/>
      <c r="B83" s="22"/>
      <c r="C83" s="36" t="s">
        <v>36</v>
      </c>
      <c r="D83" s="1"/>
      <c r="E83" s="11"/>
      <c r="F83" s="11"/>
      <c r="G83" s="2">
        <f t="shared" si="8"/>
        <v>4956753.07</v>
      </c>
      <c r="H83" s="73"/>
      <c r="I83" s="40"/>
      <c r="J83" s="67"/>
      <c r="K83" s="11">
        <f t="shared" si="9"/>
        <v>0</v>
      </c>
      <c r="L83" s="2">
        <f t="shared" si="10"/>
        <v>0</v>
      </c>
      <c r="M83" s="121">
        <f t="shared" si="11"/>
        <v>0</v>
      </c>
      <c r="N83" s="113"/>
    </row>
    <row r="84" spans="1:14" x14ac:dyDescent="0.25">
      <c r="A84" s="10"/>
      <c r="B84" s="22"/>
      <c r="C84" s="36" t="s">
        <v>36</v>
      </c>
      <c r="D84" s="1"/>
      <c r="E84" s="11"/>
      <c r="F84" s="11"/>
      <c r="G84" s="2">
        <f t="shared" si="8"/>
        <v>4956753.07</v>
      </c>
      <c r="H84" s="73"/>
      <c r="I84" s="40"/>
      <c r="J84" s="67"/>
      <c r="K84" s="11">
        <f t="shared" si="9"/>
        <v>0</v>
      </c>
      <c r="L84" s="2">
        <f t="shared" si="10"/>
        <v>0</v>
      </c>
      <c r="M84" s="121">
        <f t="shared" si="11"/>
        <v>0</v>
      </c>
      <c r="N84" s="113"/>
    </row>
    <row r="85" spans="1:14" x14ac:dyDescent="0.25">
      <c r="A85" s="10"/>
      <c r="B85" s="22"/>
      <c r="C85" s="36" t="s">
        <v>36</v>
      </c>
      <c r="D85" s="1"/>
      <c r="E85" s="11"/>
      <c r="F85" s="11"/>
      <c r="G85" s="2">
        <f t="shared" si="8"/>
        <v>4956753.07</v>
      </c>
      <c r="H85" s="73"/>
      <c r="I85" s="40"/>
      <c r="J85" s="67"/>
      <c r="K85" s="11">
        <f t="shared" si="9"/>
        <v>0</v>
      </c>
      <c r="L85" s="2">
        <f t="shared" si="10"/>
        <v>0</v>
      </c>
      <c r="M85" s="121">
        <f t="shared" si="11"/>
        <v>0</v>
      </c>
      <c r="N85" s="113"/>
    </row>
    <row r="86" spans="1:14" x14ac:dyDescent="0.25">
      <c r="A86" s="10"/>
      <c r="B86" s="22"/>
      <c r="C86" s="36" t="s">
        <v>36</v>
      </c>
      <c r="D86" s="1"/>
      <c r="E86" s="11"/>
      <c r="F86" s="11"/>
      <c r="G86" s="2">
        <f t="shared" si="8"/>
        <v>4956753.07</v>
      </c>
      <c r="H86" s="73"/>
      <c r="I86" s="40"/>
      <c r="J86" s="67"/>
      <c r="K86" s="11">
        <f t="shared" si="9"/>
        <v>0</v>
      </c>
      <c r="L86" s="2">
        <f t="shared" si="10"/>
        <v>0</v>
      </c>
      <c r="M86" s="121">
        <f t="shared" si="11"/>
        <v>0</v>
      </c>
      <c r="N86" s="113"/>
    </row>
    <row r="87" spans="1:14" x14ac:dyDescent="0.25">
      <c r="A87" s="10"/>
      <c r="B87" s="22"/>
      <c r="C87" s="36" t="s">
        <v>36</v>
      </c>
      <c r="D87" s="1"/>
      <c r="E87" s="11"/>
      <c r="F87" s="11"/>
      <c r="G87" s="2">
        <f t="shared" si="8"/>
        <v>4956753.07</v>
      </c>
      <c r="H87" s="73"/>
      <c r="I87" s="40"/>
      <c r="J87" s="67"/>
      <c r="K87" s="11">
        <f t="shared" si="9"/>
        <v>0</v>
      </c>
      <c r="L87" s="2">
        <f t="shared" si="10"/>
        <v>0</v>
      </c>
      <c r="M87" s="121">
        <f t="shared" si="11"/>
        <v>0</v>
      </c>
      <c r="N87" s="113"/>
    </row>
    <row r="88" spans="1:14" x14ac:dyDescent="0.25">
      <c r="A88" s="10"/>
      <c r="B88" s="22"/>
      <c r="C88" s="36" t="s">
        <v>36</v>
      </c>
      <c r="D88" s="1"/>
      <c r="E88" s="11"/>
      <c r="F88" s="11"/>
      <c r="G88" s="2">
        <f t="shared" si="8"/>
        <v>4956753.07</v>
      </c>
      <c r="H88" s="73"/>
      <c r="I88" s="40"/>
      <c r="J88" s="67"/>
      <c r="K88" s="11">
        <f t="shared" si="9"/>
        <v>0</v>
      </c>
      <c r="L88" s="2">
        <f t="shared" si="10"/>
        <v>0</v>
      </c>
      <c r="M88" s="121">
        <f t="shared" si="11"/>
        <v>0</v>
      </c>
      <c r="N88" s="113"/>
    </row>
    <row r="89" spans="1:14" x14ac:dyDescent="0.25">
      <c r="A89" s="10"/>
      <c r="B89" s="22"/>
      <c r="C89" s="36" t="s">
        <v>36</v>
      </c>
      <c r="D89" s="1"/>
      <c r="E89" s="11"/>
      <c r="F89" s="11"/>
      <c r="G89" s="2">
        <f t="shared" si="8"/>
        <v>4956753.07</v>
      </c>
      <c r="H89" s="73"/>
      <c r="I89" s="40"/>
      <c r="J89" s="67"/>
      <c r="K89" s="11">
        <f t="shared" si="9"/>
        <v>0</v>
      </c>
      <c r="L89" s="2">
        <f t="shared" si="10"/>
        <v>0</v>
      </c>
      <c r="M89" s="121">
        <f t="shared" si="11"/>
        <v>0</v>
      </c>
      <c r="N89" s="113"/>
    </row>
    <row r="90" spans="1:14" x14ac:dyDescent="0.25">
      <c r="A90" s="10"/>
      <c r="B90" s="22"/>
      <c r="C90" s="36" t="s">
        <v>36</v>
      </c>
      <c r="D90" s="1"/>
      <c r="E90" s="11"/>
      <c r="F90" s="11"/>
      <c r="G90" s="2">
        <f t="shared" si="8"/>
        <v>4956753.07</v>
      </c>
      <c r="H90" s="73"/>
      <c r="I90" s="40"/>
      <c r="J90" s="67"/>
      <c r="K90" s="11">
        <f t="shared" si="9"/>
        <v>0</v>
      </c>
      <c r="L90" s="2">
        <f t="shared" si="10"/>
        <v>0</v>
      </c>
      <c r="M90" s="121">
        <f t="shared" si="11"/>
        <v>0</v>
      </c>
      <c r="N90" s="113"/>
    </row>
    <row r="91" spans="1:14" x14ac:dyDescent="0.25">
      <c r="A91" s="10"/>
      <c r="B91" s="22"/>
      <c r="C91" s="36" t="s">
        <v>36</v>
      </c>
      <c r="D91" s="1"/>
      <c r="E91" s="11"/>
      <c r="F91" s="11"/>
      <c r="G91" s="2">
        <f t="shared" si="8"/>
        <v>4956753.07</v>
      </c>
      <c r="H91" s="73"/>
      <c r="I91" s="40"/>
      <c r="J91" s="67"/>
      <c r="K91" s="11">
        <f t="shared" si="9"/>
        <v>0</v>
      </c>
      <c r="L91" s="2">
        <f t="shared" si="10"/>
        <v>0</v>
      </c>
      <c r="M91" s="121">
        <f t="shared" si="11"/>
        <v>0</v>
      </c>
      <c r="N91" s="113"/>
    </row>
    <row r="92" spans="1:14" x14ac:dyDescent="0.25">
      <c r="A92" s="10"/>
      <c r="B92" s="22"/>
      <c r="C92" s="36" t="s">
        <v>36</v>
      </c>
      <c r="D92" s="1"/>
      <c r="E92" s="11"/>
      <c r="F92" s="11"/>
      <c r="G92" s="2">
        <f t="shared" si="8"/>
        <v>4956753.07</v>
      </c>
      <c r="H92" s="73"/>
      <c r="I92" s="40"/>
      <c r="J92" s="67"/>
      <c r="K92" s="11">
        <f t="shared" si="9"/>
        <v>0</v>
      </c>
      <c r="L92" s="2">
        <f t="shared" si="10"/>
        <v>0</v>
      </c>
      <c r="M92" s="121">
        <f t="shared" si="11"/>
        <v>0</v>
      </c>
      <c r="N92" s="113"/>
    </row>
    <row r="93" spans="1:14" x14ac:dyDescent="0.25">
      <c r="A93" s="10"/>
      <c r="B93" s="22"/>
      <c r="C93" s="36" t="s">
        <v>36</v>
      </c>
      <c r="D93" s="1"/>
      <c r="E93" s="11"/>
      <c r="F93" s="11"/>
      <c r="G93" s="2">
        <f t="shared" si="8"/>
        <v>4956753.07</v>
      </c>
      <c r="H93" s="73"/>
      <c r="I93" s="40"/>
      <c r="J93" s="67"/>
      <c r="K93" s="11">
        <f t="shared" si="9"/>
        <v>0</v>
      </c>
      <c r="L93" s="2">
        <f t="shared" si="10"/>
        <v>0</v>
      </c>
      <c r="M93" s="121">
        <f t="shared" si="11"/>
        <v>0</v>
      </c>
      <c r="N93" s="113"/>
    </row>
    <row r="94" spans="1:14" x14ac:dyDescent="0.25">
      <c r="A94" s="10"/>
      <c r="B94" s="22"/>
      <c r="C94" s="36" t="s">
        <v>36</v>
      </c>
      <c r="D94" s="1"/>
      <c r="E94" s="11"/>
      <c r="F94" s="11"/>
      <c r="G94" s="2">
        <f t="shared" si="8"/>
        <v>4956753.07</v>
      </c>
      <c r="H94" s="73"/>
      <c r="I94" s="40"/>
      <c r="J94" s="67"/>
      <c r="K94" s="11">
        <f t="shared" si="9"/>
        <v>0</v>
      </c>
      <c r="L94" s="2">
        <f t="shared" si="10"/>
        <v>0</v>
      </c>
      <c r="M94" s="121">
        <f t="shared" si="11"/>
        <v>0</v>
      </c>
      <c r="N94" s="113"/>
    </row>
    <row r="95" spans="1:14" x14ac:dyDescent="0.25">
      <c r="A95" s="10"/>
      <c r="B95" s="22"/>
      <c r="C95" s="36" t="s">
        <v>36</v>
      </c>
      <c r="D95" s="1"/>
      <c r="E95" s="11"/>
      <c r="F95" s="11"/>
      <c r="G95" s="2">
        <f t="shared" si="8"/>
        <v>4956753.07</v>
      </c>
      <c r="H95" s="73"/>
      <c r="I95" s="40"/>
      <c r="J95" s="67"/>
      <c r="K95" s="11">
        <f t="shared" si="9"/>
        <v>0</v>
      </c>
      <c r="L95" s="2">
        <f t="shared" si="10"/>
        <v>0</v>
      </c>
      <c r="M95" s="121">
        <f t="shared" si="11"/>
        <v>0</v>
      </c>
      <c r="N95" s="113"/>
    </row>
    <row r="96" spans="1:14" x14ac:dyDescent="0.25">
      <c r="A96" s="10"/>
      <c r="B96" s="22"/>
      <c r="C96" s="36" t="s">
        <v>36</v>
      </c>
      <c r="D96" s="1"/>
      <c r="E96" s="11"/>
      <c r="F96" s="11"/>
      <c r="G96" s="2">
        <f t="shared" si="8"/>
        <v>4956753.07</v>
      </c>
      <c r="H96" s="73"/>
      <c r="I96" s="40"/>
      <c r="J96" s="67"/>
      <c r="K96" s="11">
        <f t="shared" si="9"/>
        <v>0</v>
      </c>
      <c r="L96" s="2">
        <f t="shared" si="10"/>
        <v>0</v>
      </c>
      <c r="M96" s="121">
        <f t="shared" si="11"/>
        <v>0</v>
      </c>
      <c r="N96" s="113"/>
    </row>
    <row r="97" spans="1:14" x14ac:dyDescent="0.25">
      <c r="A97" s="10"/>
      <c r="B97" s="22"/>
      <c r="C97" s="36" t="s">
        <v>36</v>
      </c>
      <c r="D97" s="1"/>
      <c r="E97" s="11"/>
      <c r="F97" s="11"/>
      <c r="G97" s="2">
        <f t="shared" si="8"/>
        <v>4956753.07</v>
      </c>
      <c r="H97" s="73"/>
      <c r="I97" s="40"/>
      <c r="J97" s="67"/>
      <c r="K97" s="11">
        <f t="shared" si="9"/>
        <v>0</v>
      </c>
      <c r="L97" s="2">
        <f t="shared" si="10"/>
        <v>0</v>
      </c>
      <c r="M97" s="121">
        <f t="shared" si="11"/>
        <v>0</v>
      </c>
      <c r="N97" s="113"/>
    </row>
    <row r="98" spans="1:14" x14ac:dyDescent="0.25">
      <c r="A98" s="10"/>
      <c r="B98" s="22"/>
      <c r="C98" s="36" t="s">
        <v>36</v>
      </c>
      <c r="D98" s="1"/>
      <c r="E98" s="11"/>
      <c r="F98" s="11"/>
      <c r="G98" s="2">
        <f t="shared" si="8"/>
        <v>4956753.07</v>
      </c>
      <c r="H98" s="73"/>
      <c r="I98" s="40"/>
      <c r="J98" s="67"/>
      <c r="K98" s="11">
        <f t="shared" si="9"/>
        <v>0</v>
      </c>
      <c r="L98" s="2">
        <f t="shared" si="10"/>
        <v>0</v>
      </c>
      <c r="M98" s="121">
        <f t="shared" si="11"/>
        <v>0</v>
      </c>
      <c r="N98" s="113"/>
    </row>
    <row r="99" spans="1:14" x14ac:dyDescent="0.25">
      <c r="A99" s="10"/>
      <c r="B99" s="22"/>
      <c r="C99" s="36" t="s">
        <v>36</v>
      </c>
      <c r="D99" s="1"/>
      <c r="E99" s="11"/>
      <c r="F99" s="11"/>
      <c r="G99" s="2">
        <f t="shared" si="8"/>
        <v>4956753.07</v>
      </c>
      <c r="H99" s="73"/>
      <c r="I99" s="40"/>
      <c r="J99" s="67"/>
      <c r="K99" s="11">
        <f t="shared" si="9"/>
        <v>0</v>
      </c>
      <c r="L99" s="2">
        <f t="shared" si="10"/>
        <v>0</v>
      </c>
      <c r="M99" s="121">
        <f t="shared" si="11"/>
        <v>0</v>
      </c>
      <c r="N99" s="113"/>
    </row>
    <row r="100" spans="1:14" x14ac:dyDescent="0.25">
      <c r="A100" s="10"/>
      <c r="B100" s="22"/>
      <c r="C100" s="36" t="s">
        <v>36</v>
      </c>
      <c r="D100" s="1"/>
      <c r="E100" s="11"/>
      <c r="F100" s="11"/>
      <c r="G100" s="2">
        <f t="shared" si="8"/>
        <v>4956753.07</v>
      </c>
      <c r="H100" s="73"/>
      <c r="I100" s="40"/>
      <c r="J100" s="67"/>
      <c r="K100" s="11">
        <f t="shared" si="9"/>
        <v>0</v>
      </c>
      <c r="L100" s="2">
        <f t="shared" si="10"/>
        <v>0</v>
      </c>
      <c r="M100" s="121">
        <f t="shared" si="11"/>
        <v>0</v>
      </c>
      <c r="N100" s="113"/>
    </row>
    <row r="101" spans="1:14" x14ac:dyDescent="0.25">
      <c r="A101" s="10"/>
      <c r="B101" s="22"/>
      <c r="C101" s="36" t="s">
        <v>36</v>
      </c>
      <c r="D101" s="1"/>
      <c r="E101" s="11"/>
      <c r="F101" s="11"/>
      <c r="G101" s="2">
        <f t="shared" si="8"/>
        <v>4956753.07</v>
      </c>
      <c r="H101" s="73"/>
      <c r="I101" s="40"/>
      <c r="J101" s="67"/>
      <c r="K101" s="11">
        <f t="shared" si="9"/>
        <v>0</v>
      </c>
      <c r="L101" s="2">
        <f t="shared" si="10"/>
        <v>0</v>
      </c>
      <c r="M101" s="121">
        <f t="shared" si="11"/>
        <v>0</v>
      </c>
      <c r="N101" s="113"/>
    </row>
    <row r="102" spans="1:14" x14ac:dyDescent="0.25">
      <c r="A102" s="10"/>
      <c r="B102" s="22"/>
      <c r="C102" s="36" t="s">
        <v>36</v>
      </c>
      <c r="D102" s="1"/>
      <c r="E102" s="11"/>
      <c r="F102" s="11"/>
      <c r="G102" s="2">
        <f t="shared" si="8"/>
        <v>4956753.07</v>
      </c>
      <c r="H102" s="73"/>
      <c r="I102" s="40"/>
      <c r="J102" s="67"/>
      <c r="K102" s="11">
        <f t="shared" si="9"/>
        <v>0</v>
      </c>
      <c r="L102" s="2">
        <f t="shared" si="10"/>
        <v>0</v>
      </c>
      <c r="M102" s="121">
        <f t="shared" si="11"/>
        <v>0</v>
      </c>
      <c r="N102" s="113"/>
    </row>
    <row r="103" spans="1:14" x14ac:dyDescent="0.25">
      <c r="A103" s="10"/>
      <c r="B103" s="22"/>
      <c r="C103" s="36" t="s">
        <v>36</v>
      </c>
      <c r="D103" s="1"/>
      <c r="E103" s="11"/>
      <c r="F103" s="11"/>
      <c r="G103" s="2">
        <f t="shared" si="8"/>
        <v>4956753.07</v>
      </c>
      <c r="H103" s="73"/>
      <c r="I103" s="40"/>
      <c r="J103" s="67"/>
      <c r="K103" s="11">
        <f t="shared" si="9"/>
        <v>0</v>
      </c>
      <c r="L103" s="2">
        <f t="shared" si="10"/>
        <v>0</v>
      </c>
      <c r="M103" s="121">
        <f t="shared" si="11"/>
        <v>0</v>
      </c>
      <c r="N103" s="113"/>
    </row>
    <row r="104" spans="1:14" x14ac:dyDescent="0.25">
      <c r="A104" s="10"/>
      <c r="B104" s="22"/>
      <c r="C104" s="36" t="s">
        <v>36</v>
      </c>
      <c r="D104" s="1"/>
      <c r="E104" s="11"/>
      <c r="F104" s="11"/>
      <c r="G104" s="2">
        <f t="shared" si="8"/>
        <v>4956753.07</v>
      </c>
      <c r="H104" s="73"/>
      <c r="I104" s="40"/>
      <c r="J104" s="67"/>
      <c r="K104" s="11">
        <f t="shared" si="9"/>
        <v>0</v>
      </c>
      <c r="L104" s="2">
        <f t="shared" si="10"/>
        <v>0</v>
      </c>
      <c r="M104" s="121">
        <f t="shared" si="11"/>
        <v>0</v>
      </c>
      <c r="N104" s="113"/>
    </row>
    <row r="105" spans="1:14" x14ac:dyDescent="0.25">
      <c r="A105" s="10"/>
      <c r="B105" s="22"/>
      <c r="C105" s="36" t="s">
        <v>36</v>
      </c>
      <c r="D105" s="1"/>
      <c r="E105" s="11"/>
      <c r="F105" s="11"/>
      <c r="G105" s="2">
        <f t="shared" si="8"/>
        <v>4956753.07</v>
      </c>
      <c r="H105" s="73"/>
      <c r="I105" s="40"/>
      <c r="J105" s="67"/>
      <c r="K105" s="11">
        <f t="shared" si="9"/>
        <v>0</v>
      </c>
      <c r="L105" s="2">
        <f t="shared" si="10"/>
        <v>0</v>
      </c>
      <c r="M105" s="121">
        <f t="shared" si="11"/>
        <v>0</v>
      </c>
      <c r="N105" s="113"/>
    </row>
    <row r="106" spans="1:14" x14ac:dyDescent="0.25">
      <c r="A106" s="10"/>
      <c r="B106" s="22"/>
      <c r="C106" s="36" t="s">
        <v>36</v>
      </c>
      <c r="D106" s="1"/>
      <c r="E106" s="11"/>
      <c r="F106" s="11"/>
      <c r="G106" s="2">
        <f t="shared" si="8"/>
        <v>4956753.07</v>
      </c>
      <c r="H106" s="73"/>
      <c r="I106" s="40"/>
      <c r="J106" s="67"/>
      <c r="K106" s="11">
        <f t="shared" si="9"/>
        <v>0</v>
      </c>
      <c r="L106" s="2">
        <f t="shared" si="10"/>
        <v>0</v>
      </c>
      <c r="M106" s="121">
        <f t="shared" si="11"/>
        <v>0</v>
      </c>
      <c r="N106" s="113"/>
    </row>
    <row r="107" spans="1:14" x14ac:dyDescent="0.25">
      <c r="A107" s="10"/>
      <c r="B107" s="22"/>
      <c r="C107" s="36" t="s">
        <v>36</v>
      </c>
      <c r="D107" s="1"/>
      <c r="E107" s="11"/>
      <c r="F107" s="11"/>
      <c r="G107" s="2">
        <f t="shared" si="8"/>
        <v>4956753.07</v>
      </c>
      <c r="H107" s="73"/>
      <c r="I107" s="40"/>
      <c r="J107" s="67"/>
      <c r="K107" s="11">
        <f t="shared" si="9"/>
        <v>0</v>
      </c>
      <c r="L107" s="2">
        <f t="shared" si="10"/>
        <v>0</v>
      </c>
      <c r="M107" s="121">
        <f t="shared" si="11"/>
        <v>0</v>
      </c>
      <c r="N107" s="113"/>
    </row>
    <row r="108" spans="1:14" x14ac:dyDescent="0.25">
      <c r="A108" s="10"/>
      <c r="B108" s="22"/>
      <c r="C108" s="36" t="s">
        <v>36</v>
      </c>
      <c r="D108" s="1"/>
      <c r="E108" s="11"/>
      <c r="F108" s="11"/>
      <c r="G108" s="2">
        <f t="shared" si="8"/>
        <v>4956753.07</v>
      </c>
      <c r="H108" s="73"/>
      <c r="I108" s="40"/>
      <c r="J108" s="67"/>
      <c r="K108" s="11">
        <f t="shared" si="9"/>
        <v>0</v>
      </c>
      <c r="L108" s="2">
        <f t="shared" si="10"/>
        <v>0</v>
      </c>
      <c r="M108" s="121">
        <f t="shared" si="11"/>
        <v>0</v>
      </c>
      <c r="N108" s="113"/>
    </row>
    <row r="109" spans="1:14" x14ac:dyDescent="0.25">
      <c r="A109" s="10"/>
      <c r="B109" s="22"/>
      <c r="C109" s="36" t="s">
        <v>36</v>
      </c>
      <c r="D109" s="1"/>
      <c r="E109" s="11"/>
      <c r="F109" s="11"/>
      <c r="G109" s="2">
        <f t="shared" si="8"/>
        <v>4956753.07</v>
      </c>
      <c r="H109" s="73"/>
      <c r="I109" s="40"/>
      <c r="J109" s="67"/>
      <c r="K109" s="11">
        <f t="shared" si="9"/>
        <v>0</v>
      </c>
      <c r="L109" s="2">
        <f t="shared" si="10"/>
        <v>0</v>
      </c>
      <c r="M109" s="121">
        <f t="shared" si="11"/>
        <v>0</v>
      </c>
      <c r="N109" s="113"/>
    </row>
    <row r="110" spans="1:14" x14ac:dyDescent="0.25">
      <c r="A110" s="10"/>
      <c r="B110" s="22"/>
      <c r="C110" s="36" t="s">
        <v>36</v>
      </c>
      <c r="D110" s="1"/>
      <c r="E110" s="11"/>
      <c r="F110" s="11"/>
      <c r="G110" s="2">
        <f t="shared" si="8"/>
        <v>4956753.07</v>
      </c>
      <c r="H110" s="73"/>
      <c r="I110" s="40"/>
      <c r="J110" s="67"/>
      <c r="K110" s="11">
        <f t="shared" si="9"/>
        <v>0</v>
      </c>
      <c r="L110" s="2">
        <f t="shared" si="10"/>
        <v>0</v>
      </c>
      <c r="M110" s="121">
        <f t="shared" si="11"/>
        <v>0</v>
      </c>
      <c r="N110" s="113"/>
    </row>
    <row r="111" spans="1:14" x14ac:dyDescent="0.25">
      <c r="A111" s="10"/>
      <c r="B111" s="22"/>
      <c r="C111" s="36" t="s">
        <v>36</v>
      </c>
      <c r="D111" s="1"/>
      <c r="E111" s="11"/>
      <c r="F111" s="11"/>
      <c r="G111" s="2">
        <f t="shared" si="8"/>
        <v>4956753.07</v>
      </c>
      <c r="H111" s="73"/>
      <c r="I111" s="40"/>
      <c r="J111" s="67"/>
      <c r="K111" s="11">
        <f t="shared" si="9"/>
        <v>0</v>
      </c>
      <c r="L111" s="2">
        <f t="shared" si="10"/>
        <v>0</v>
      </c>
      <c r="M111" s="121">
        <f t="shared" si="11"/>
        <v>0</v>
      </c>
      <c r="N111" s="113"/>
    </row>
    <row r="112" spans="1:14" x14ac:dyDescent="0.25">
      <c r="A112" s="10"/>
      <c r="B112" s="22"/>
      <c r="C112" s="36" t="s">
        <v>36</v>
      </c>
      <c r="D112" s="1"/>
      <c r="E112" s="11"/>
      <c r="F112" s="11"/>
      <c r="G112" s="2">
        <f t="shared" si="8"/>
        <v>4956753.07</v>
      </c>
      <c r="H112" s="73"/>
      <c r="I112" s="40"/>
      <c r="J112" s="67"/>
      <c r="K112" s="11">
        <f t="shared" si="9"/>
        <v>0</v>
      </c>
      <c r="L112" s="2">
        <f t="shared" si="10"/>
        <v>0</v>
      </c>
      <c r="M112" s="121">
        <f t="shared" si="11"/>
        <v>0</v>
      </c>
      <c r="N112" s="113"/>
    </row>
    <row r="113" spans="1:13" x14ac:dyDescent="0.25">
      <c r="A113" s="10"/>
      <c r="B113" s="22"/>
      <c r="C113" s="36" t="s">
        <v>36</v>
      </c>
      <c r="D113" s="1"/>
      <c r="E113" s="11"/>
      <c r="F113" s="11"/>
      <c r="G113" s="2">
        <f t="shared" si="8"/>
        <v>4956753.07</v>
      </c>
      <c r="H113" s="73"/>
      <c r="I113" s="40"/>
      <c r="J113" s="67"/>
      <c r="K113" s="11">
        <f t="shared" si="9"/>
        <v>0</v>
      </c>
      <c r="L113" s="2">
        <f t="shared" si="10"/>
        <v>0</v>
      </c>
      <c r="M113" s="121">
        <f t="shared" si="11"/>
        <v>0</v>
      </c>
    </row>
    <row r="114" spans="1:13" x14ac:dyDescent="0.25">
      <c r="A114" s="10"/>
      <c r="B114" s="22"/>
      <c r="C114" s="36" t="s">
        <v>36</v>
      </c>
      <c r="D114" s="1"/>
      <c r="E114" s="11"/>
      <c r="F114" s="11"/>
      <c r="G114" s="2">
        <f t="shared" si="8"/>
        <v>4956753.07</v>
      </c>
      <c r="H114" s="73"/>
      <c r="I114" s="40"/>
      <c r="J114" s="67"/>
      <c r="K114" s="11">
        <f t="shared" si="9"/>
        <v>0</v>
      </c>
      <c r="L114" s="2">
        <f t="shared" si="10"/>
        <v>0</v>
      </c>
      <c r="M114" s="121">
        <f t="shared" si="11"/>
        <v>0</v>
      </c>
    </row>
    <row r="115" spans="1:13" x14ac:dyDescent="0.25">
      <c r="A115" s="10"/>
      <c r="B115" s="22"/>
      <c r="C115" s="36" t="s">
        <v>36</v>
      </c>
      <c r="D115" s="1"/>
      <c r="E115" s="11"/>
      <c r="F115" s="11"/>
      <c r="G115" s="2">
        <f t="shared" si="8"/>
        <v>4956753.07</v>
      </c>
      <c r="H115" s="73"/>
      <c r="I115" s="40"/>
      <c r="J115" s="67"/>
      <c r="K115" s="11">
        <f t="shared" si="9"/>
        <v>0</v>
      </c>
      <c r="L115" s="2">
        <f t="shared" si="10"/>
        <v>0</v>
      </c>
      <c r="M115" s="121">
        <f t="shared" si="11"/>
        <v>0</v>
      </c>
    </row>
    <row r="116" spans="1:13" x14ac:dyDescent="0.25">
      <c r="A116" s="10"/>
      <c r="B116" s="22"/>
      <c r="C116" s="36" t="s">
        <v>36</v>
      </c>
      <c r="D116" s="1"/>
      <c r="E116" s="11"/>
      <c r="F116" s="11"/>
      <c r="G116" s="2">
        <f t="shared" si="8"/>
        <v>4956753.07</v>
      </c>
      <c r="H116" s="73"/>
      <c r="I116" s="40"/>
      <c r="J116" s="67"/>
      <c r="K116" s="11">
        <f t="shared" si="9"/>
        <v>0</v>
      </c>
      <c r="L116" s="2">
        <f t="shared" si="10"/>
        <v>0</v>
      </c>
      <c r="M116" s="121">
        <f t="shared" si="11"/>
        <v>0</v>
      </c>
    </row>
    <row r="117" spans="1:13" x14ac:dyDescent="0.25">
      <c r="A117" s="10"/>
      <c r="B117" s="22"/>
      <c r="C117" s="36" t="s">
        <v>36</v>
      </c>
      <c r="D117" s="1"/>
      <c r="E117" s="11"/>
      <c r="F117" s="11"/>
      <c r="G117" s="2">
        <f t="shared" si="8"/>
        <v>4956753.07</v>
      </c>
      <c r="H117" s="73"/>
      <c r="I117" s="40"/>
      <c r="J117" s="67"/>
      <c r="K117" s="11">
        <f t="shared" si="9"/>
        <v>0</v>
      </c>
      <c r="L117" s="2">
        <f t="shared" si="10"/>
        <v>0</v>
      </c>
      <c r="M117" s="121">
        <f t="shared" si="11"/>
        <v>0</v>
      </c>
    </row>
    <row r="118" spans="1:13" x14ac:dyDescent="0.25">
      <c r="A118" s="10"/>
      <c r="B118" s="22"/>
      <c r="C118" s="36" t="s">
        <v>36</v>
      </c>
      <c r="D118" s="1"/>
      <c r="E118" s="11"/>
      <c r="F118" s="11"/>
      <c r="G118" s="2">
        <f t="shared" si="8"/>
        <v>4956753.07</v>
      </c>
      <c r="H118" s="73"/>
      <c r="I118" s="40"/>
      <c r="J118" s="67"/>
      <c r="K118" s="11">
        <f t="shared" si="9"/>
        <v>0</v>
      </c>
      <c r="L118" s="2">
        <f t="shared" si="10"/>
        <v>0</v>
      </c>
      <c r="M118" s="121">
        <f t="shared" si="11"/>
        <v>0</v>
      </c>
    </row>
    <row r="119" spans="1:13" x14ac:dyDescent="0.25">
      <c r="A119" s="10"/>
      <c r="B119" s="22"/>
      <c r="C119" s="36" t="s">
        <v>36</v>
      </c>
      <c r="D119" s="1"/>
      <c r="E119" s="11"/>
      <c r="F119" s="11"/>
      <c r="G119" s="2">
        <f t="shared" si="8"/>
        <v>4956753.07</v>
      </c>
      <c r="H119" s="73"/>
      <c r="I119" s="40"/>
      <c r="J119" s="67"/>
      <c r="K119" s="11">
        <f t="shared" si="9"/>
        <v>0</v>
      </c>
      <c r="L119" s="2">
        <f t="shared" si="10"/>
        <v>0</v>
      </c>
      <c r="M119" s="121">
        <f t="shared" si="11"/>
        <v>0</v>
      </c>
    </row>
    <row r="120" spans="1:13" x14ac:dyDescent="0.25">
      <c r="A120" s="10"/>
      <c r="B120" s="22"/>
      <c r="C120" s="36" t="s">
        <v>36</v>
      </c>
      <c r="D120" s="1"/>
      <c r="E120" s="11"/>
      <c r="F120" s="11"/>
      <c r="G120" s="2">
        <f t="shared" si="8"/>
        <v>4956753.07</v>
      </c>
      <c r="H120" s="73"/>
      <c r="I120" s="40"/>
      <c r="J120" s="67"/>
      <c r="K120" s="11">
        <f t="shared" si="9"/>
        <v>0</v>
      </c>
      <c r="L120" s="2">
        <f t="shared" si="10"/>
        <v>0</v>
      </c>
      <c r="M120" s="121">
        <f t="shared" si="11"/>
        <v>0</v>
      </c>
    </row>
    <row r="121" spans="1:13" x14ac:dyDescent="0.25">
      <c r="A121" s="10"/>
      <c r="B121" s="22"/>
      <c r="C121" s="36" t="s">
        <v>36</v>
      </c>
      <c r="D121" s="1"/>
      <c r="E121" s="11"/>
      <c r="F121" s="11"/>
      <c r="G121" s="2">
        <f t="shared" si="8"/>
        <v>4956753.07</v>
      </c>
      <c r="H121" s="73"/>
      <c r="I121" s="40"/>
      <c r="J121" s="67"/>
      <c r="K121" s="11">
        <f t="shared" si="9"/>
        <v>0</v>
      </c>
      <c r="L121" s="2">
        <f t="shared" si="10"/>
        <v>0</v>
      </c>
      <c r="M121" s="121">
        <f t="shared" si="11"/>
        <v>0</v>
      </c>
    </row>
    <row r="122" spans="1:13" x14ac:dyDescent="0.25">
      <c r="A122" s="10"/>
      <c r="B122" s="22"/>
      <c r="C122" s="36" t="s">
        <v>36</v>
      </c>
      <c r="D122" s="1"/>
      <c r="E122" s="11"/>
      <c r="F122" s="11"/>
      <c r="G122" s="2">
        <f t="shared" si="8"/>
        <v>4956753.07</v>
      </c>
      <c r="H122" s="73"/>
      <c r="I122" s="40"/>
      <c r="J122" s="67"/>
      <c r="K122" s="11">
        <f t="shared" si="9"/>
        <v>0</v>
      </c>
      <c r="L122" s="2">
        <f t="shared" si="10"/>
        <v>0</v>
      </c>
      <c r="M122" s="121">
        <f t="shared" si="11"/>
        <v>0</v>
      </c>
    </row>
    <row r="123" spans="1:13" x14ac:dyDescent="0.25">
      <c r="A123" s="10"/>
      <c r="B123" s="22"/>
      <c r="C123" s="36" t="s">
        <v>36</v>
      </c>
      <c r="D123" s="1"/>
      <c r="E123" s="11"/>
      <c r="F123" s="11"/>
      <c r="G123" s="2">
        <f t="shared" si="8"/>
        <v>4956753.07</v>
      </c>
      <c r="H123" s="73"/>
      <c r="I123" s="40"/>
      <c r="J123" s="67"/>
      <c r="K123" s="11">
        <f t="shared" si="9"/>
        <v>0</v>
      </c>
      <c r="L123" s="2">
        <f t="shared" si="10"/>
        <v>0</v>
      </c>
      <c r="M123" s="121">
        <f t="shared" si="11"/>
        <v>0</v>
      </c>
    </row>
    <row r="124" spans="1:13" x14ac:dyDescent="0.25">
      <c r="A124" s="10"/>
      <c r="B124" s="22"/>
      <c r="C124" s="36" t="s">
        <v>36</v>
      </c>
      <c r="D124" s="1"/>
      <c r="E124" s="11"/>
      <c r="F124" s="11"/>
      <c r="G124" s="2">
        <f t="shared" si="8"/>
        <v>4956753.07</v>
      </c>
      <c r="H124" s="73"/>
      <c r="I124" s="40"/>
      <c r="J124" s="67"/>
      <c r="K124" s="11">
        <f t="shared" si="9"/>
        <v>0</v>
      </c>
      <c r="L124" s="2">
        <f t="shared" si="10"/>
        <v>0</v>
      </c>
      <c r="M124" s="121">
        <f t="shared" si="11"/>
        <v>0</v>
      </c>
    </row>
    <row r="125" spans="1:13" x14ac:dyDescent="0.25">
      <c r="A125" s="10"/>
      <c r="B125" s="22"/>
      <c r="C125" s="36" t="s">
        <v>36</v>
      </c>
      <c r="D125" s="1"/>
      <c r="E125" s="11"/>
      <c r="F125" s="11"/>
      <c r="G125" s="2">
        <f t="shared" si="8"/>
        <v>4956753.07</v>
      </c>
      <c r="H125" s="73"/>
      <c r="I125" s="40"/>
      <c r="J125" s="67"/>
      <c r="K125" s="11">
        <f t="shared" si="9"/>
        <v>0</v>
      </c>
      <c r="L125" s="2">
        <f t="shared" si="10"/>
        <v>0</v>
      </c>
      <c r="M125" s="121">
        <f t="shared" si="11"/>
        <v>0</v>
      </c>
    </row>
    <row r="126" spans="1:13" x14ac:dyDescent="0.25">
      <c r="A126" s="10"/>
      <c r="B126" s="22"/>
      <c r="C126" s="36" t="s">
        <v>36</v>
      </c>
      <c r="D126" s="1"/>
      <c r="E126" s="11"/>
      <c r="F126" s="11"/>
      <c r="G126" s="2">
        <f t="shared" si="8"/>
        <v>4956753.07</v>
      </c>
      <c r="H126" s="73"/>
      <c r="I126" s="40"/>
      <c r="J126" s="67"/>
      <c r="K126" s="11">
        <f t="shared" si="9"/>
        <v>0</v>
      </c>
      <c r="L126" s="2">
        <f t="shared" si="10"/>
        <v>0</v>
      </c>
      <c r="M126" s="121">
        <f t="shared" si="11"/>
        <v>0</v>
      </c>
    </row>
    <row r="127" spans="1:13" x14ac:dyDescent="0.25">
      <c r="A127" s="10"/>
      <c r="B127" s="22"/>
      <c r="C127" s="36" t="s">
        <v>36</v>
      </c>
      <c r="D127" s="1"/>
      <c r="E127" s="11"/>
      <c r="F127" s="11"/>
      <c r="G127" s="2">
        <f t="shared" si="8"/>
        <v>4956753.07</v>
      </c>
      <c r="H127" s="73"/>
      <c r="I127" s="40"/>
      <c r="J127" s="67"/>
      <c r="K127" s="11">
        <f t="shared" si="9"/>
        <v>0</v>
      </c>
      <c r="L127" s="2">
        <f t="shared" si="10"/>
        <v>0</v>
      </c>
      <c r="M127" s="121">
        <f t="shared" si="11"/>
        <v>0</v>
      </c>
    </row>
    <row r="128" spans="1:13" x14ac:dyDescent="0.25">
      <c r="A128" s="10"/>
      <c r="B128" s="22"/>
      <c r="C128" s="36" t="s">
        <v>36</v>
      </c>
      <c r="D128" s="1"/>
      <c r="E128" s="11"/>
      <c r="F128" s="11"/>
      <c r="G128" s="2">
        <f t="shared" si="8"/>
        <v>4956753.07</v>
      </c>
      <c r="H128" s="73"/>
      <c r="I128" s="40"/>
      <c r="J128" s="67"/>
      <c r="K128" s="11">
        <f t="shared" si="9"/>
        <v>0</v>
      </c>
      <c r="L128" s="2">
        <f t="shared" si="10"/>
        <v>0</v>
      </c>
      <c r="M128" s="121">
        <f t="shared" si="11"/>
        <v>0</v>
      </c>
    </row>
    <row r="129" spans="1:13" x14ac:dyDescent="0.25">
      <c r="A129" s="10"/>
      <c r="B129" s="22"/>
      <c r="C129" s="36" t="s">
        <v>36</v>
      </c>
      <c r="D129" s="1"/>
      <c r="E129" s="11"/>
      <c r="F129" s="11"/>
      <c r="G129" s="2">
        <f t="shared" si="8"/>
        <v>4956753.07</v>
      </c>
      <c r="H129" s="73"/>
      <c r="I129" s="40"/>
      <c r="J129" s="67"/>
      <c r="K129" s="11">
        <f t="shared" si="9"/>
        <v>0</v>
      </c>
      <c r="L129" s="2">
        <f t="shared" si="10"/>
        <v>0</v>
      </c>
      <c r="M129" s="121">
        <f t="shared" si="11"/>
        <v>0</v>
      </c>
    </row>
    <row r="130" spans="1:13" x14ac:dyDescent="0.25">
      <c r="A130" s="10"/>
      <c r="B130" s="22"/>
      <c r="C130" s="36" t="s">
        <v>36</v>
      </c>
      <c r="D130" s="1"/>
      <c r="E130" s="11"/>
      <c r="F130" s="11"/>
      <c r="G130" s="2">
        <f t="shared" si="8"/>
        <v>4956753.07</v>
      </c>
      <c r="H130" s="73"/>
      <c r="I130" s="40"/>
      <c r="J130" s="67"/>
      <c r="K130" s="11">
        <f t="shared" si="9"/>
        <v>0</v>
      </c>
      <c r="L130" s="2">
        <f t="shared" si="10"/>
        <v>0</v>
      </c>
      <c r="M130" s="121">
        <f t="shared" si="11"/>
        <v>0</v>
      </c>
    </row>
    <row r="131" spans="1:13" x14ac:dyDescent="0.25">
      <c r="A131" s="10"/>
      <c r="B131" s="22"/>
      <c r="C131" s="36" t="s">
        <v>36</v>
      </c>
      <c r="D131" s="1"/>
      <c r="E131" s="11"/>
      <c r="F131" s="11"/>
      <c r="G131" s="2">
        <f t="shared" si="8"/>
        <v>4956753.07</v>
      </c>
      <c r="H131" s="73"/>
      <c r="I131" s="40"/>
      <c r="J131" s="67"/>
      <c r="K131" s="11">
        <f t="shared" si="9"/>
        <v>0</v>
      </c>
      <c r="L131" s="2">
        <f t="shared" si="10"/>
        <v>0</v>
      </c>
      <c r="M131" s="121">
        <f t="shared" si="11"/>
        <v>0</v>
      </c>
    </row>
    <row r="132" spans="1:13" x14ac:dyDescent="0.25">
      <c r="A132" s="10"/>
      <c r="B132" s="22"/>
      <c r="C132" s="36" t="s">
        <v>36</v>
      </c>
      <c r="D132" s="1"/>
      <c r="E132" s="11"/>
      <c r="F132" s="11"/>
      <c r="G132" s="2">
        <f t="shared" si="8"/>
        <v>4956753.07</v>
      </c>
      <c r="H132" s="73"/>
      <c r="I132" s="40"/>
      <c r="J132" s="67"/>
      <c r="K132" s="11">
        <f t="shared" si="9"/>
        <v>0</v>
      </c>
      <c r="L132" s="2">
        <f t="shared" si="10"/>
        <v>0</v>
      </c>
      <c r="M132" s="121">
        <f t="shared" si="11"/>
        <v>0</v>
      </c>
    </row>
    <row r="133" spans="1:13" x14ac:dyDescent="0.25">
      <c r="A133" s="10"/>
      <c r="B133" s="22"/>
      <c r="C133" s="36" t="s">
        <v>36</v>
      </c>
      <c r="D133" s="1"/>
      <c r="E133" s="11"/>
      <c r="F133" s="11"/>
      <c r="G133" s="2">
        <f t="shared" si="8"/>
        <v>4956753.07</v>
      </c>
      <c r="H133" s="73"/>
      <c r="I133" s="40"/>
      <c r="J133" s="67"/>
      <c r="K133" s="11">
        <f t="shared" si="9"/>
        <v>0</v>
      </c>
      <c r="L133" s="2">
        <f t="shared" si="10"/>
        <v>0</v>
      </c>
      <c r="M133" s="121">
        <f t="shared" si="11"/>
        <v>0</v>
      </c>
    </row>
    <row r="134" spans="1:13" x14ac:dyDescent="0.25">
      <c r="A134" s="10"/>
      <c r="B134" s="22"/>
      <c r="C134" s="36" t="s">
        <v>36</v>
      </c>
      <c r="D134" s="1"/>
      <c r="E134" s="11"/>
      <c r="F134" s="11"/>
      <c r="G134" s="2">
        <f t="shared" si="8"/>
        <v>4956753.07</v>
      </c>
      <c r="H134" s="73"/>
      <c r="I134" s="40"/>
      <c r="J134" s="67"/>
      <c r="K134" s="11">
        <f t="shared" si="9"/>
        <v>0</v>
      </c>
      <c r="L134" s="2">
        <f t="shared" si="10"/>
        <v>0</v>
      </c>
      <c r="M134" s="121">
        <f t="shared" si="11"/>
        <v>0</v>
      </c>
    </row>
    <row r="135" spans="1:13" x14ac:dyDescent="0.25">
      <c r="A135" s="10"/>
      <c r="B135" s="22"/>
      <c r="C135" s="36" t="s">
        <v>36</v>
      </c>
      <c r="D135" s="1"/>
      <c r="E135" s="11"/>
      <c r="F135" s="11"/>
      <c r="G135" s="2">
        <f t="shared" si="8"/>
        <v>4956753.07</v>
      </c>
      <c r="H135" s="73"/>
      <c r="I135" s="40"/>
      <c r="J135" s="67"/>
      <c r="K135" s="11">
        <f t="shared" si="9"/>
        <v>0</v>
      </c>
      <c r="L135" s="2">
        <f t="shared" si="10"/>
        <v>0</v>
      </c>
      <c r="M135" s="121">
        <f t="shared" si="11"/>
        <v>0</v>
      </c>
    </row>
    <row r="136" spans="1:13" x14ac:dyDescent="0.25">
      <c r="A136" s="10"/>
      <c r="B136" s="22"/>
      <c r="C136" s="36" t="s">
        <v>36</v>
      </c>
      <c r="D136" s="1"/>
      <c r="E136" s="11"/>
      <c r="F136" s="11"/>
      <c r="G136" s="2">
        <f t="shared" si="8"/>
        <v>4956753.07</v>
      </c>
      <c r="H136" s="73"/>
      <c r="I136" s="40"/>
      <c r="J136" s="67"/>
      <c r="K136" s="11">
        <f t="shared" si="9"/>
        <v>0</v>
      </c>
      <c r="L136" s="2">
        <f t="shared" si="10"/>
        <v>0</v>
      </c>
      <c r="M136" s="121">
        <f t="shared" si="11"/>
        <v>0</v>
      </c>
    </row>
    <row r="137" spans="1:13" x14ac:dyDescent="0.25">
      <c r="A137" s="10"/>
      <c r="B137" s="22"/>
      <c r="C137" s="36" t="s">
        <v>36</v>
      </c>
      <c r="D137" s="1"/>
      <c r="E137" s="11"/>
      <c r="F137" s="11"/>
      <c r="G137" s="2">
        <f t="shared" si="8"/>
        <v>4956753.07</v>
      </c>
      <c r="H137" s="73"/>
      <c r="I137" s="40"/>
      <c r="J137" s="67"/>
      <c r="K137" s="11">
        <f t="shared" si="9"/>
        <v>0</v>
      </c>
      <c r="L137" s="2">
        <f t="shared" si="10"/>
        <v>0</v>
      </c>
      <c r="M137" s="121">
        <f t="shared" si="11"/>
        <v>0</v>
      </c>
    </row>
    <row r="138" spans="1:13" x14ac:dyDescent="0.25">
      <c r="A138" s="10"/>
      <c r="B138" s="22"/>
      <c r="C138" s="36" t="s">
        <v>36</v>
      </c>
      <c r="D138" s="1"/>
      <c r="E138" s="11"/>
      <c r="F138" s="11"/>
      <c r="G138" s="2">
        <f t="shared" si="8"/>
        <v>4956753.07</v>
      </c>
      <c r="H138" s="73"/>
      <c r="I138" s="40"/>
      <c r="J138" s="67"/>
      <c r="K138" s="11">
        <f t="shared" si="9"/>
        <v>0</v>
      </c>
      <c r="L138" s="2">
        <f t="shared" si="10"/>
        <v>0</v>
      </c>
      <c r="M138" s="121">
        <f t="shared" si="11"/>
        <v>0</v>
      </c>
    </row>
    <row r="139" spans="1:13" x14ac:dyDescent="0.25">
      <c r="A139" s="10"/>
      <c r="B139" s="22"/>
      <c r="C139" s="36" t="s">
        <v>36</v>
      </c>
      <c r="D139" s="1"/>
      <c r="E139" s="11"/>
      <c r="F139" s="11"/>
      <c r="G139" s="2">
        <f t="shared" si="8"/>
        <v>4956753.07</v>
      </c>
      <c r="H139" s="73"/>
      <c r="I139" s="40"/>
      <c r="J139" s="67"/>
      <c r="K139" s="11">
        <f t="shared" si="9"/>
        <v>0</v>
      </c>
      <c r="L139" s="2">
        <f t="shared" si="10"/>
        <v>0</v>
      </c>
      <c r="M139" s="121">
        <f t="shared" si="11"/>
        <v>0</v>
      </c>
    </row>
    <row r="140" spans="1:13" x14ac:dyDescent="0.25">
      <c r="A140" s="10"/>
      <c r="B140" s="22"/>
      <c r="C140" s="36" t="s">
        <v>36</v>
      </c>
      <c r="D140" s="1"/>
      <c r="E140" s="11"/>
      <c r="F140" s="11"/>
      <c r="G140" s="2">
        <f t="shared" si="8"/>
        <v>4956753.07</v>
      </c>
      <c r="H140" s="73"/>
      <c r="I140" s="40"/>
      <c r="J140" s="67"/>
      <c r="K140" s="11">
        <f t="shared" si="9"/>
        <v>0</v>
      </c>
      <c r="L140" s="2">
        <f t="shared" si="10"/>
        <v>0</v>
      </c>
      <c r="M140" s="121">
        <f t="shared" si="11"/>
        <v>0</v>
      </c>
    </row>
    <row r="141" spans="1:13" x14ac:dyDescent="0.25">
      <c r="A141" s="10"/>
      <c r="B141" s="22"/>
      <c r="C141" s="36" t="s">
        <v>36</v>
      </c>
      <c r="D141" s="1"/>
      <c r="E141" s="11"/>
      <c r="F141" s="11"/>
      <c r="G141" s="2">
        <f t="shared" si="8"/>
        <v>4956753.07</v>
      </c>
      <c r="H141" s="73"/>
      <c r="I141" s="40"/>
      <c r="J141" s="67"/>
      <c r="K141" s="11">
        <f t="shared" si="9"/>
        <v>0</v>
      </c>
      <c r="L141" s="2">
        <f t="shared" si="10"/>
        <v>0</v>
      </c>
      <c r="M141" s="121">
        <f t="shared" si="11"/>
        <v>0</v>
      </c>
    </row>
    <row r="142" spans="1:13" x14ac:dyDescent="0.25">
      <c r="A142" s="10"/>
      <c r="B142" s="22"/>
      <c r="C142" s="36" t="s">
        <v>36</v>
      </c>
      <c r="D142" s="1"/>
      <c r="E142" s="11"/>
      <c r="F142" s="11"/>
      <c r="G142" s="2">
        <f t="shared" si="8"/>
        <v>4956753.07</v>
      </c>
      <c r="H142" s="73"/>
      <c r="I142" s="40"/>
      <c r="J142" s="67"/>
      <c r="K142" s="11">
        <f t="shared" si="9"/>
        <v>0</v>
      </c>
      <c r="L142" s="2">
        <f t="shared" si="10"/>
        <v>0</v>
      </c>
      <c r="M142" s="121">
        <f t="shared" si="11"/>
        <v>0</v>
      </c>
    </row>
    <row r="143" spans="1:13" x14ac:dyDescent="0.25">
      <c r="A143" s="10"/>
      <c r="B143" s="22"/>
      <c r="C143" s="36" t="s">
        <v>36</v>
      </c>
      <c r="D143" s="1"/>
      <c r="E143" s="11"/>
      <c r="F143" s="11"/>
      <c r="G143" s="2">
        <f t="shared" si="8"/>
        <v>4956753.07</v>
      </c>
      <c r="H143" s="73"/>
      <c r="I143" s="40"/>
      <c r="J143" s="67"/>
      <c r="K143" s="11">
        <f t="shared" si="9"/>
        <v>0</v>
      </c>
      <c r="L143" s="2">
        <f t="shared" si="10"/>
        <v>0</v>
      </c>
      <c r="M143" s="121">
        <f t="shared" si="11"/>
        <v>0</v>
      </c>
    </row>
    <row r="144" spans="1:13" x14ac:dyDescent="0.25">
      <c r="A144" s="10"/>
      <c r="B144" s="22"/>
      <c r="C144" s="36" t="s">
        <v>36</v>
      </c>
      <c r="D144" s="1"/>
      <c r="E144" s="11"/>
      <c r="F144" s="11"/>
      <c r="G144" s="2">
        <f t="shared" si="8"/>
        <v>4956753.07</v>
      </c>
      <c r="H144" s="73"/>
      <c r="I144" s="40"/>
      <c r="J144" s="67"/>
      <c r="K144" s="11">
        <f t="shared" si="9"/>
        <v>0</v>
      </c>
      <c r="L144" s="2">
        <f t="shared" si="10"/>
        <v>0</v>
      </c>
      <c r="M144" s="121">
        <f t="shared" si="11"/>
        <v>0</v>
      </c>
    </row>
    <row r="145" spans="1:13" x14ac:dyDescent="0.25">
      <c r="A145" s="10"/>
      <c r="B145" s="22"/>
      <c r="C145" s="36" t="s">
        <v>36</v>
      </c>
      <c r="D145" s="1"/>
      <c r="E145" s="11"/>
      <c r="F145" s="11"/>
      <c r="G145" s="2">
        <f t="shared" ref="G145:G208" si="12">G144+E145-F145</f>
        <v>4956753.07</v>
      </c>
      <c r="H145" s="73"/>
      <c r="I145" s="40"/>
      <c r="J145" s="67"/>
      <c r="K145" s="11">
        <f t="shared" ref="K145:K208" si="13">H145+I145-J145</f>
        <v>0</v>
      </c>
      <c r="L145" s="2">
        <f t="shared" ref="L145:L208" si="14">H145+I145+J145-F145</f>
        <v>0</v>
      </c>
      <c r="M145" s="121">
        <f t="shared" ref="M145:M208" si="15">F145*0.2</f>
        <v>0</v>
      </c>
    </row>
    <row r="146" spans="1:13" x14ac:dyDescent="0.25">
      <c r="A146" s="10"/>
      <c r="B146" s="22"/>
      <c r="C146" s="36" t="s">
        <v>36</v>
      </c>
      <c r="D146" s="1"/>
      <c r="E146" s="11"/>
      <c r="F146" s="11"/>
      <c r="G146" s="2">
        <f t="shared" si="12"/>
        <v>4956753.07</v>
      </c>
      <c r="H146" s="73"/>
      <c r="I146" s="40"/>
      <c r="J146" s="67"/>
      <c r="K146" s="11">
        <f t="shared" si="13"/>
        <v>0</v>
      </c>
      <c r="L146" s="2">
        <f t="shared" si="14"/>
        <v>0</v>
      </c>
      <c r="M146" s="121">
        <f t="shared" si="15"/>
        <v>0</v>
      </c>
    </row>
    <row r="147" spans="1:13" x14ac:dyDescent="0.25">
      <c r="A147" s="10"/>
      <c r="B147" s="22"/>
      <c r="C147" s="36" t="s">
        <v>36</v>
      </c>
      <c r="D147" s="1"/>
      <c r="E147" s="11"/>
      <c r="F147" s="11"/>
      <c r="G147" s="2">
        <f t="shared" si="12"/>
        <v>4956753.07</v>
      </c>
      <c r="H147" s="73"/>
      <c r="I147" s="40"/>
      <c r="J147" s="67"/>
      <c r="K147" s="11">
        <f t="shared" si="13"/>
        <v>0</v>
      </c>
      <c r="L147" s="2">
        <f t="shared" si="14"/>
        <v>0</v>
      </c>
      <c r="M147" s="121">
        <f t="shared" si="15"/>
        <v>0</v>
      </c>
    </row>
    <row r="148" spans="1:13" x14ac:dyDescent="0.25">
      <c r="A148" s="10"/>
      <c r="B148" s="22"/>
      <c r="C148" s="36" t="s">
        <v>36</v>
      </c>
      <c r="D148" s="1"/>
      <c r="E148" s="11"/>
      <c r="F148" s="11"/>
      <c r="G148" s="2">
        <f t="shared" si="12"/>
        <v>4956753.07</v>
      </c>
      <c r="H148" s="73"/>
      <c r="I148" s="40"/>
      <c r="J148" s="67"/>
      <c r="K148" s="11">
        <f t="shared" si="13"/>
        <v>0</v>
      </c>
      <c r="L148" s="2">
        <f t="shared" si="14"/>
        <v>0</v>
      </c>
      <c r="M148" s="121">
        <f t="shared" si="15"/>
        <v>0</v>
      </c>
    </row>
    <row r="149" spans="1:13" x14ac:dyDescent="0.25">
      <c r="A149" s="10"/>
      <c r="B149" s="22"/>
      <c r="C149" s="36" t="s">
        <v>36</v>
      </c>
      <c r="D149" s="1"/>
      <c r="E149" s="11"/>
      <c r="F149" s="11"/>
      <c r="G149" s="2">
        <f t="shared" si="12"/>
        <v>4956753.07</v>
      </c>
      <c r="H149" s="73"/>
      <c r="I149" s="40"/>
      <c r="J149" s="67"/>
      <c r="K149" s="11">
        <f t="shared" si="13"/>
        <v>0</v>
      </c>
      <c r="L149" s="2">
        <f t="shared" si="14"/>
        <v>0</v>
      </c>
      <c r="M149" s="121">
        <f t="shared" si="15"/>
        <v>0</v>
      </c>
    </row>
    <row r="150" spans="1:13" x14ac:dyDescent="0.25">
      <c r="A150" s="10"/>
      <c r="B150" s="22"/>
      <c r="C150" s="36" t="s">
        <v>36</v>
      </c>
      <c r="D150" s="1"/>
      <c r="E150" s="11"/>
      <c r="F150" s="11"/>
      <c r="G150" s="2">
        <f t="shared" si="12"/>
        <v>4956753.07</v>
      </c>
      <c r="H150" s="73"/>
      <c r="I150" s="40"/>
      <c r="J150" s="67"/>
      <c r="K150" s="11">
        <f t="shared" si="13"/>
        <v>0</v>
      </c>
      <c r="L150" s="2">
        <f t="shared" si="14"/>
        <v>0</v>
      </c>
      <c r="M150" s="121">
        <f t="shared" si="15"/>
        <v>0</v>
      </c>
    </row>
    <row r="151" spans="1:13" x14ac:dyDescent="0.25">
      <c r="A151" s="10"/>
      <c r="B151" s="22"/>
      <c r="C151" s="36" t="s">
        <v>36</v>
      </c>
      <c r="D151" s="1"/>
      <c r="E151" s="11"/>
      <c r="F151" s="11"/>
      <c r="G151" s="2">
        <f t="shared" si="12"/>
        <v>4956753.07</v>
      </c>
      <c r="H151" s="73"/>
      <c r="I151" s="40"/>
      <c r="J151" s="67"/>
      <c r="K151" s="11">
        <f t="shared" si="13"/>
        <v>0</v>
      </c>
      <c r="L151" s="2">
        <f t="shared" si="14"/>
        <v>0</v>
      </c>
      <c r="M151" s="121">
        <f t="shared" si="15"/>
        <v>0</v>
      </c>
    </row>
    <row r="152" spans="1:13" x14ac:dyDescent="0.25">
      <c r="A152" s="10"/>
      <c r="B152" s="22"/>
      <c r="C152" s="36" t="s">
        <v>36</v>
      </c>
      <c r="D152" s="1"/>
      <c r="E152" s="11"/>
      <c r="F152" s="11"/>
      <c r="G152" s="2">
        <f t="shared" si="12"/>
        <v>4956753.07</v>
      </c>
      <c r="H152" s="73"/>
      <c r="I152" s="40"/>
      <c r="J152" s="67"/>
      <c r="K152" s="11">
        <f t="shared" si="13"/>
        <v>0</v>
      </c>
      <c r="L152" s="2">
        <f t="shared" si="14"/>
        <v>0</v>
      </c>
      <c r="M152" s="121">
        <f t="shared" si="15"/>
        <v>0</v>
      </c>
    </row>
    <row r="153" spans="1:13" x14ac:dyDescent="0.25">
      <c r="A153" s="10"/>
      <c r="B153" s="22"/>
      <c r="C153" s="36" t="s">
        <v>36</v>
      </c>
      <c r="D153" s="1"/>
      <c r="E153" s="11"/>
      <c r="F153" s="11"/>
      <c r="G153" s="2">
        <f t="shared" si="12"/>
        <v>4956753.07</v>
      </c>
      <c r="H153" s="73"/>
      <c r="I153" s="40"/>
      <c r="J153" s="67"/>
      <c r="K153" s="11">
        <f t="shared" si="13"/>
        <v>0</v>
      </c>
      <c r="L153" s="2">
        <f t="shared" si="14"/>
        <v>0</v>
      </c>
      <c r="M153" s="121">
        <f t="shared" si="15"/>
        <v>0</v>
      </c>
    </row>
    <row r="154" spans="1:13" x14ac:dyDescent="0.25">
      <c r="A154" s="10"/>
      <c r="B154" s="22"/>
      <c r="C154" s="36" t="s">
        <v>36</v>
      </c>
      <c r="D154" s="1"/>
      <c r="E154" s="11"/>
      <c r="F154" s="11"/>
      <c r="G154" s="2">
        <f t="shared" si="12"/>
        <v>4956753.07</v>
      </c>
      <c r="H154" s="73"/>
      <c r="I154" s="40"/>
      <c r="J154" s="67"/>
      <c r="K154" s="11">
        <f t="shared" si="13"/>
        <v>0</v>
      </c>
      <c r="L154" s="2">
        <f t="shared" si="14"/>
        <v>0</v>
      </c>
      <c r="M154" s="121">
        <f t="shared" si="15"/>
        <v>0</v>
      </c>
    </row>
    <row r="155" spans="1:13" x14ac:dyDescent="0.25">
      <c r="A155" s="10"/>
      <c r="B155" s="22"/>
      <c r="C155" s="36" t="s">
        <v>36</v>
      </c>
      <c r="D155" s="1"/>
      <c r="E155" s="11"/>
      <c r="F155" s="11"/>
      <c r="G155" s="2">
        <f t="shared" si="12"/>
        <v>4956753.07</v>
      </c>
      <c r="H155" s="73"/>
      <c r="I155" s="40"/>
      <c r="J155" s="67"/>
      <c r="K155" s="11">
        <f t="shared" si="13"/>
        <v>0</v>
      </c>
      <c r="L155" s="2">
        <f t="shared" si="14"/>
        <v>0</v>
      </c>
      <c r="M155" s="121">
        <f t="shared" si="15"/>
        <v>0</v>
      </c>
    </row>
    <row r="156" spans="1:13" x14ac:dyDescent="0.25">
      <c r="A156" s="10"/>
      <c r="B156" s="22"/>
      <c r="C156" s="36" t="s">
        <v>36</v>
      </c>
      <c r="D156" s="1"/>
      <c r="E156" s="11"/>
      <c r="F156" s="11"/>
      <c r="G156" s="2">
        <f t="shared" si="12"/>
        <v>4956753.07</v>
      </c>
      <c r="H156" s="73"/>
      <c r="I156" s="40"/>
      <c r="J156" s="67"/>
      <c r="K156" s="11">
        <f t="shared" si="13"/>
        <v>0</v>
      </c>
      <c r="L156" s="2">
        <f t="shared" si="14"/>
        <v>0</v>
      </c>
      <c r="M156" s="121">
        <f t="shared" si="15"/>
        <v>0</v>
      </c>
    </row>
    <row r="157" spans="1:13" x14ac:dyDescent="0.25">
      <c r="A157" s="10"/>
      <c r="B157" s="22"/>
      <c r="C157" s="36" t="s">
        <v>36</v>
      </c>
      <c r="D157" s="1"/>
      <c r="E157" s="11"/>
      <c r="F157" s="11"/>
      <c r="G157" s="2">
        <f t="shared" si="12"/>
        <v>4956753.07</v>
      </c>
      <c r="H157" s="73"/>
      <c r="I157" s="40"/>
      <c r="J157" s="67"/>
      <c r="K157" s="11">
        <f t="shared" si="13"/>
        <v>0</v>
      </c>
      <c r="L157" s="2">
        <f t="shared" si="14"/>
        <v>0</v>
      </c>
      <c r="M157" s="121">
        <f t="shared" si="15"/>
        <v>0</v>
      </c>
    </row>
    <row r="158" spans="1:13" x14ac:dyDescent="0.25">
      <c r="A158" s="10"/>
      <c r="B158" s="22"/>
      <c r="C158" s="36" t="s">
        <v>36</v>
      </c>
      <c r="D158" s="1"/>
      <c r="E158" s="11"/>
      <c r="F158" s="11"/>
      <c r="G158" s="2">
        <f t="shared" si="12"/>
        <v>4956753.07</v>
      </c>
      <c r="H158" s="73"/>
      <c r="I158" s="40"/>
      <c r="J158" s="67"/>
      <c r="K158" s="11">
        <f t="shared" si="13"/>
        <v>0</v>
      </c>
      <c r="L158" s="2">
        <f t="shared" si="14"/>
        <v>0</v>
      </c>
      <c r="M158" s="121">
        <f t="shared" si="15"/>
        <v>0</v>
      </c>
    </row>
    <row r="159" spans="1:13" x14ac:dyDescent="0.25">
      <c r="A159" s="10"/>
      <c r="B159" s="22"/>
      <c r="C159" s="36" t="s">
        <v>36</v>
      </c>
      <c r="D159" s="1"/>
      <c r="E159" s="11"/>
      <c r="F159" s="11"/>
      <c r="G159" s="2">
        <f t="shared" si="12"/>
        <v>4956753.07</v>
      </c>
      <c r="H159" s="73"/>
      <c r="I159" s="40"/>
      <c r="J159" s="67"/>
      <c r="K159" s="11">
        <f t="shared" si="13"/>
        <v>0</v>
      </c>
      <c r="L159" s="2">
        <f t="shared" si="14"/>
        <v>0</v>
      </c>
      <c r="M159" s="121">
        <f t="shared" si="15"/>
        <v>0</v>
      </c>
    </row>
    <row r="160" spans="1:13" x14ac:dyDescent="0.25">
      <c r="A160" s="10"/>
      <c r="B160" s="22"/>
      <c r="C160" s="36" t="s">
        <v>36</v>
      </c>
      <c r="D160" s="1"/>
      <c r="E160" s="11"/>
      <c r="F160" s="11"/>
      <c r="G160" s="2">
        <f t="shared" si="12"/>
        <v>4956753.07</v>
      </c>
      <c r="H160" s="73"/>
      <c r="I160" s="40"/>
      <c r="J160" s="67"/>
      <c r="K160" s="11">
        <f t="shared" si="13"/>
        <v>0</v>
      </c>
      <c r="L160" s="2">
        <f t="shared" si="14"/>
        <v>0</v>
      </c>
      <c r="M160" s="121">
        <f t="shared" si="15"/>
        <v>0</v>
      </c>
    </row>
    <row r="161" spans="1:13" x14ac:dyDescent="0.25">
      <c r="A161" s="10"/>
      <c r="B161" s="22"/>
      <c r="C161" s="36" t="s">
        <v>36</v>
      </c>
      <c r="D161" s="1"/>
      <c r="E161" s="11"/>
      <c r="F161" s="11"/>
      <c r="G161" s="2">
        <f t="shared" si="12"/>
        <v>4956753.07</v>
      </c>
      <c r="H161" s="73"/>
      <c r="I161" s="40"/>
      <c r="J161" s="67"/>
      <c r="K161" s="11">
        <f t="shared" si="13"/>
        <v>0</v>
      </c>
      <c r="L161" s="2">
        <f t="shared" si="14"/>
        <v>0</v>
      </c>
      <c r="M161" s="121">
        <f t="shared" si="15"/>
        <v>0</v>
      </c>
    </row>
    <row r="162" spans="1:13" x14ac:dyDescent="0.25">
      <c r="A162" s="10"/>
      <c r="B162" s="22"/>
      <c r="C162" s="36" t="s">
        <v>36</v>
      </c>
      <c r="D162" s="1"/>
      <c r="E162" s="11"/>
      <c r="F162" s="11"/>
      <c r="G162" s="2">
        <f t="shared" si="12"/>
        <v>4956753.07</v>
      </c>
      <c r="H162" s="73"/>
      <c r="I162" s="40"/>
      <c r="J162" s="67"/>
      <c r="K162" s="11">
        <f t="shared" si="13"/>
        <v>0</v>
      </c>
      <c r="L162" s="2">
        <f t="shared" si="14"/>
        <v>0</v>
      </c>
      <c r="M162" s="121">
        <f t="shared" si="15"/>
        <v>0</v>
      </c>
    </row>
    <row r="163" spans="1:13" x14ac:dyDescent="0.25">
      <c r="A163" s="10"/>
      <c r="B163" s="22"/>
      <c r="C163" s="36" t="s">
        <v>36</v>
      </c>
      <c r="D163" s="1"/>
      <c r="E163" s="11"/>
      <c r="F163" s="11"/>
      <c r="G163" s="2">
        <f t="shared" si="12"/>
        <v>4956753.07</v>
      </c>
      <c r="H163" s="73"/>
      <c r="I163" s="40"/>
      <c r="J163" s="67"/>
      <c r="K163" s="11">
        <f t="shared" si="13"/>
        <v>0</v>
      </c>
      <c r="L163" s="2">
        <f t="shared" si="14"/>
        <v>0</v>
      </c>
      <c r="M163" s="121">
        <f t="shared" si="15"/>
        <v>0</v>
      </c>
    </row>
    <row r="164" spans="1:13" x14ac:dyDescent="0.25">
      <c r="A164" s="10"/>
      <c r="B164" s="22"/>
      <c r="C164" s="36" t="s">
        <v>36</v>
      </c>
      <c r="D164" s="1"/>
      <c r="E164" s="11"/>
      <c r="F164" s="11"/>
      <c r="G164" s="2">
        <f t="shared" si="12"/>
        <v>4956753.07</v>
      </c>
      <c r="H164" s="73"/>
      <c r="I164" s="40"/>
      <c r="J164" s="67"/>
      <c r="K164" s="11">
        <f t="shared" si="13"/>
        <v>0</v>
      </c>
      <c r="L164" s="2">
        <f t="shared" si="14"/>
        <v>0</v>
      </c>
      <c r="M164" s="121">
        <f t="shared" si="15"/>
        <v>0</v>
      </c>
    </row>
    <row r="165" spans="1:13" x14ac:dyDescent="0.25">
      <c r="A165" s="10"/>
      <c r="B165" s="22"/>
      <c r="C165" s="36" t="s">
        <v>36</v>
      </c>
      <c r="D165" s="1"/>
      <c r="E165" s="11"/>
      <c r="F165" s="11"/>
      <c r="G165" s="2">
        <f t="shared" si="12"/>
        <v>4956753.07</v>
      </c>
      <c r="H165" s="73"/>
      <c r="I165" s="40"/>
      <c r="J165" s="67"/>
      <c r="K165" s="11">
        <f t="shared" si="13"/>
        <v>0</v>
      </c>
      <c r="L165" s="2">
        <f t="shared" si="14"/>
        <v>0</v>
      </c>
      <c r="M165" s="121">
        <f t="shared" si="15"/>
        <v>0</v>
      </c>
    </row>
    <row r="166" spans="1:13" x14ac:dyDescent="0.25">
      <c r="A166" s="10"/>
      <c r="B166" s="22"/>
      <c r="C166" s="36" t="s">
        <v>36</v>
      </c>
      <c r="D166" s="1"/>
      <c r="E166" s="11"/>
      <c r="F166" s="11"/>
      <c r="G166" s="2">
        <f t="shared" si="12"/>
        <v>4956753.07</v>
      </c>
      <c r="H166" s="73"/>
      <c r="I166" s="40"/>
      <c r="J166" s="67"/>
      <c r="K166" s="11">
        <f t="shared" si="13"/>
        <v>0</v>
      </c>
      <c r="L166" s="2">
        <f t="shared" si="14"/>
        <v>0</v>
      </c>
      <c r="M166" s="121">
        <f t="shared" si="15"/>
        <v>0</v>
      </c>
    </row>
    <row r="167" spans="1:13" x14ac:dyDescent="0.25">
      <c r="A167" s="10"/>
      <c r="B167" s="22"/>
      <c r="C167" s="36" t="s">
        <v>36</v>
      </c>
      <c r="D167" s="1"/>
      <c r="E167" s="11"/>
      <c r="F167" s="11"/>
      <c r="G167" s="2">
        <f t="shared" si="12"/>
        <v>4956753.07</v>
      </c>
      <c r="H167" s="73"/>
      <c r="I167" s="40"/>
      <c r="J167" s="67"/>
      <c r="K167" s="11">
        <f t="shared" si="13"/>
        <v>0</v>
      </c>
      <c r="L167" s="2">
        <f t="shared" si="14"/>
        <v>0</v>
      </c>
      <c r="M167" s="121">
        <f t="shared" si="15"/>
        <v>0</v>
      </c>
    </row>
    <row r="168" spans="1:13" x14ac:dyDescent="0.25">
      <c r="A168" s="10"/>
      <c r="B168" s="22"/>
      <c r="C168" s="36" t="s">
        <v>36</v>
      </c>
      <c r="D168" s="1"/>
      <c r="E168" s="11"/>
      <c r="F168" s="11"/>
      <c r="G168" s="2">
        <f t="shared" si="12"/>
        <v>4956753.07</v>
      </c>
      <c r="H168" s="73"/>
      <c r="I168" s="40"/>
      <c r="J168" s="67"/>
      <c r="K168" s="11">
        <f t="shared" si="13"/>
        <v>0</v>
      </c>
      <c r="L168" s="2">
        <f t="shared" si="14"/>
        <v>0</v>
      </c>
      <c r="M168" s="121">
        <f t="shared" si="15"/>
        <v>0</v>
      </c>
    </row>
    <row r="169" spans="1:13" x14ac:dyDescent="0.25">
      <c r="A169" s="10"/>
      <c r="B169" s="22"/>
      <c r="C169" s="36" t="s">
        <v>36</v>
      </c>
      <c r="D169" s="1"/>
      <c r="E169" s="11"/>
      <c r="F169" s="11"/>
      <c r="G169" s="2">
        <f t="shared" si="12"/>
        <v>4956753.07</v>
      </c>
      <c r="H169" s="73"/>
      <c r="I169" s="40"/>
      <c r="J169" s="67"/>
      <c r="K169" s="11">
        <f t="shared" si="13"/>
        <v>0</v>
      </c>
      <c r="L169" s="2">
        <f t="shared" si="14"/>
        <v>0</v>
      </c>
      <c r="M169" s="121">
        <f t="shared" si="15"/>
        <v>0</v>
      </c>
    </row>
    <row r="170" spans="1:13" x14ac:dyDescent="0.25">
      <c r="A170" s="10"/>
      <c r="B170" s="22"/>
      <c r="C170" s="36" t="s">
        <v>36</v>
      </c>
      <c r="D170" s="1"/>
      <c r="E170" s="11"/>
      <c r="F170" s="11"/>
      <c r="G170" s="2">
        <f t="shared" si="12"/>
        <v>4956753.07</v>
      </c>
      <c r="H170" s="73"/>
      <c r="I170" s="40"/>
      <c r="J170" s="67"/>
      <c r="K170" s="11">
        <f t="shared" si="13"/>
        <v>0</v>
      </c>
      <c r="L170" s="2">
        <f t="shared" si="14"/>
        <v>0</v>
      </c>
      <c r="M170" s="121">
        <f t="shared" si="15"/>
        <v>0</v>
      </c>
    </row>
    <row r="171" spans="1:13" x14ac:dyDescent="0.25">
      <c r="A171" s="10"/>
      <c r="B171" s="22"/>
      <c r="C171" s="36" t="s">
        <v>36</v>
      </c>
      <c r="D171" s="1"/>
      <c r="E171" s="11"/>
      <c r="F171" s="11"/>
      <c r="G171" s="2">
        <f t="shared" si="12"/>
        <v>4956753.07</v>
      </c>
      <c r="H171" s="73"/>
      <c r="I171" s="40"/>
      <c r="J171" s="67"/>
      <c r="K171" s="11">
        <f t="shared" si="13"/>
        <v>0</v>
      </c>
      <c r="L171" s="2">
        <f t="shared" si="14"/>
        <v>0</v>
      </c>
      <c r="M171" s="121">
        <f t="shared" si="15"/>
        <v>0</v>
      </c>
    </row>
    <row r="172" spans="1:13" x14ac:dyDescent="0.25">
      <c r="A172" s="10"/>
      <c r="B172" s="22"/>
      <c r="C172" s="36" t="s">
        <v>36</v>
      </c>
      <c r="D172" s="1"/>
      <c r="E172" s="11"/>
      <c r="F172" s="11"/>
      <c r="G172" s="2">
        <f t="shared" si="12"/>
        <v>4956753.07</v>
      </c>
      <c r="H172" s="73"/>
      <c r="I172" s="40"/>
      <c r="J172" s="67"/>
      <c r="K172" s="11">
        <f t="shared" si="13"/>
        <v>0</v>
      </c>
      <c r="L172" s="2">
        <f t="shared" si="14"/>
        <v>0</v>
      </c>
      <c r="M172" s="121">
        <f t="shared" si="15"/>
        <v>0</v>
      </c>
    </row>
    <row r="173" spans="1:13" x14ac:dyDescent="0.25">
      <c r="A173" s="10"/>
      <c r="B173" s="22"/>
      <c r="C173" s="36" t="s">
        <v>36</v>
      </c>
      <c r="D173" s="1"/>
      <c r="E173" s="11"/>
      <c r="F173" s="11"/>
      <c r="G173" s="2">
        <f t="shared" si="12"/>
        <v>4956753.07</v>
      </c>
      <c r="H173" s="73"/>
      <c r="I173" s="40"/>
      <c r="J173" s="67"/>
      <c r="K173" s="11">
        <f t="shared" si="13"/>
        <v>0</v>
      </c>
      <c r="L173" s="2">
        <f t="shared" si="14"/>
        <v>0</v>
      </c>
      <c r="M173" s="121">
        <f t="shared" si="15"/>
        <v>0</v>
      </c>
    </row>
    <row r="174" spans="1:13" x14ac:dyDescent="0.25">
      <c r="A174" s="10"/>
      <c r="B174" s="22"/>
      <c r="C174" s="36" t="s">
        <v>36</v>
      </c>
      <c r="D174" s="1"/>
      <c r="E174" s="11"/>
      <c r="F174" s="11"/>
      <c r="G174" s="2">
        <f t="shared" si="12"/>
        <v>4956753.07</v>
      </c>
      <c r="H174" s="73"/>
      <c r="I174" s="40"/>
      <c r="J174" s="67"/>
      <c r="K174" s="11">
        <f t="shared" si="13"/>
        <v>0</v>
      </c>
      <c r="L174" s="2">
        <f t="shared" si="14"/>
        <v>0</v>
      </c>
      <c r="M174" s="121">
        <f t="shared" si="15"/>
        <v>0</v>
      </c>
    </row>
    <row r="175" spans="1:13" x14ac:dyDescent="0.25">
      <c r="A175" s="10"/>
      <c r="B175" s="22"/>
      <c r="C175" s="36" t="s">
        <v>36</v>
      </c>
      <c r="D175" s="1"/>
      <c r="E175" s="11"/>
      <c r="F175" s="11"/>
      <c r="G175" s="2">
        <f t="shared" si="12"/>
        <v>4956753.07</v>
      </c>
      <c r="H175" s="73"/>
      <c r="I175" s="40"/>
      <c r="J175" s="67"/>
      <c r="K175" s="11">
        <f t="shared" si="13"/>
        <v>0</v>
      </c>
      <c r="L175" s="2">
        <f t="shared" si="14"/>
        <v>0</v>
      </c>
      <c r="M175" s="121">
        <f t="shared" si="15"/>
        <v>0</v>
      </c>
    </row>
    <row r="176" spans="1:13" x14ac:dyDescent="0.25">
      <c r="A176" s="10"/>
      <c r="B176" s="22"/>
      <c r="C176" s="36" t="s">
        <v>36</v>
      </c>
      <c r="D176" s="1"/>
      <c r="E176" s="11"/>
      <c r="F176" s="11"/>
      <c r="G176" s="2">
        <f t="shared" si="12"/>
        <v>4956753.07</v>
      </c>
      <c r="H176" s="73"/>
      <c r="I176" s="40"/>
      <c r="J176" s="67"/>
      <c r="K176" s="11">
        <f t="shared" si="13"/>
        <v>0</v>
      </c>
      <c r="L176" s="2">
        <f t="shared" si="14"/>
        <v>0</v>
      </c>
      <c r="M176" s="121">
        <f t="shared" si="15"/>
        <v>0</v>
      </c>
    </row>
    <row r="177" spans="1:13" x14ac:dyDescent="0.25">
      <c r="A177" s="10"/>
      <c r="B177" s="22"/>
      <c r="C177" s="36" t="s">
        <v>36</v>
      </c>
      <c r="D177" s="1"/>
      <c r="E177" s="11"/>
      <c r="F177" s="11"/>
      <c r="G177" s="2">
        <f t="shared" si="12"/>
        <v>4956753.07</v>
      </c>
      <c r="H177" s="73"/>
      <c r="I177" s="40"/>
      <c r="J177" s="67"/>
      <c r="K177" s="11">
        <f t="shared" si="13"/>
        <v>0</v>
      </c>
      <c r="L177" s="2">
        <f t="shared" si="14"/>
        <v>0</v>
      </c>
      <c r="M177" s="121">
        <f t="shared" si="15"/>
        <v>0</v>
      </c>
    </row>
    <row r="178" spans="1:13" x14ac:dyDescent="0.25">
      <c r="A178" s="10"/>
      <c r="B178" s="22"/>
      <c r="C178" s="36" t="s">
        <v>36</v>
      </c>
      <c r="D178" s="1"/>
      <c r="E178" s="11"/>
      <c r="F178" s="11"/>
      <c r="G178" s="2">
        <f t="shared" si="12"/>
        <v>4956753.07</v>
      </c>
      <c r="H178" s="73"/>
      <c r="I178" s="40"/>
      <c r="J178" s="67"/>
      <c r="K178" s="11">
        <f t="shared" si="13"/>
        <v>0</v>
      </c>
      <c r="L178" s="2">
        <f t="shared" si="14"/>
        <v>0</v>
      </c>
      <c r="M178" s="121">
        <f t="shared" si="15"/>
        <v>0</v>
      </c>
    </row>
    <row r="179" spans="1:13" x14ac:dyDescent="0.25">
      <c r="A179" s="10"/>
      <c r="B179" s="22"/>
      <c r="C179" s="36" t="s">
        <v>36</v>
      </c>
      <c r="D179" s="1"/>
      <c r="E179" s="11"/>
      <c r="F179" s="11"/>
      <c r="G179" s="2">
        <f t="shared" si="12"/>
        <v>4956753.07</v>
      </c>
      <c r="H179" s="73"/>
      <c r="I179" s="40"/>
      <c r="J179" s="67"/>
      <c r="K179" s="11">
        <f t="shared" si="13"/>
        <v>0</v>
      </c>
      <c r="L179" s="2">
        <f t="shared" si="14"/>
        <v>0</v>
      </c>
      <c r="M179" s="121">
        <f t="shared" si="15"/>
        <v>0</v>
      </c>
    </row>
    <row r="180" spans="1:13" x14ac:dyDescent="0.25">
      <c r="A180" s="10"/>
      <c r="B180" s="22"/>
      <c r="C180" s="36" t="s">
        <v>36</v>
      </c>
      <c r="D180" s="1"/>
      <c r="E180" s="11"/>
      <c r="F180" s="11"/>
      <c r="G180" s="2">
        <f t="shared" si="12"/>
        <v>4956753.07</v>
      </c>
      <c r="H180" s="73"/>
      <c r="I180" s="40"/>
      <c r="J180" s="67"/>
      <c r="K180" s="11">
        <f t="shared" si="13"/>
        <v>0</v>
      </c>
      <c r="L180" s="2">
        <f t="shared" si="14"/>
        <v>0</v>
      </c>
      <c r="M180" s="121">
        <f t="shared" si="15"/>
        <v>0</v>
      </c>
    </row>
    <row r="181" spans="1:13" x14ac:dyDescent="0.25">
      <c r="A181" s="10"/>
      <c r="B181" s="22"/>
      <c r="C181" s="36" t="s">
        <v>36</v>
      </c>
      <c r="D181" s="1"/>
      <c r="E181" s="11"/>
      <c r="F181" s="11"/>
      <c r="G181" s="2">
        <f t="shared" si="12"/>
        <v>4956753.07</v>
      </c>
      <c r="H181" s="73"/>
      <c r="I181" s="40"/>
      <c r="J181" s="67"/>
      <c r="K181" s="11">
        <f t="shared" si="13"/>
        <v>0</v>
      </c>
      <c r="L181" s="2">
        <f t="shared" si="14"/>
        <v>0</v>
      </c>
      <c r="M181" s="121">
        <f t="shared" si="15"/>
        <v>0</v>
      </c>
    </row>
    <row r="182" spans="1:13" x14ac:dyDescent="0.25">
      <c r="A182" s="10"/>
      <c r="B182" s="22"/>
      <c r="C182" s="36" t="s">
        <v>36</v>
      </c>
      <c r="D182" s="1"/>
      <c r="E182" s="11"/>
      <c r="F182" s="11"/>
      <c r="G182" s="2">
        <f t="shared" si="12"/>
        <v>4956753.07</v>
      </c>
      <c r="H182" s="73"/>
      <c r="I182" s="40"/>
      <c r="J182" s="67"/>
      <c r="K182" s="11">
        <f t="shared" si="13"/>
        <v>0</v>
      </c>
      <c r="L182" s="2">
        <f t="shared" si="14"/>
        <v>0</v>
      </c>
      <c r="M182" s="121">
        <f t="shared" si="15"/>
        <v>0</v>
      </c>
    </row>
    <row r="183" spans="1:13" x14ac:dyDescent="0.25">
      <c r="A183" s="10"/>
      <c r="B183" s="22"/>
      <c r="C183" s="36" t="s">
        <v>36</v>
      </c>
      <c r="D183" s="1"/>
      <c r="E183" s="11"/>
      <c r="F183" s="11"/>
      <c r="G183" s="2">
        <f t="shared" si="12"/>
        <v>4956753.07</v>
      </c>
      <c r="H183" s="73"/>
      <c r="I183" s="40"/>
      <c r="J183" s="67"/>
      <c r="K183" s="11">
        <f t="shared" si="13"/>
        <v>0</v>
      </c>
      <c r="L183" s="2">
        <f t="shared" si="14"/>
        <v>0</v>
      </c>
      <c r="M183" s="121">
        <f t="shared" si="15"/>
        <v>0</v>
      </c>
    </row>
    <row r="184" spans="1:13" x14ac:dyDescent="0.25">
      <c r="A184" s="10"/>
      <c r="B184" s="22"/>
      <c r="C184" s="36" t="s">
        <v>36</v>
      </c>
      <c r="D184" s="1"/>
      <c r="E184" s="11"/>
      <c r="F184" s="11"/>
      <c r="G184" s="2">
        <f t="shared" si="12"/>
        <v>4956753.07</v>
      </c>
      <c r="H184" s="73"/>
      <c r="I184" s="40"/>
      <c r="J184" s="67"/>
      <c r="K184" s="11">
        <f t="shared" si="13"/>
        <v>0</v>
      </c>
      <c r="L184" s="2">
        <f t="shared" si="14"/>
        <v>0</v>
      </c>
      <c r="M184" s="121">
        <f t="shared" si="15"/>
        <v>0</v>
      </c>
    </row>
    <row r="185" spans="1:13" x14ac:dyDescent="0.25">
      <c r="A185" s="10"/>
      <c r="B185" s="22"/>
      <c r="C185" s="36" t="s">
        <v>36</v>
      </c>
      <c r="D185" s="1"/>
      <c r="E185" s="11"/>
      <c r="F185" s="11"/>
      <c r="G185" s="2">
        <f t="shared" si="12"/>
        <v>4956753.07</v>
      </c>
      <c r="H185" s="73"/>
      <c r="I185" s="40"/>
      <c r="J185" s="67"/>
      <c r="K185" s="11">
        <f t="shared" si="13"/>
        <v>0</v>
      </c>
      <c r="L185" s="2">
        <f t="shared" si="14"/>
        <v>0</v>
      </c>
      <c r="M185" s="121">
        <f t="shared" si="15"/>
        <v>0</v>
      </c>
    </row>
    <row r="186" spans="1:13" x14ac:dyDescent="0.25">
      <c r="A186" s="10"/>
      <c r="B186" s="22"/>
      <c r="C186" s="36" t="s">
        <v>36</v>
      </c>
      <c r="D186" s="1"/>
      <c r="E186" s="11"/>
      <c r="F186" s="11"/>
      <c r="G186" s="2">
        <f t="shared" si="12"/>
        <v>4956753.07</v>
      </c>
      <c r="H186" s="73"/>
      <c r="I186" s="40"/>
      <c r="J186" s="67"/>
      <c r="K186" s="11">
        <f t="shared" si="13"/>
        <v>0</v>
      </c>
      <c r="L186" s="2">
        <f t="shared" si="14"/>
        <v>0</v>
      </c>
      <c r="M186" s="121">
        <f t="shared" si="15"/>
        <v>0</v>
      </c>
    </row>
    <row r="187" spans="1:13" x14ac:dyDescent="0.25">
      <c r="A187" s="10"/>
      <c r="B187" s="22"/>
      <c r="C187" s="36" t="s">
        <v>36</v>
      </c>
      <c r="D187" s="1"/>
      <c r="E187" s="11"/>
      <c r="F187" s="11"/>
      <c r="G187" s="2">
        <f t="shared" si="12"/>
        <v>4956753.07</v>
      </c>
      <c r="H187" s="73"/>
      <c r="I187" s="40"/>
      <c r="J187" s="67"/>
      <c r="K187" s="11">
        <f t="shared" si="13"/>
        <v>0</v>
      </c>
      <c r="L187" s="2">
        <f t="shared" si="14"/>
        <v>0</v>
      </c>
      <c r="M187" s="121">
        <f t="shared" si="15"/>
        <v>0</v>
      </c>
    </row>
    <row r="188" spans="1:13" x14ac:dyDescent="0.25">
      <c r="A188" s="10"/>
      <c r="B188" s="22"/>
      <c r="C188" s="36" t="s">
        <v>36</v>
      </c>
      <c r="D188" s="1"/>
      <c r="E188" s="11"/>
      <c r="F188" s="11"/>
      <c r="G188" s="2">
        <f t="shared" si="12"/>
        <v>4956753.07</v>
      </c>
      <c r="H188" s="73"/>
      <c r="I188" s="40"/>
      <c r="J188" s="67"/>
      <c r="K188" s="11">
        <f t="shared" si="13"/>
        <v>0</v>
      </c>
      <c r="L188" s="2">
        <f t="shared" si="14"/>
        <v>0</v>
      </c>
      <c r="M188" s="121">
        <f t="shared" si="15"/>
        <v>0</v>
      </c>
    </row>
    <row r="189" spans="1:13" x14ac:dyDescent="0.25">
      <c r="A189" s="10"/>
      <c r="B189" s="22"/>
      <c r="C189" s="36" t="s">
        <v>36</v>
      </c>
      <c r="D189" s="1"/>
      <c r="E189" s="11"/>
      <c r="F189" s="11"/>
      <c r="G189" s="2">
        <f t="shared" si="12"/>
        <v>4956753.07</v>
      </c>
      <c r="H189" s="73"/>
      <c r="I189" s="40"/>
      <c r="J189" s="67"/>
      <c r="K189" s="11">
        <f t="shared" si="13"/>
        <v>0</v>
      </c>
      <c r="L189" s="2">
        <f t="shared" si="14"/>
        <v>0</v>
      </c>
      <c r="M189" s="121">
        <f t="shared" si="15"/>
        <v>0</v>
      </c>
    </row>
    <row r="190" spans="1:13" x14ac:dyDescent="0.25">
      <c r="A190" s="10"/>
      <c r="B190" s="22"/>
      <c r="C190" s="36" t="s">
        <v>36</v>
      </c>
      <c r="D190" s="1"/>
      <c r="E190" s="11"/>
      <c r="F190" s="11"/>
      <c r="G190" s="2">
        <f t="shared" si="12"/>
        <v>4956753.07</v>
      </c>
      <c r="H190" s="73"/>
      <c r="I190" s="40"/>
      <c r="J190" s="67"/>
      <c r="K190" s="11">
        <f t="shared" si="13"/>
        <v>0</v>
      </c>
      <c r="L190" s="2">
        <f t="shared" si="14"/>
        <v>0</v>
      </c>
      <c r="M190" s="121">
        <f t="shared" si="15"/>
        <v>0</v>
      </c>
    </row>
    <row r="191" spans="1:13" x14ac:dyDescent="0.25">
      <c r="A191" s="10"/>
      <c r="B191" s="22"/>
      <c r="C191" s="36" t="s">
        <v>36</v>
      </c>
      <c r="D191" s="1"/>
      <c r="E191" s="11"/>
      <c r="F191" s="11"/>
      <c r="G191" s="2">
        <f t="shared" si="12"/>
        <v>4956753.07</v>
      </c>
      <c r="H191" s="73"/>
      <c r="I191" s="40"/>
      <c r="J191" s="67"/>
      <c r="K191" s="11">
        <f t="shared" si="13"/>
        <v>0</v>
      </c>
      <c r="L191" s="2">
        <f t="shared" si="14"/>
        <v>0</v>
      </c>
      <c r="M191" s="121">
        <f t="shared" si="15"/>
        <v>0</v>
      </c>
    </row>
    <row r="192" spans="1:13" x14ac:dyDescent="0.25">
      <c r="A192" s="10"/>
      <c r="B192" s="22"/>
      <c r="C192" s="36" t="s">
        <v>36</v>
      </c>
      <c r="D192" s="1"/>
      <c r="E192" s="11"/>
      <c r="F192" s="11"/>
      <c r="G192" s="2">
        <f t="shared" si="12"/>
        <v>4956753.07</v>
      </c>
      <c r="H192" s="73"/>
      <c r="I192" s="40"/>
      <c r="J192" s="67"/>
      <c r="K192" s="11">
        <f t="shared" si="13"/>
        <v>0</v>
      </c>
      <c r="L192" s="2">
        <f t="shared" si="14"/>
        <v>0</v>
      </c>
      <c r="M192" s="121">
        <f t="shared" si="15"/>
        <v>0</v>
      </c>
    </row>
    <row r="193" spans="1:13" x14ac:dyDescent="0.25">
      <c r="A193" s="10"/>
      <c r="B193" s="22"/>
      <c r="C193" s="36" t="s">
        <v>36</v>
      </c>
      <c r="D193" s="1"/>
      <c r="E193" s="11"/>
      <c r="F193" s="11"/>
      <c r="G193" s="2">
        <f t="shared" si="12"/>
        <v>4956753.07</v>
      </c>
      <c r="H193" s="73"/>
      <c r="I193" s="40"/>
      <c r="J193" s="67"/>
      <c r="K193" s="11">
        <f t="shared" si="13"/>
        <v>0</v>
      </c>
      <c r="L193" s="2">
        <f t="shared" si="14"/>
        <v>0</v>
      </c>
      <c r="M193" s="121">
        <f t="shared" si="15"/>
        <v>0</v>
      </c>
    </row>
    <row r="194" spans="1:13" x14ac:dyDescent="0.25">
      <c r="A194" s="10"/>
      <c r="B194" s="22"/>
      <c r="C194" s="36" t="s">
        <v>36</v>
      </c>
      <c r="D194" s="1"/>
      <c r="E194" s="11"/>
      <c r="F194" s="11"/>
      <c r="G194" s="2">
        <f t="shared" si="12"/>
        <v>4956753.07</v>
      </c>
      <c r="H194" s="73"/>
      <c r="I194" s="40"/>
      <c r="J194" s="67"/>
      <c r="K194" s="11">
        <f t="shared" si="13"/>
        <v>0</v>
      </c>
      <c r="L194" s="2">
        <f t="shared" si="14"/>
        <v>0</v>
      </c>
      <c r="M194" s="121">
        <f t="shared" si="15"/>
        <v>0</v>
      </c>
    </row>
    <row r="195" spans="1:13" x14ac:dyDescent="0.25">
      <c r="A195" s="10"/>
      <c r="B195" s="22"/>
      <c r="C195" s="36" t="s">
        <v>36</v>
      </c>
      <c r="D195" s="1"/>
      <c r="E195" s="11"/>
      <c r="F195" s="11"/>
      <c r="G195" s="2">
        <f t="shared" si="12"/>
        <v>4956753.07</v>
      </c>
      <c r="H195" s="73"/>
      <c r="I195" s="40"/>
      <c r="J195" s="67"/>
      <c r="K195" s="11">
        <f t="shared" si="13"/>
        <v>0</v>
      </c>
      <c r="L195" s="2">
        <f t="shared" si="14"/>
        <v>0</v>
      </c>
      <c r="M195" s="121">
        <f t="shared" si="15"/>
        <v>0</v>
      </c>
    </row>
    <row r="196" spans="1:13" x14ac:dyDescent="0.25">
      <c r="A196" s="10"/>
      <c r="B196" s="22"/>
      <c r="C196" s="36" t="s">
        <v>36</v>
      </c>
      <c r="D196" s="1"/>
      <c r="E196" s="11"/>
      <c r="F196" s="11"/>
      <c r="G196" s="2">
        <f t="shared" si="12"/>
        <v>4956753.07</v>
      </c>
      <c r="H196" s="73"/>
      <c r="I196" s="40"/>
      <c r="J196" s="67"/>
      <c r="K196" s="11">
        <f t="shared" si="13"/>
        <v>0</v>
      </c>
      <c r="L196" s="2">
        <f t="shared" si="14"/>
        <v>0</v>
      </c>
      <c r="M196" s="121">
        <f t="shared" si="15"/>
        <v>0</v>
      </c>
    </row>
    <row r="197" spans="1:13" x14ac:dyDescent="0.25">
      <c r="A197" s="10"/>
      <c r="B197" s="22"/>
      <c r="C197" s="36" t="s">
        <v>36</v>
      </c>
      <c r="D197" s="1"/>
      <c r="E197" s="11"/>
      <c r="F197" s="11"/>
      <c r="G197" s="2">
        <f t="shared" si="12"/>
        <v>4956753.07</v>
      </c>
      <c r="H197" s="73"/>
      <c r="I197" s="40"/>
      <c r="J197" s="67"/>
      <c r="K197" s="11">
        <f t="shared" si="13"/>
        <v>0</v>
      </c>
      <c r="L197" s="2">
        <f t="shared" si="14"/>
        <v>0</v>
      </c>
      <c r="M197" s="121">
        <f t="shared" si="15"/>
        <v>0</v>
      </c>
    </row>
    <row r="198" spans="1:13" x14ac:dyDescent="0.25">
      <c r="A198" s="10"/>
      <c r="B198" s="22"/>
      <c r="C198" s="36" t="s">
        <v>36</v>
      </c>
      <c r="D198" s="1"/>
      <c r="E198" s="11"/>
      <c r="F198" s="11"/>
      <c r="G198" s="2">
        <f t="shared" si="12"/>
        <v>4956753.07</v>
      </c>
      <c r="H198" s="73"/>
      <c r="I198" s="40"/>
      <c r="J198" s="67"/>
      <c r="K198" s="11">
        <f t="shared" si="13"/>
        <v>0</v>
      </c>
      <c r="L198" s="2">
        <f t="shared" si="14"/>
        <v>0</v>
      </c>
      <c r="M198" s="121">
        <f t="shared" si="15"/>
        <v>0</v>
      </c>
    </row>
    <row r="199" spans="1:13" x14ac:dyDescent="0.25">
      <c r="A199" s="10"/>
      <c r="B199" s="22"/>
      <c r="C199" s="36" t="s">
        <v>36</v>
      </c>
      <c r="D199" s="1"/>
      <c r="E199" s="11"/>
      <c r="F199" s="11"/>
      <c r="G199" s="2">
        <f t="shared" si="12"/>
        <v>4956753.07</v>
      </c>
      <c r="H199" s="73"/>
      <c r="I199" s="40"/>
      <c r="J199" s="67"/>
      <c r="K199" s="11">
        <f t="shared" si="13"/>
        <v>0</v>
      </c>
      <c r="L199" s="2">
        <f t="shared" si="14"/>
        <v>0</v>
      </c>
      <c r="M199" s="121">
        <f t="shared" si="15"/>
        <v>0</v>
      </c>
    </row>
    <row r="200" spans="1:13" x14ac:dyDescent="0.25">
      <c r="A200" s="10"/>
      <c r="B200" s="22"/>
      <c r="C200" s="36" t="s">
        <v>36</v>
      </c>
      <c r="D200" s="1"/>
      <c r="E200" s="11"/>
      <c r="F200" s="11"/>
      <c r="G200" s="2">
        <f t="shared" si="12"/>
        <v>4956753.07</v>
      </c>
      <c r="H200" s="73"/>
      <c r="I200" s="40"/>
      <c r="J200" s="67"/>
      <c r="K200" s="11">
        <f t="shared" si="13"/>
        <v>0</v>
      </c>
      <c r="L200" s="2">
        <f t="shared" si="14"/>
        <v>0</v>
      </c>
      <c r="M200" s="121">
        <f t="shared" si="15"/>
        <v>0</v>
      </c>
    </row>
    <row r="201" spans="1:13" x14ac:dyDescent="0.25">
      <c r="A201" s="10"/>
      <c r="B201" s="22"/>
      <c r="C201" s="36" t="s">
        <v>36</v>
      </c>
      <c r="D201" s="1"/>
      <c r="E201" s="11"/>
      <c r="F201" s="11"/>
      <c r="G201" s="2">
        <f t="shared" si="12"/>
        <v>4956753.07</v>
      </c>
      <c r="H201" s="73"/>
      <c r="I201" s="40"/>
      <c r="J201" s="67"/>
      <c r="K201" s="11">
        <f t="shared" si="13"/>
        <v>0</v>
      </c>
      <c r="L201" s="2">
        <f t="shared" si="14"/>
        <v>0</v>
      </c>
      <c r="M201" s="121">
        <f t="shared" si="15"/>
        <v>0</v>
      </c>
    </row>
    <row r="202" spans="1:13" x14ac:dyDescent="0.25">
      <c r="A202" s="10"/>
      <c r="B202" s="22"/>
      <c r="C202" s="36" t="s">
        <v>36</v>
      </c>
      <c r="D202" s="1"/>
      <c r="E202" s="11"/>
      <c r="F202" s="11"/>
      <c r="G202" s="2">
        <f t="shared" si="12"/>
        <v>4956753.07</v>
      </c>
      <c r="H202" s="73"/>
      <c r="I202" s="40"/>
      <c r="J202" s="67"/>
      <c r="K202" s="11">
        <f t="shared" si="13"/>
        <v>0</v>
      </c>
      <c r="L202" s="2">
        <f t="shared" si="14"/>
        <v>0</v>
      </c>
      <c r="M202" s="121">
        <f t="shared" si="15"/>
        <v>0</v>
      </c>
    </row>
    <row r="203" spans="1:13" x14ac:dyDescent="0.25">
      <c r="A203" s="10"/>
      <c r="B203" s="22"/>
      <c r="C203" s="36" t="s">
        <v>36</v>
      </c>
      <c r="D203" s="1"/>
      <c r="E203" s="11"/>
      <c r="F203" s="11"/>
      <c r="G203" s="2">
        <f t="shared" si="12"/>
        <v>4956753.07</v>
      </c>
      <c r="H203" s="73"/>
      <c r="I203" s="40"/>
      <c r="J203" s="67"/>
      <c r="K203" s="11">
        <f t="shared" si="13"/>
        <v>0</v>
      </c>
      <c r="L203" s="2">
        <f t="shared" si="14"/>
        <v>0</v>
      </c>
      <c r="M203" s="121">
        <f t="shared" si="15"/>
        <v>0</v>
      </c>
    </row>
    <row r="204" spans="1:13" x14ac:dyDescent="0.25">
      <c r="A204" s="10"/>
      <c r="B204" s="22"/>
      <c r="C204" s="36" t="s">
        <v>36</v>
      </c>
      <c r="D204" s="1"/>
      <c r="E204" s="11"/>
      <c r="F204" s="11"/>
      <c r="G204" s="2">
        <f t="shared" si="12"/>
        <v>4956753.07</v>
      </c>
      <c r="H204" s="73"/>
      <c r="I204" s="40"/>
      <c r="J204" s="67"/>
      <c r="K204" s="11">
        <f t="shared" si="13"/>
        <v>0</v>
      </c>
      <c r="L204" s="2">
        <f t="shared" si="14"/>
        <v>0</v>
      </c>
      <c r="M204" s="121">
        <f t="shared" si="15"/>
        <v>0</v>
      </c>
    </row>
    <row r="205" spans="1:13" x14ac:dyDescent="0.25">
      <c r="A205" s="10"/>
      <c r="B205" s="22"/>
      <c r="C205" s="36" t="s">
        <v>36</v>
      </c>
      <c r="D205" s="1"/>
      <c r="E205" s="11"/>
      <c r="F205" s="11"/>
      <c r="G205" s="2">
        <f t="shared" si="12"/>
        <v>4956753.07</v>
      </c>
      <c r="H205" s="73"/>
      <c r="I205" s="40"/>
      <c r="J205" s="67"/>
      <c r="K205" s="11">
        <f t="shared" si="13"/>
        <v>0</v>
      </c>
      <c r="L205" s="2">
        <f t="shared" si="14"/>
        <v>0</v>
      </c>
      <c r="M205" s="121">
        <f t="shared" si="15"/>
        <v>0</v>
      </c>
    </row>
    <row r="206" spans="1:13" x14ac:dyDescent="0.25">
      <c r="A206" s="10"/>
      <c r="B206" s="22"/>
      <c r="C206" s="36" t="s">
        <v>36</v>
      </c>
      <c r="D206" s="1"/>
      <c r="E206" s="11"/>
      <c r="F206" s="11"/>
      <c r="G206" s="2">
        <f t="shared" si="12"/>
        <v>4956753.07</v>
      </c>
      <c r="H206" s="73"/>
      <c r="I206" s="40"/>
      <c r="J206" s="67"/>
      <c r="K206" s="11">
        <f t="shared" si="13"/>
        <v>0</v>
      </c>
      <c r="L206" s="2">
        <f t="shared" si="14"/>
        <v>0</v>
      </c>
      <c r="M206" s="121">
        <f t="shared" si="15"/>
        <v>0</v>
      </c>
    </row>
    <row r="207" spans="1:13" x14ac:dyDescent="0.25">
      <c r="A207" s="10"/>
      <c r="B207" s="22"/>
      <c r="C207" s="36" t="s">
        <v>36</v>
      </c>
      <c r="D207" s="1"/>
      <c r="E207" s="11"/>
      <c r="F207" s="11"/>
      <c r="G207" s="2">
        <f t="shared" si="12"/>
        <v>4956753.07</v>
      </c>
      <c r="H207" s="73"/>
      <c r="I207" s="40"/>
      <c r="J207" s="67"/>
      <c r="K207" s="11">
        <f t="shared" si="13"/>
        <v>0</v>
      </c>
      <c r="L207" s="2">
        <f t="shared" si="14"/>
        <v>0</v>
      </c>
      <c r="M207" s="121">
        <f t="shared" si="15"/>
        <v>0</v>
      </c>
    </row>
    <row r="208" spans="1:13" x14ac:dyDescent="0.25">
      <c r="A208" s="10"/>
      <c r="B208" s="22"/>
      <c r="C208" s="36" t="s">
        <v>36</v>
      </c>
      <c r="D208" s="1"/>
      <c r="E208" s="11"/>
      <c r="F208" s="11"/>
      <c r="G208" s="2">
        <f t="shared" si="12"/>
        <v>4956753.07</v>
      </c>
      <c r="H208" s="73"/>
      <c r="I208" s="40"/>
      <c r="J208" s="67"/>
      <c r="K208" s="11">
        <f t="shared" si="13"/>
        <v>0</v>
      </c>
      <c r="L208" s="2">
        <f t="shared" si="14"/>
        <v>0</v>
      </c>
      <c r="M208" s="121">
        <f t="shared" si="15"/>
        <v>0</v>
      </c>
    </row>
    <row r="209" spans="1:13" x14ac:dyDescent="0.25">
      <c r="A209" s="10"/>
      <c r="B209" s="22"/>
      <c r="C209" s="36" t="s">
        <v>36</v>
      </c>
      <c r="D209" s="1"/>
      <c r="E209" s="11"/>
      <c r="F209" s="11"/>
      <c r="G209" s="2">
        <f t="shared" ref="G209:G272" si="16">G208+E209-F209</f>
        <v>4956753.07</v>
      </c>
      <c r="H209" s="73"/>
      <c r="I209" s="40"/>
      <c r="J209" s="67"/>
      <c r="K209" s="11">
        <f t="shared" ref="K209:K272" si="17">H209+I209-J209</f>
        <v>0</v>
      </c>
      <c r="L209" s="2">
        <f t="shared" ref="L209:L272" si="18">H209+I209+J209-F209</f>
        <v>0</v>
      </c>
      <c r="M209" s="121">
        <f t="shared" ref="M209:M272" si="19">F209*0.2</f>
        <v>0</v>
      </c>
    </row>
    <row r="210" spans="1:13" x14ac:dyDescent="0.25">
      <c r="A210" s="10"/>
      <c r="B210" s="22"/>
      <c r="C210" s="36" t="s">
        <v>36</v>
      </c>
      <c r="D210" s="1"/>
      <c r="E210" s="11"/>
      <c r="F210" s="11"/>
      <c r="G210" s="2">
        <f t="shared" si="16"/>
        <v>4956753.07</v>
      </c>
      <c r="H210" s="73"/>
      <c r="I210" s="40"/>
      <c r="J210" s="67"/>
      <c r="K210" s="11">
        <f t="shared" si="17"/>
        <v>0</v>
      </c>
      <c r="L210" s="2">
        <f t="shared" si="18"/>
        <v>0</v>
      </c>
      <c r="M210" s="121">
        <f t="shared" si="19"/>
        <v>0</v>
      </c>
    </row>
    <row r="211" spans="1:13" x14ac:dyDescent="0.25">
      <c r="A211" s="10"/>
      <c r="B211" s="22"/>
      <c r="C211" s="36" t="s">
        <v>36</v>
      </c>
      <c r="D211" s="1"/>
      <c r="E211" s="11"/>
      <c r="F211" s="11"/>
      <c r="G211" s="2">
        <f t="shared" si="16"/>
        <v>4956753.07</v>
      </c>
      <c r="H211" s="73"/>
      <c r="I211" s="40"/>
      <c r="J211" s="67"/>
      <c r="K211" s="11">
        <f t="shared" si="17"/>
        <v>0</v>
      </c>
      <c r="L211" s="2">
        <f t="shared" si="18"/>
        <v>0</v>
      </c>
      <c r="M211" s="121">
        <f t="shared" si="19"/>
        <v>0</v>
      </c>
    </row>
    <row r="212" spans="1:13" x14ac:dyDescent="0.25">
      <c r="A212" s="10"/>
      <c r="B212" s="22"/>
      <c r="C212" s="36" t="s">
        <v>36</v>
      </c>
      <c r="D212" s="1"/>
      <c r="E212" s="11"/>
      <c r="F212" s="11"/>
      <c r="G212" s="2">
        <f t="shared" si="16"/>
        <v>4956753.07</v>
      </c>
      <c r="H212" s="73"/>
      <c r="I212" s="40"/>
      <c r="J212" s="67"/>
      <c r="K212" s="11">
        <f t="shared" si="17"/>
        <v>0</v>
      </c>
      <c r="L212" s="2">
        <f t="shared" si="18"/>
        <v>0</v>
      </c>
      <c r="M212" s="121">
        <f t="shared" si="19"/>
        <v>0</v>
      </c>
    </row>
    <row r="213" spans="1:13" x14ac:dyDescent="0.25">
      <c r="A213" s="10"/>
      <c r="B213" s="22"/>
      <c r="C213" s="36" t="s">
        <v>36</v>
      </c>
      <c r="D213" s="1"/>
      <c r="E213" s="11"/>
      <c r="F213" s="11"/>
      <c r="G213" s="2">
        <f t="shared" si="16"/>
        <v>4956753.07</v>
      </c>
      <c r="H213" s="73"/>
      <c r="I213" s="40"/>
      <c r="J213" s="67"/>
      <c r="K213" s="11">
        <f t="shared" si="17"/>
        <v>0</v>
      </c>
      <c r="L213" s="2">
        <f t="shared" si="18"/>
        <v>0</v>
      </c>
      <c r="M213" s="121">
        <f t="shared" si="19"/>
        <v>0</v>
      </c>
    </row>
    <row r="214" spans="1:13" x14ac:dyDescent="0.25">
      <c r="A214" s="10"/>
      <c r="B214" s="22"/>
      <c r="C214" s="36" t="s">
        <v>36</v>
      </c>
      <c r="D214" s="1"/>
      <c r="E214" s="11"/>
      <c r="F214" s="11"/>
      <c r="G214" s="2">
        <f t="shared" si="16"/>
        <v>4956753.07</v>
      </c>
      <c r="H214" s="73"/>
      <c r="I214" s="40"/>
      <c r="J214" s="67"/>
      <c r="K214" s="11">
        <f t="shared" si="17"/>
        <v>0</v>
      </c>
      <c r="L214" s="2">
        <f t="shared" si="18"/>
        <v>0</v>
      </c>
      <c r="M214" s="121">
        <f t="shared" si="19"/>
        <v>0</v>
      </c>
    </row>
    <row r="215" spans="1:13" x14ac:dyDescent="0.25">
      <c r="A215" s="10"/>
      <c r="B215" s="22"/>
      <c r="C215" s="36" t="s">
        <v>36</v>
      </c>
      <c r="D215" s="1"/>
      <c r="E215" s="11"/>
      <c r="F215" s="11"/>
      <c r="G215" s="2">
        <f t="shared" si="16"/>
        <v>4956753.07</v>
      </c>
      <c r="H215" s="73"/>
      <c r="I215" s="40"/>
      <c r="J215" s="67"/>
      <c r="K215" s="11">
        <f t="shared" si="17"/>
        <v>0</v>
      </c>
      <c r="L215" s="2">
        <f t="shared" si="18"/>
        <v>0</v>
      </c>
      <c r="M215" s="121">
        <f t="shared" si="19"/>
        <v>0</v>
      </c>
    </row>
    <row r="216" spans="1:13" x14ac:dyDescent="0.25">
      <c r="A216" s="10"/>
      <c r="B216" s="22"/>
      <c r="C216" s="36" t="s">
        <v>36</v>
      </c>
      <c r="D216" s="1"/>
      <c r="E216" s="11"/>
      <c r="F216" s="11"/>
      <c r="G216" s="2">
        <f t="shared" si="16"/>
        <v>4956753.07</v>
      </c>
      <c r="H216" s="73"/>
      <c r="I216" s="40"/>
      <c r="J216" s="67"/>
      <c r="K216" s="11">
        <f t="shared" si="17"/>
        <v>0</v>
      </c>
      <c r="L216" s="2">
        <f t="shared" si="18"/>
        <v>0</v>
      </c>
      <c r="M216" s="121">
        <f t="shared" si="19"/>
        <v>0</v>
      </c>
    </row>
    <row r="217" spans="1:13" x14ac:dyDescent="0.25">
      <c r="A217" s="10"/>
      <c r="B217" s="22"/>
      <c r="C217" s="36" t="s">
        <v>36</v>
      </c>
      <c r="D217" s="1"/>
      <c r="E217" s="11"/>
      <c r="F217" s="11"/>
      <c r="G217" s="2">
        <f t="shared" si="16"/>
        <v>4956753.07</v>
      </c>
      <c r="H217" s="73"/>
      <c r="I217" s="40"/>
      <c r="J217" s="67"/>
      <c r="K217" s="11">
        <f t="shared" si="17"/>
        <v>0</v>
      </c>
      <c r="L217" s="2">
        <f t="shared" si="18"/>
        <v>0</v>
      </c>
      <c r="M217" s="121">
        <f t="shared" si="19"/>
        <v>0</v>
      </c>
    </row>
    <row r="218" spans="1:13" x14ac:dyDescent="0.25">
      <c r="A218" s="10"/>
      <c r="B218" s="22"/>
      <c r="C218" s="36" t="s">
        <v>36</v>
      </c>
      <c r="D218" s="1"/>
      <c r="E218" s="11"/>
      <c r="F218" s="11"/>
      <c r="G218" s="2">
        <f t="shared" si="16"/>
        <v>4956753.07</v>
      </c>
      <c r="H218" s="73"/>
      <c r="I218" s="40"/>
      <c r="J218" s="67"/>
      <c r="K218" s="11">
        <f t="shared" si="17"/>
        <v>0</v>
      </c>
      <c r="L218" s="2">
        <f t="shared" si="18"/>
        <v>0</v>
      </c>
      <c r="M218" s="121">
        <f t="shared" si="19"/>
        <v>0</v>
      </c>
    </row>
    <row r="219" spans="1:13" x14ac:dyDescent="0.25">
      <c r="A219" s="10"/>
      <c r="B219" s="22"/>
      <c r="C219" s="36" t="s">
        <v>36</v>
      </c>
      <c r="D219" s="1"/>
      <c r="E219" s="11"/>
      <c r="F219" s="11"/>
      <c r="G219" s="2">
        <f t="shared" si="16"/>
        <v>4956753.07</v>
      </c>
      <c r="H219" s="73"/>
      <c r="I219" s="40"/>
      <c r="J219" s="67"/>
      <c r="K219" s="11">
        <f t="shared" si="17"/>
        <v>0</v>
      </c>
      <c r="L219" s="2">
        <f t="shared" si="18"/>
        <v>0</v>
      </c>
      <c r="M219" s="121">
        <f t="shared" si="19"/>
        <v>0</v>
      </c>
    </row>
    <row r="220" spans="1:13" x14ac:dyDescent="0.25">
      <c r="A220" s="10"/>
      <c r="B220" s="22"/>
      <c r="C220" s="36" t="s">
        <v>36</v>
      </c>
      <c r="D220" s="1"/>
      <c r="E220" s="11"/>
      <c r="F220" s="11"/>
      <c r="G220" s="2">
        <f t="shared" si="16"/>
        <v>4956753.07</v>
      </c>
      <c r="H220" s="73"/>
      <c r="I220" s="40"/>
      <c r="J220" s="67"/>
      <c r="K220" s="11">
        <f t="shared" si="17"/>
        <v>0</v>
      </c>
      <c r="L220" s="2">
        <f t="shared" si="18"/>
        <v>0</v>
      </c>
      <c r="M220" s="121">
        <f t="shared" si="19"/>
        <v>0</v>
      </c>
    </row>
    <row r="221" spans="1:13" x14ac:dyDescent="0.25">
      <c r="A221" s="10"/>
      <c r="B221" s="22"/>
      <c r="C221" s="36" t="s">
        <v>36</v>
      </c>
      <c r="D221" s="1"/>
      <c r="E221" s="11"/>
      <c r="F221" s="11"/>
      <c r="G221" s="2">
        <f t="shared" si="16"/>
        <v>4956753.07</v>
      </c>
      <c r="H221" s="73"/>
      <c r="I221" s="40"/>
      <c r="J221" s="67"/>
      <c r="K221" s="11">
        <f t="shared" si="17"/>
        <v>0</v>
      </c>
      <c r="L221" s="2">
        <f t="shared" si="18"/>
        <v>0</v>
      </c>
      <c r="M221" s="121">
        <f t="shared" si="19"/>
        <v>0</v>
      </c>
    </row>
    <row r="222" spans="1:13" x14ac:dyDescent="0.25">
      <c r="A222" s="10"/>
      <c r="B222" s="22"/>
      <c r="C222" s="36" t="s">
        <v>36</v>
      </c>
      <c r="D222" s="1"/>
      <c r="E222" s="11"/>
      <c r="F222" s="11"/>
      <c r="G222" s="2">
        <f t="shared" si="16"/>
        <v>4956753.07</v>
      </c>
      <c r="H222" s="73"/>
      <c r="I222" s="40"/>
      <c r="J222" s="67"/>
      <c r="K222" s="11">
        <f t="shared" si="17"/>
        <v>0</v>
      </c>
      <c r="L222" s="2">
        <f t="shared" si="18"/>
        <v>0</v>
      </c>
      <c r="M222" s="121">
        <f t="shared" si="19"/>
        <v>0</v>
      </c>
    </row>
    <row r="223" spans="1:13" x14ac:dyDescent="0.25">
      <c r="A223" s="10"/>
      <c r="B223" s="22"/>
      <c r="C223" s="36" t="s">
        <v>36</v>
      </c>
      <c r="D223" s="1"/>
      <c r="E223" s="11"/>
      <c r="F223" s="11"/>
      <c r="G223" s="2">
        <f t="shared" si="16"/>
        <v>4956753.07</v>
      </c>
      <c r="H223" s="73"/>
      <c r="I223" s="40"/>
      <c r="J223" s="67"/>
      <c r="K223" s="11">
        <f t="shared" si="17"/>
        <v>0</v>
      </c>
      <c r="L223" s="2">
        <f t="shared" si="18"/>
        <v>0</v>
      </c>
      <c r="M223" s="121">
        <f t="shared" si="19"/>
        <v>0</v>
      </c>
    </row>
    <row r="224" spans="1:13" x14ac:dyDescent="0.25">
      <c r="A224" s="10"/>
      <c r="B224" s="22"/>
      <c r="C224" s="36" t="s">
        <v>36</v>
      </c>
      <c r="D224" s="1"/>
      <c r="E224" s="11"/>
      <c r="F224" s="11"/>
      <c r="G224" s="2">
        <f t="shared" si="16"/>
        <v>4956753.07</v>
      </c>
      <c r="H224" s="73"/>
      <c r="I224" s="40"/>
      <c r="J224" s="67"/>
      <c r="K224" s="11">
        <f t="shared" si="17"/>
        <v>0</v>
      </c>
      <c r="L224" s="2">
        <f t="shared" si="18"/>
        <v>0</v>
      </c>
      <c r="M224" s="121">
        <f t="shared" si="19"/>
        <v>0</v>
      </c>
    </row>
    <row r="225" spans="1:13" x14ac:dyDescent="0.25">
      <c r="A225" s="10"/>
      <c r="B225" s="22"/>
      <c r="C225" s="36" t="s">
        <v>36</v>
      </c>
      <c r="D225" s="1"/>
      <c r="E225" s="11"/>
      <c r="F225" s="11"/>
      <c r="G225" s="2">
        <f t="shared" si="16"/>
        <v>4956753.07</v>
      </c>
      <c r="H225" s="73"/>
      <c r="I225" s="40"/>
      <c r="J225" s="67"/>
      <c r="K225" s="11">
        <f t="shared" si="17"/>
        <v>0</v>
      </c>
      <c r="L225" s="2">
        <f t="shared" si="18"/>
        <v>0</v>
      </c>
      <c r="M225" s="121">
        <f t="shared" si="19"/>
        <v>0</v>
      </c>
    </row>
    <row r="226" spans="1:13" x14ac:dyDescent="0.25">
      <c r="A226" s="10"/>
      <c r="B226" s="22"/>
      <c r="C226" s="36" t="s">
        <v>36</v>
      </c>
      <c r="D226" s="1"/>
      <c r="E226" s="11"/>
      <c r="F226" s="11"/>
      <c r="G226" s="2">
        <f t="shared" si="16"/>
        <v>4956753.07</v>
      </c>
      <c r="H226" s="73"/>
      <c r="I226" s="40"/>
      <c r="J226" s="67"/>
      <c r="K226" s="11">
        <f t="shared" si="17"/>
        <v>0</v>
      </c>
      <c r="L226" s="2">
        <f t="shared" si="18"/>
        <v>0</v>
      </c>
      <c r="M226" s="121">
        <f t="shared" si="19"/>
        <v>0</v>
      </c>
    </row>
    <row r="227" spans="1:13" x14ac:dyDescent="0.25">
      <c r="A227" s="10"/>
      <c r="B227" s="22"/>
      <c r="C227" s="36" t="s">
        <v>36</v>
      </c>
      <c r="D227" s="1"/>
      <c r="E227" s="11"/>
      <c r="F227" s="11"/>
      <c r="G227" s="2">
        <f t="shared" si="16"/>
        <v>4956753.07</v>
      </c>
      <c r="H227" s="73"/>
      <c r="I227" s="40"/>
      <c r="J227" s="67"/>
      <c r="K227" s="11">
        <f t="shared" si="17"/>
        <v>0</v>
      </c>
      <c r="L227" s="2">
        <f t="shared" si="18"/>
        <v>0</v>
      </c>
      <c r="M227" s="121">
        <f t="shared" si="19"/>
        <v>0</v>
      </c>
    </row>
    <row r="228" spans="1:13" x14ac:dyDescent="0.25">
      <c r="A228" s="10"/>
      <c r="B228" s="22"/>
      <c r="C228" s="36" t="s">
        <v>36</v>
      </c>
      <c r="D228" s="1"/>
      <c r="E228" s="11"/>
      <c r="F228" s="11"/>
      <c r="G228" s="2">
        <f t="shared" si="16"/>
        <v>4956753.07</v>
      </c>
      <c r="H228" s="73"/>
      <c r="I228" s="40"/>
      <c r="J228" s="67"/>
      <c r="K228" s="11">
        <f t="shared" si="17"/>
        <v>0</v>
      </c>
      <c r="L228" s="2">
        <f t="shared" si="18"/>
        <v>0</v>
      </c>
      <c r="M228" s="121">
        <f t="shared" si="19"/>
        <v>0</v>
      </c>
    </row>
    <row r="229" spans="1:13" x14ac:dyDescent="0.25">
      <c r="A229" s="10"/>
      <c r="B229" s="22"/>
      <c r="C229" s="36" t="s">
        <v>36</v>
      </c>
      <c r="D229" s="1"/>
      <c r="E229" s="11"/>
      <c r="F229" s="11"/>
      <c r="G229" s="2">
        <f t="shared" si="16"/>
        <v>4956753.07</v>
      </c>
      <c r="H229" s="73"/>
      <c r="I229" s="40"/>
      <c r="J229" s="67"/>
      <c r="K229" s="11">
        <f t="shared" si="17"/>
        <v>0</v>
      </c>
      <c r="L229" s="2">
        <f t="shared" si="18"/>
        <v>0</v>
      </c>
      <c r="M229" s="121">
        <f t="shared" si="19"/>
        <v>0</v>
      </c>
    </row>
    <row r="230" spans="1:13" x14ac:dyDescent="0.25">
      <c r="A230" s="10"/>
      <c r="B230" s="22"/>
      <c r="C230" s="36" t="s">
        <v>36</v>
      </c>
      <c r="D230" s="1"/>
      <c r="E230" s="11"/>
      <c r="F230" s="11"/>
      <c r="G230" s="2">
        <f t="shared" si="16"/>
        <v>4956753.07</v>
      </c>
      <c r="H230" s="73"/>
      <c r="I230" s="40"/>
      <c r="J230" s="67"/>
      <c r="K230" s="11">
        <f t="shared" si="17"/>
        <v>0</v>
      </c>
      <c r="L230" s="2">
        <f t="shared" si="18"/>
        <v>0</v>
      </c>
      <c r="M230" s="121">
        <f t="shared" si="19"/>
        <v>0</v>
      </c>
    </row>
    <row r="231" spans="1:13" x14ac:dyDescent="0.25">
      <c r="A231" s="10"/>
      <c r="B231" s="22"/>
      <c r="C231" s="36" t="s">
        <v>36</v>
      </c>
      <c r="D231" s="1"/>
      <c r="E231" s="11"/>
      <c r="F231" s="11"/>
      <c r="G231" s="2">
        <f t="shared" si="16"/>
        <v>4956753.07</v>
      </c>
      <c r="H231" s="73"/>
      <c r="I231" s="40"/>
      <c r="J231" s="67"/>
      <c r="K231" s="11">
        <f t="shared" si="17"/>
        <v>0</v>
      </c>
      <c r="L231" s="2">
        <f t="shared" si="18"/>
        <v>0</v>
      </c>
      <c r="M231" s="121">
        <f t="shared" si="19"/>
        <v>0</v>
      </c>
    </row>
    <row r="232" spans="1:13" x14ac:dyDescent="0.25">
      <c r="A232" s="10"/>
      <c r="B232" s="22"/>
      <c r="C232" s="36" t="s">
        <v>36</v>
      </c>
      <c r="D232" s="1"/>
      <c r="E232" s="11"/>
      <c r="F232" s="11"/>
      <c r="G232" s="2">
        <f t="shared" si="16"/>
        <v>4956753.07</v>
      </c>
      <c r="H232" s="73"/>
      <c r="I232" s="40"/>
      <c r="J232" s="67"/>
      <c r="K232" s="11">
        <f t="shared" si="17"/>
        <v>0</v>
      </c>
      <c r="L232" s="2">
        <f t="shared" si="18"/>
        <v>0</v>
      </c>
      <c r="M232" s="121">
        <f t="shared" si="19"/>
        <v>0</v>
      </c>
    </row>
    <row r="233" spans="1:13" x14ac:dyDescent="0.25">
      <c r="A233" s="10"/>
      <c r="B233" s="22"/>
      <c r="C233" s="36" t="s">
        <v>36</v>
      </c>
      <c r="D233" s="1"/>
      <c r="E233" s="11"/>
      <c r="F233" s="11"/>
      <c r="G233" s="2">
        <f t="shared" si="16"/>
        <v>4956753.07</v>
      </c>
      <c r="H233" s="73"/>
      <c r="I233" s="40"/>
      <c r="J233" s="67"/>
      <c r="K233" s="11">
        <f t="shared" si="17"/>
        <v>0</v>
      </c>
      <c r="L233" s="2">
        <f t="shared" si="18"/>
        <v>0</v>
      </c>
      <c r="M233" s="121">
        <f t="shared" si="19"/>
        <v>0</v>
      </c>
    </row>
    <row r="234" spans="1:13" x14ac:dyDescent="0.25">
      <c r="A234" s="10"/>
      <c r="B234" s="22"/>
      <c r="C234" s="36" t="s">
        <v>36</v>
      </c>
      <c r="D234" s="1"/>
      <c r="E234" s="11"/>
      <c r="F234" s="11"/>
      <c r="G234" s="2">
        <f t="shared" si="16"/>
        <v>4956753.07</v>
      </c>
      <c r="H234" s="73"/>
      <c r="I234" s="40"/>
      <c r="J234" s="67"/>
      <c r="K234" s="11">
        <f t="shared" si="17"/>
        <v>0</v>
      </c>
      <c r="L234" s="2">
        <f t="shared" si="18"/>
        <v>0</v>
      </c>
      <c r="M234" s="121">
        <f t="shared" si="19"/>
        <v>0</v>
      </c>
    </row>
    <row r="235" spans="1:13" x14ac:dyDescent="0.25">
      <c r="A235" s="10"/>
      <c r="B235" s="22"/>
      <c r="C235" s="36" t="s">
        <v>36</v>
      </c>
      <c r="D235" s="1"/>
      <c r="E235" s="11"/>
      <c r="F235" s="11"/>
      <c r="G235" s="2">
        <f t="shared" si="16"/>
        <v>4956753.07</v>
      </c>
      <c r="H235" s="73"/>
      <c r="I235" s="40"/>
      <c r="J235" s="67"/>
      <c r="K235" s="11">
        <f t="shared" si="17"/>
        <v>0</v>
      </c>
      <c r="L235" s="2">
        <f t="shared" si="18"/>
        <v>0</v>
      </c>
      <c r="M235" s="121">
        <f t="shared" si="19"/>
        <v>0</v>
      </c>
    </row>
    <row r="236" spans="1:13" x14ac:dyDescent="0.25">
      <c r="A236" s="10"/>
      <c r="B236" s="22"/>
      <c r="C236" s="36" t="s">
        <v>36</v>
      </c>
      <c r="D236" s="1"/>
      <c r="E236" s="11"/>
      <c r="F236" s="11"/>
      <c r="G236" s="2">
        <f t="shared" si="16"/>
        <v>4956753.07</v>
      </c>
      <c r="H236" s="73"/>
      <c r="I236" s="40"/>
      <c r="J236" s="67"/>
      <c r="K236" s="11">
        <f t="shared" si="17"/>
        <v>0</v>
      </c>
      <c r="L236" s="2">
        <f t="shared" si="18"/>
        <v>0</v>
      </c>
      <c r="M236" s="121">
        <f t="shared" si="19"/>
        <v>0</v>
      </c>
    </row>
    <row r="237" spans="1:13" x14ac:dyDescent="0.25">
      <c r="A237" s="10"/>
      <c r="B237" s="22"/>
      <c r="C237" s="36" t="s">
        <v>36</v>
      </c>
      <c r="D237" s="1"/>
      <c r="E237" s="11"/>
      <c r="F237" s="11"/>
      <c r="G237" s="2">
        <f t="shared" si="16"/>
        <v>4956753.07</v>
      </c>
      <c r="H237" s="73"/>
      <c r="I237" s="40"/>
      <c r="J237" s="67"/>
      <c r="K237" s="11">
        <f t="shared" si="17"/>
        <v>0</v>
      </c>
      <c r="L237" s="2">
        <f t="shared" si="18"/>
        <v>0</v>
      </c>
      <c r="M237" s="121">
        <f t="shared" si="19"/>
        <v>0</v>
      </c>
    </row>
    <row r="238" spans="1:13" x14ac:dyDescent="0.25">
      <c r="A238" s="10"/>
      <c r="B238" s="22"/>
      <c r="C238" s="36" t="s">
        <v>36</v>
      </c>
      <c r="D238" s="1"/>
      <c r="E238" s="11"/>
      <c r="F238" s="11"/>
      <c r="G238" s="2">
        <f t="shared" si="16"/>
        <v>4956753.07</v>
      </c>
      <c r="H238" s="73"/>
      <c r="I238" s="40"/>
      <c r="J238" s="67"/>
      <c r="K238" s="11">
        <f t="shared" si="17"/>
        <v>0</v>
      </c>
      <c r="L238" s="2">
        <f t="shared" si="18"/>
        <v>0</v>
      </c>
      <c r="M238" s="121">
        <f t="shared" si="19"/>
        <v>0</v>
      </c>
    </row>
    <row r="239" spans="1:13" x14ac:dyDescent="0.25">
      <c r="A239" s="10"/>
      <c r="B239" s="22"/>
      <c r="C239" s="36" t="s">
        <v>36</v>
      </c>
      <c r="D239" s="1"/>
      <c r="E239" s="11"/>
      <c r="F239" s="11"/>
      <c r="G239" s="2">
        <f t="shared" si="16"/>
        <v>4956753.07</v>
      </c>
      <c r="H239" s="73"/>
      <c r="I239" s="40"/>
      <c r="J239" s="67"/>
      <c r="K239" s="11">
        <f t="shared" si="17"/>
        <v>0</v>
      </c>
      <c r="L239" s="2">
        <f t="shared" si="18"/>
        <v>0</v>
      </c>
      <c r="M239" s="121">
        <f t="shared" si="19"/>
        <v>0</v>
      </c>
    </row>
    <row r="240" spans="1:13" x14ac:dyDescent="0.25">
      <c r="A240" s="10"/>
      <c r="B240" s="22"/>
      <c r="C240" s="36" t="s">
        <v>36</v>
      </c>
      <c r="D240" s="1"/>
      <c r="E240" s="11"/>
      <c r="F240" s="11"/>
      <c r="G240" s="2">
        <f t="shared" si="16"/>
        <v>4956753.07</v>
      </c>
      <c r="H240" s="73"/>
      <c r="I240" s="40"/>
      <c r="J240" s="67"/>
      <c r="K240" s="11">
        <f t="shared" si="17"/>
        <v>0</v>
      </c>
      <c r="L240" s="2">
        <f t="shared" si="18"/>
        <v>0</v>
      </c>
      <c r="M240" s="121">
        <f t="shared" si="19"/>
        <v>0</v>
      </c>
    </row>
    <row r="241" spans="1:13" x14ac:dyDescent="0.25">
      <c r="A241" s="10"/>
      <c r="B241" s="22"/>
      <c r="C241" s="36" t="s">
        <v>36</v>
      </c>
      <c r="D241" s="1"/>
      <c r="E241" s="11"/>
      <c r="F241" s="11"/>
      <c r="G241" s="2">
        <f t="shared" si="16"/>
        <v>4956753.07</v>
      </c>
      <c r="H241" s="73"/>
      <c r="I241" s="40"/>
      <c r="J241" s="67"/>
      <c r="K241" s="11">
        <f t="shared" si="17"/>
        <v>0</v>
      </c>
      <c r="L241" s="2">
        <f t="shared" si="18"/>
        <v>0</v>
      </c>
      <c r="M241" s="121">
        <f t="shared" si="19"/>
        <v>0</v>
      </c>
    </row>
    <row r="242" spans="1:13" x14ac:dyDescent="0.25">
      <c r="A242" s="10"/>
      <c r="B242" s="22"/>
      <c r="C242" s="36" t="s">
        <v>36</v>
      </c>
      <c r="D242" s="1"/>
      <c r="E242" s="11"/>
      <c r="F242" s="11"/>
      <c r="G242" s="2">
        <f t="shared" si="16"/>
        <v>4956753.07</v>
      </c>
      <c r="H242" s="73"/>
      <c r="I242" s="40"/>
      <c r="J242" s="67"/>
      <c r="K242" s="11">
        <f t="shared" si="17"/>
        <v>0</v>
      </c>
      <c r="L242" s="2">
        <f t="shared" si="18"/>
        <v>0</v>
      </c>
      <c r="M242" s="121">
        <f t="shared" si="19"/>
        <v>0</v>
      </c>
    </row>
    <row r="243" spans="1:13" x14ac:dyDescent="0.25">
      <c r="A243" s="10"/>
      <c r="B243" s="22"/>
      <c r="C243" s="36" t="s">
        <v>36</v>
      </c>
      <c r="D243" s="1"/>
      <c r="E243" s="11"/>
      <c r="F243" s="11"/>
      <c r="G243" s="2">
        <f t="shared" si="16"/>
        <v>4956753.07</v>
      </c>
      <c r="H243" s="73"/>
      <c r="I243" s="40"/>
      <c r="J243" s="67"/>
      <c r="K243" s="11">
        <f t="shared" si="17"/>
        <v>0</v>
      </c>
      <c r="L243" s="2">
        <f t="shared" si="18"/>
        <v>0</v>
      </c>
      <c r="M243" s="121">
        <f t="shared" si="19"/>
        <v>0</v>
      </c>
    </row>
    <row r="244" spans="1:13" x14ac:dyDescent="0.25">
      <c r="A244" s="10"/>
      <c r="B244" s="22"/>
      <c r="C244" s="36" t="s">
        <v>36</v>
      </c>
      <c r="D244" s="1"/>
      <c r="E244" s="11"/>
      <c r="F244" s="11"/>
      <c r="G244" s="2">
        <f t="shared" si="16"/>
        <v>4956753.07</v>
      </c>
      <c r="H244" s="73"/>
      <c r="I244" s="40"/>
      <c r="J244" s="67"/>
      <c r="K244" s="11">
        <f t="shared" si="17"/>
        <v>0</v>
      </c>
      <c r="L244" s="2">
        <f t="shared" si="18"/>
        <v>0</v>
      </c>
      <c r="M244" s="121">
        <f t="shared" si="19"/>
        <v>0</v>
      </c>
    </row>
    <row r="245" spans="1:13" x14ac:dyDescent="0.25">
      <c r="A245" s="10"/>
      <c r="B245" s="22"/>
      <c r="C245" s="36" t="s">
        <v>36</v>
      </c>
      <c r="D245" s="1"/>
      <c r="E245" s="11"/>
      <c r="F245" s="11"/>
      <c r="G245" s="2">
        <f t="shared" si="16"/>
        <v>4956753.07</v>
      </c>
      <c r="H245" s="73"/>
      <c r="I245" s="40"/>
      <c r="J245" s="67"/>
      <c r="K245" s="11">
        <f t="shared" si="17"/>
        <v>0</v>
      </c>
      <c r="L245" s="2">
        <f t="shared" si="18"/>
        <v>0</v>
      </c>
      <c r="M245" s="121">
        <f t="shared" si="19"/>
        <v>0</v>
      </c>
    </row>
    <row r="246" spans="1:13" x14ac:dyDescent="0.25">
      <c r="A246" s="10"/>
      <c r="B246" s="22"/>
      <c r="C246" s="36" t="s">
        <v>36</v>
      </c>
      <c r="D246" s="1"/>
      <c r="E246" s="11"/>
      <c r="F246" s="11"/>
      <c r="G246" s="2">
        <f t="shared" si="16"/>
        <v>4956753.07</v>
      </c>
      <c r="H246" s="73"/>
      <c r="I246" s="40"/>
      <c r="J246" s="67"/>
      <c r="K246" s="11">
        <f t="shared" si="17"/>
        <v>0</v>
      </c>
      <c r="L246" s="2">
        <f t="shared" si="18"/>
        <v>0</v>
      </c>
      <c r="M246" s="121">
        <f t="shared" si="19"/>
        <v>0</v>
      </c>
    </row>
    <row r="247" spans="1:13" x14ac:dyDescent="0.25">
      <c r="A247" s="10"/>
      <c r="B247" s="22"/>
      <c r="C247" s="36" t="s">
        <v>36</v>
      </c>
      <c r="D247" s="1"/>
      <c r="E247" s="11"/>
      <c r="F247" s="11"/>
      <c r="G247" s="2">
        <f t="shared" si="16"/>
        <v>4956753.07</v>
      </c>
      <c r="H247" s="73"/>
      <c r="I247" s="40"/>
      <c r="J247" s="67"/>
      <c r="K247" s="11">
        <f t="shared" si="17"/>
        <v>0</v>
      </c>
      <c r="L247" s="2">
        <f t="shared" si="18"/>
        <v>0</v>
      </c>
      <c r="M247" s="121">
        <f t="shared" si="19"/>
        <v>0</v>
      </c>
    </row>
    <row r="248" spans="1:13" x14ac:dyDescent="0.25">
      <c r="A248" s="10"/>
      <c r="B248" s="22"/>
      <c r="C248" s="36" t="s">
        <v>36</v>
      </c>
      <c r="D248" s="1"/>
      <c r="E248" s="11"/>
      <c r="F248" s="11"/>
      <c r="G248" s="2">
        <f t="shared" si="16"/>
        <v>4956753.07</v>
      </c>
      <c r="H248" s="73"/>
      <c r="I248" s="40"/>
      <c r="J248" s="67"/>
      <c r="K248" s="11">
        <f t="shared" si="17"/>
        <v>0</v>
      </c>
      <c r="L248" s="2">
        <f t="shared" si="18"/>
        <v>0</v>
      </c>
      <c r="M248" s="121">
        <f t="shared" si="19"/>
        <v>0</v>
      </c>
    </row>
    <row r="249" spans="1:13" x14ac:dyDescent="0.25">
      <c r="A249" s="10"/>
      <c r="B249" s="22"/>
      <c r="C249" s="36" t="s">
        <v>36</v>
      </c>
      <c r="D249" s="1"/>
      <c r="E249" s="11"/>
      <c r="F249" s="11"/>
      <c r="G249" s="2">
        <f t="shared" si="16"/>
        <v>4956753.07</v>
      </c>
      <c r="H249" s="73"/>
      <c r="I249" s="40"/>
      <c r="J249" s="67"/>
      <c r="K249" s="11">
        <f t="shared" si="17"/>
        <v>0</v>
      </c>
      <c r="L249" s="2">
        <f t="shared" si="18"/>
        <v>0</v>
      </c>
      <c r="M249" s="121">
        <f t="shared" si="19"/>
        <v>0</v>
      </c>
    </row>
    <row r="250" spans="1:13" x14ac:dyDescent="0.25">
      <c r="A250" s="10"/>
      <c r="B250" s="22"/>
      <c r="C250" s="36" t="s">
        <v>36</v>
      </c>
      <c r="D250" s="1"/>
      <c r="E250" s="11"/>
      <c r="F250" s="11"/>
      <c r="G250" s="2">
        <f t="shared" si="16"/>
        <v>4956753.07</v>
      </c>
      <c r="H250" s="73"/>
      <c r="I250" s="40"/>
      <c r="J250" s="67"/>
      <c r="K250" s="11">
        <f t="shared" si="17"/>
        <v>0</v>
      </c>
      <c r="L250" s="2">
        <f t="shared" si="18"/>
        <v>0</v>
      </c>
      <c r="M250" s="121">
        <f t="shared" si="19"/>
        <v>0</v>
      </c>
    </row>
    <row r="251" spans="1:13" x14ac:dyDescent="0.25">
      <c r="A251" s="10"/>
      <c r="B251" s="22"/>
      <c r="C251" s="36" t="s">
        <v>36</v>
      </c>
      <c r="D251" s="1"/>
      <c r="E251" s="11"/>
      <c r="F251" s="11"/>
      <c r="G251" s="2">
        <f t="shared" si="16"/>
        <v>4956753.07</v>
      </c>
      <c r="H251" s="73"/>
      <c r="I251" s="40"/>
      <c r="J251" s="67"/>
      <c r="K251" s="11">
        <f t="shared" si="17"/>
        <v>0</v>
      </c>
      <c r="L251" s="2">
        <f t="shared" si="18"/>
        <v>0</v>
      </c>
      <c r="M251" s="121">
        <f t="shared" si="19"/>
        <v>0</v>
      </c>
    </row>
    <row r="252" spans="1:13" x14ac:dyDescent="0.25">
      <c r="A252" s="10"/>
      <c r="B252" s="22"/>
      <c r="C252" s="36" t="s">
        <v>36</v>
      </c>
      <c r="D252" s="1"/>
      <c r="E252" s="11"/>
      <c r="F252" s="11"/>
      <c r="G252" s="2">
        <f t="shared" si="16"/>
        <v>4956753.07</v>
      </c>
      <c r="H252" s="73"/>
      <c r="I252" s="40"/>
      <c r="J252" s="67"/>
      <c r="K252" s="11">
        <f t="shared" si="17"/>
        <v>0</v>
      </c>
      <c r="L252" s="2">
        <f t="shared" si="18"/>
        <v>0</v>
      </c>
      <c r="M252" s="121">
        <f t="shared" si="19"/>
        <v>0</v>
      </c>
    </row>
    <row r="253" spans="1:13" x14ac:dyDescent="0.25">
      <c r="A253" s="10"/>
      <c r="B253" s="22"/>
      <c r="C253" s="36" t="s">
        <v>36</v>
      </c>
      <c r="D253" s="1"/>
      <c r="E253" s="11"/>
      <c r="F253" s="11"/>
      <c r="G253" s="2">
        <f t="shared" si="16"/>
        <v>4956753.07</v>
      </c>
      <c r="H253" s="73"/>
      <c r="I253" s="40"/>
      <c r="J253" s="67"/>
      <c r="K253" s="11">
        <f t="shared" si="17"/>
        <v>0</v>
      </c>
      <c r="L253" s="2">
        <f t="shared" si="18"/>
        <v>0</v>
      </c>
      <c r="M253" s="121">
        <f t="shared" si="19"/>
        <v>0</v>
      </c>
    </row>
    <row r="254" spans="1:13" x14ac:dyDescent="0.25">
      <c r="A254" s="10"/>
      <c r="B254" s="22"/>
      <c r="C254" s="36" t="s">
        <v>36</v>
      </c>
      <c r="D254" s="1"/>
      <c r="E254" s="11"/>
      <c r="F254" s="11"/>
      <c r="G254" s="2">
        <f t="shared" si="16"/>
        <v>4956753.07</v>
      </c>
      <c r="H254" s="73"/>
      <c r="I254" s="40"/>
      <c r="J254" s="67"/>
      <c r="K254" s="11">
        <f t="shared" si="17"/>
        <v>0</v>
      </c>
      <c r="L254" s="2">
        <f t="shared" si="18"/>
        <v>0</v>
      </c>
      <c r="M254" s="121">
        <f t="shared" si="19"/>
        <v>0</v>
      </c>
    </row>
    <row r="255" spans="1:13" x14ac:dyDescent="0.25">
      <c r="A255" s="10"/>
      <c r="B255" s="22"/>
      <c r="C255" s="36" t="s">
        <v>36</v>
      </c>
      <c r="D255" s="1"/>
      <c r="E255" s="11"/>
      <c r="F255" s="11"/>
      <c r="G255" s="2">
        <f t="shared" si="16"/>
        <v>4956753.07</v>
      </c>
      <c r="H255" s="73"/>
      <c r="I255" s="40"/>
      <c r="J255" s="67"/>
      <c r="K255" s="11">
        <f t="shared" si="17"/>
        <v>0</v>
      </c>
      <c r="L255" s="2">
        <f t="shared" si="18"/>
        <v>0</v>
      </c>
      <c r="M255" s="121">
        <f t="shared" si="19"/>
        <v>0</v>
      </c>
    </row>
    <row r="256" spans="1:13" x14ac:dyDescent="0.25">
      <c r="A256" s="10"/>
      <c r="B256" s="22"/>
      <c r="C256" s="36" t="s">
        <v>36</v>
      </c>
      <c r="D256" s="1"/>
      <c r="E256" s="11"/>
      <c r="F256" s="11"/>
      <c r="G256" s="2">
        <f t="shared" si="16"/>
        <v>4956753.07</v>
      </c>
      <c r="H256" s="73"/>
      <c r="I256" s="40"/>
      <c r="J256" s="67"/>
      <c r="K256" s="11">
        <f t="shared" si="17"/>
        <v>0</v>
      </c>
      <c r="L256" s="2">
        <f t="shared" si="18"/>
        <v>0</v>
      </c>
      <c r="M256" s="121">
        <f t="shared" si="19"/>
        <v>0</v>
      </c>
    </row>
    <row r="257" spans="1:13" x14ac:dyDescent="0.25">
      <c r="A257" s="10"/>
      <c r="B257" s="22"/>
      <c r="C257" s="36" t="s">
        <v>36</v>
      </c>
      <c r="D257" s="1"/>
      <c r="E257" s="11"/>
      <c r="F257" s="11"/>
      <c r="G257" s="2">
        <f t="shared" si="16"/>
        <v>4956753.07</v>
      </c>
      <c r="H257" s="73"/>
      <c r="I257" s="40"/>
      <c r="J257" s="67"/>
      <c r="K257" s="11">
        <f t="shared" si="17"/>
        <v>0</v>
      </c>
      <c r="L257" s="2">
        <f t="shared" si="18"/>
        <v>0</v>
      </c>
      <c r="M257" s="121">
        <f t="shared" si="19"/>
        <v>0</v>
      </c>
    </row>
    <row r="258" spans="1:13" x14ac:dyDescent="0.25">
      <c r="A258" s="10"/>
      <c r="B258" s="22"/>
      <c r="C258" s="36" t="s">
        <v>36</v>
      </c>
      <c r="D258" s="1"/>
      <c r="E258" s="11"/>
      <c r="F258" s="11"/>
      <c r="G258" s="2">
        <f t="shared" si="16"/>
        <v>4956753.07</v>
      </c>
      <c r="H258" s="73"/>
      <c r="I258" s="40"/>
      <c r="J258" s="67"/>
      <c r="K258" s="11">
        <f t="shared" si="17"/>
        <v>0</v>
      </c>
      <c r="L258" s="2">
        <f t="shared" si="18"/>
        <v>0</v>
      </c>
      <c r="M258" s="121">
        <f t="shared" si="19"/>
        <v>0</v>
      </c>
    </row>
    <row r="259" spans="1:13" x14ac:dyDescent="0.25">
      <c r="A259" s="10"/>
      <c r="B259" s="22"/>
      <c r="C259" s="36" t="s">
        <v>36</v>
      </c>
      <c r="D259" s="1"/>
      <c r="E259" s="11"/>
      <c r="F259" s="11"/>
      <c r="G259" s="2">
        <f t="shared" si="16"/>
        <v>4956753.07</v>
      </c>
      <c r="H259" s="73"/>
      <c r="I259" s="40"/>
      <c r="J259" s="67"/>
      <c r="K259" s="11">
        <f t="shared" si="17"/>
        <v>0</v>
      </c>
      <c r="L259" s="2">
        <f t="shared" si="18"/>
        <v>0</v>
      </c>
      <c r="M259" s="121">
        <f t="shared" si="19"/>
        <v>0</v>
      </c>
    </row>
    <row r="260" spans="1:13" x14ac:dyDescent="0.25">
      <c r="A260" s="10"/>
      <c r="B260" s="22"/>
      <c r="C260" s="36" t="s">
        <v>36</v>
      </c>
      <c r="D260" s="1"/>
      <c r="E260" s="11"/>
      <c r="F260" s="11"/>
      <c r="G260" s="2">
        <f t="shared" si="16"/>
        <v>4956753.07</v>
      </c>
      <c r="H260" s="73"/>
      <c r="I260" s="40"/>
      <c r="J260" s="67"/>
      <c r="K260" s="11">
        <f t="shared" si="17"/>
        <v>0</v>
      </c>
      <c r="L260" s="2">
        <f t="shared" si="18"/>
        <v>0</v>
      </c>
      <c r="M260" s="121">
        <f t="shared" si="19"/>
        <v>0</v>
      </c>
    </row>
    <row r="261" spans="1:13" x14ac:dyDescent="0.25">
      <c r="A261" s="10"/>
      <c r="B261" s="22"/>
      <c r="C261" s="36" t="s">
        <v>36</v>
      </c>
      <c r="D261" s="1"/>
      <c r="E261" s="11"/>
      <c r="F261" s="11"/>
      <c r="G261" s="2">
        <f t="shared" si="16"/>
        <v>4956753.07</v>
      </c>
      <c r="H261" s="73"/>
      <c r="I261" s="40"/>
      <c r="J261" s="67"/>
      <c r="K261" s="11">
        <f t="shared" si="17"/>
        <v>0</v>
      </c>
      <c r="L261" s="2">
        <f t="shared" si="18"/>
        <v>0</v>
      </c>
      <c r="M261" s="121">
        <f t="shared" si="19"/>
        <v>0</v>
      </c>
    </row>
    <row r="262" spans="1:13" x14ac:dyDescent="0.25">
      <c r="A262" s="10"/>
      <c r="B262" s="22"/>
      <c r="C262" s="36" t="s">
        <v>36</v>
      </c>
      <c r="D262" s="1"/>
      <c r="E262" s="11"/>
      <c r="F262" s="11"/>
      <c r="G262" s="2">
        <f t="shared" si="16"/>
        <v>4956753.07</v>
      </c>
      <c r="H262" s="73"/>
      <c r="I262" s="40"/>
      <c r="J262" s="67"/>
      <c r="K262" s="11">
        <f t="shared" si="17"/>
        <v>0</v>
      </c>
      <c r="L262" s="2">
        <f t="shared" si="18"/>
        <v>0</v>
      </c>
      <c r="M262" s="121">
        <f t="shared" si="19"/>
        <v>0</v>
      </c>
    </row>
    <row r="263" spans="1:13" x14ac:dyDescent="0.25">
      <c r="A263" s="10"/>
      <c r="B263" s="22"/>
      <c r="C263" s="36" t="s">
        <v>36</v>
      </c>
      <c r="D263" s="1"/>
      <c r="E263" s="11"/>
      <c r="F263" s="11"/>
      <c r="G263" s="2">
        <f t="shared" si="16"/>
        <v>4956753.07</v>
      </c>
      <c r="H263" s="73"/>
      <c r="I263" s="40"/>
      <c r="J263" s="67"/>
      <c r="K263" s="11">
        <f t="shared" si="17"/>
        <v>0</v>
      </c>
      <c r="L263" s="2">
        <f t="shared" si="18"/>
        <v>0</v>
      </c>
      <c r="M263" s="121">
        <f t="shared" si="19"/>
        <v>0</v>
      </c>
    </row>
    <row r="264" spans="1:13" x14ac:dyDescent="0.25">
      <c r="A264" s="10"/>
      <c r="B264" s="22"/>
      <c r="C264" s="36" t="s">
        <v>36</v>
      </c>
      <c r="D264" s="1"/>
      <c r="E264" s="11"/>
      <c r="F264" s="11"/>
      <c r="G264" s="2">
        <f t="shared" si="16"/>
        <v>4956753.07</v>
      </c>
      <c r="H264" s="73"/>
      <c r="I264" s="40"/>
      <c r="J264" s="67"/>
      <c r="K264" s="11">
        <f t="shared" si="17"/>
        <v>0</v>
      </c>
      <c r="L264" s="2">
        <f t="shared" si="18"/>
        <v>0</v>
      </c>
      <c r="M264" s="121">
        <f t="shared" si="19"/>
        <v>0</v>
      </c>
    </row>
    <row r="265" spans="1:13" x14ac:dyDescent="0.25">
      <c r="A265" s="10"/>
      <c r="B265" s="22"/>
      <c r="C265" s="36" t="s">
        <v>36</v>
      </c>
      <c r="D265" s="1"/>
      <c r="E265" s="11"/>
      <c r="F265" s="11"/>
      <c r="G265" s="2">
        <f t="shared" si="16"/>
        <v>4956753.07</v>
      </c>
      <c r="H265" s="73"/>
      <c r="I265" s="40"/>
      <c r="J265" s="67"/>
      <c r="K265" s="11">
        <f t="shared" si="17"/>
        <v>0</v>
      </c>
      <c r="L265" s="2">
        <f t="shared" si="18"/>
        <v>0</v>
      </c>
      <c r="M265" s="121">
        <f t="shared" si="19"/>
        <v>0</v>
      </c>
    </row>
    <row r="266" spans="1:13" x14ac:dyDescent="0.25">
      <c r="A266" s="10"/>
      <c r="B266" s="22"/>
      <c r="C266" s="36" t="s">
        <v>36</v>
      </c>
      <c r="D266" s="1"/>
      <c r="E266" s="11"/>
      <c r="F266" s="11"/>
      <c r="G266" s="2">
        <f t="shared" si="16"/>
        <v>4956753.07</v>
      </c>
      <c r="H266" s="73"/>
      <c r="I266" s="40"/>
      <c r="J266" s="67"/>
      <c r="K266" s="11">
        <f t="shared" si="17"/>
        <v>0</v>
      </c>
      <c r="L266" s="2">
        <f t="shared" si="18"/>
        <v>0</v>
      </c>
      <c r="M266" s="121">
        <f t="shared" si="19"/>
        <v>0</v>
      </c>
    </row>
    <row r="267" spans="1:13" x14ac:dyDescent="0.25">
      <c r="A267" s="10"/>
      <c r="B267" s="22"/>
      <c r="C267" s="36" t="s">
        <v>36</v>
      </c>
      <c r="D267" s="1"/>
      <c r="E267" s="11"/>
      <c r="F267" s="11"/>
      <c r="G267" s="2">
        <f t="shared" si="16"/>
        <v>4956753.07</v>
      </c>
      <c r="H267" s="73"/>
      <c r="I267" s="40"/>
      <c r="J267" s="67"/>
      <c r="K267" s="11">
        <f t="shared" si="17"/>
        <v>0</v>
      </c>
      <c r="L267" s="2">
        <f t="shared" si="18"/>
        <v>0</v>
      </c>
      <c r="M267" s="121">
        <f t="shared" si="19"/>
        <v>0</v>
      </c>
    </row>
    <row r="268" spans="1:13" x14ac:dyDescent="0.25">
      <c r="A268" s="10"/>
      <c r="B268" s="22"/>
      <c r="C268" s="36" t="s">
        <v>36</v>
      </c>
      <c r="D268" s="1"/>
      <c r="E268" s="11"/>
      <c r="F268" s="11"/>
      <c r="G268" s="2">
        <f t="shared" si="16"/>
        <v>4956753.07</v>
      </c>
      <c r="H268" s="73"/>
      <c r="I268" s="40"/>
      <c r="J268" s="67"/>
      <c r="K268" s="11">
        <f t="shared" si="17"/>
        <v>0</v>
      </c>
      <c r="L268" s="2">
        <f t="shared" si="18"/>
        <v>0</v>
      </c>
      <c r="M268" s="121">
        <f t="shared" si="19"/>
        <v>0</v>
      </c>
    </row>
    <row r="269" spans="1:13" x14ac:dyDescent="0.25">
      <c r="A269" s="10"/>
      <c r="B269" s="22"/>
      <c r="C269" s="36" t="s">
        <v>36</v>
      </c>
      <c r="D269" s="1"/>
      <c r="E269" s="11"/>
      <c r="F269" s="11"/>
      <c r="G269" s="2">
        <f t="shared" si="16"/>
        <v>4956753.07</v>
      </c>
      <c r="H269" s="73"/>
      <c r="I269" s="40"/>
      <c r="J269" s="67"/>
      <c r="K269" s="11">
        <f t="shared" si="17"/>
        <v>0</v>
      </c>
      <c r="L269" s="2">
        <f t="shared" si="18"/>
        <v>0</v>
      </c>
      <c r="M269" s="121">
        <f t="shared" si="19"/>
        <v>0</v>
      </c>
    </row>
    <row r="270" spans="1:13" x14ac:dyDescent="0.25">
      <c r="A270" s="10"/>
      <c r="B270" s="22"/>
      <c r="C270" s="36" t="s">
        <v>36</v>
      </c>
      <c r="D270" s="1"/>
      <c r="E270" s="11"/>
      <c r="F270" s="11"/>
      <c r="G270" s="2">
        <f t="shared" si="16"/>
        <v>4956753.07</v>
      </c>
      <c r="H270" s="73"/>
      <c r="I270" s="40"/>
      <c r="J270" s="67"/>
      <c r="K270" s="11">
        <f t="shared" si="17"/>
        <v>0</v>
      </c>
      <c r="L270" s="2">
        <f t="shared" si="18"/>
        <v>0</v>
      </c>
      <c r="M270" s="121">
        <f t="shared" si="19"/>
        <v>0</v>
      </c>
    </row>
    <row r="271" spans="1:13" x14ac:dyDescent="0.25">
      <c r="A271" s="10"/>
      <c r="B271" s="22"/>
      <c r="C271" s="36" t="s">
        <v>36</v>
      </c>
      <c r="D271" s="1"/>
      <c r="E271" s="11"/>
      <c r="F271" s="11"/>
      <c r="G271" s="2">
        <f t="shared" si="16"/>
        <v>4956753.07</v>
      </c>
      <c r="H271" s="73"/>
      <c r="I271" s="40"/>
      <c r="J271" s="67"/>
      <c r="K271" s="11">
        <f t="shared" si="17"/>
        <v>0</v>
      </c>
      <c r="L271" s="2">
        <f t="shared" si="18"/>
        <v>0</v>
      </c>
      <c r="M271" s="121">
        <f t="shared" si="19"/>
        <v>0</v>
      </c>
    </row>
    <row r="272" spans="1:13" x14ac:dyDescent="0.25">
      <c r="A272" s="10"/>
      <c r="B272" s="22"/>
      <c r="C272" s="36" t="s">
        <v>36</v>
      </c>
      <c r="D272" s="1"/>
      <c r="E272" s="11"/>
      <c r="F272" s="11"/>
      <c r="G272" s="2">
        <f t="shared" si="16"/>
        <v>4956753.07</v>
      </c>
      <c r="H272" s="73"/>
      <c r="I272" s="40"/>
      <c r="J272" s="67"/>
      <c r="K272" s="11">
        <f t="shared" si="17"/>
        <v>0</v>
      </c>
      <c r="L272" s="2">
        <f t="shared" si="18"/>
        <v>0</v>
      </c>
      <c r="M272" s="121">
        <f t="shared" si="19"/>
        <v>0</v>
      </c>
    </row>
    <row r="273" spans="1:13" x14ac:dyDescent="0.25">
      <c r="A273" s="10"/>
      <c r="B273" s="22"/>
      <c r="C273" s="36" t="s">
        <v>36</v>
      </c>
      <c r="D273" s="1"/>
      <c r="E273" s="11"/>
      <c r="F273" s="11"/>
      <c r="G273" s="2">
        <f t="shared" ref="G273:G336" si="20">G272+E273-F273</f>
        <v>4956753.07</v>
      </c>
      <c r="H273" s="73"/>
      <c r="I273" s="40"/>
      <c r="J273" s="67"/>
      <c r="K273" s="11">
        <f t="shared" ref="K273:K336" si="21">H273+I273-J273</f>
        <v>0</v>
      </c>
      <c r="L273" s="2">
        <f t="shared" ref="L273:L336" si="22">H273+I273+J273-F273</f>
        <v>0</v>
      </c>
      <c r="M273" s="121">
        <f t="shared" ref="M273:M336" si="23">F273*0.2</f>
        <v>0</v>
      </c>
    </row>
    <row r="274" spans="1:13" x14ac:dyDescent="0.25">
      <c r="A274" s="10"/>
      <c r="B274" s="22"/>
      <c r="C274" s="36" t="s">
        <v>36</v>
      </c>
      <c r="D274" s="1"/>
      <c r="E274" s="11"/>
      <c r="F274" s="11"/>
      <c r="G274" s="2">
        <f t="shared" si="20"/>
        <v>4956753.07</v>
      </c>
      <c r="H274" s="73"/>
      <c r="I274" s="40"/>
      <c r="J274" s="67"/>
      <c r="K274" s="11">
        <f t="shared" si="21"/>
        <v>0</v>
      </c>
      <c r="L274" s="2">
        <f t="shared" si="22"/>
        <v>0</v>
      </c>
      <c r="M274" s="121">
        <f t="shared" si="23"/>
        <v>0</v>
      </c>
    </row>
    <row r="275" spans="1:13" x14ac:dyDescent="0.25">
      <c r="A275" s="10"/>
      <c r="B275" s="22"/>
      <c r="C275" s="36" t="s">
        <v>36</v>
      </c>
      <c r="D275" s="1"/>
      <c r="E275" s="11"/>
      <c r="F275" s="11"/>
      <c r="G275" s="2">
        <f t="shared" si="20"/>
        <v>4956753.07</v>
      </c>
      <c r="H275" s="73"/>
      <c r="I275" s="40"/>
      <c r="J275" s="67"/>
      <c r="K275" s="11">
        <f t="shared" si="21"/>
        <v>0</v>
      </c>
      <c r="L275" s="2">
        <f t="shared" si="22"/>
        <v>0</v>
      </c>
      <c r="M275" s="121">
        <f t="shared" si="23"/>
        <v>0</v>
      </c>
    </row>
    <row r="276" spans="1:13" x14ac:dyDescent="0.25">
      <c r="A276" s="10"/>
      <c r="B276" s="22"/>
      <c r="C276" s="36" t="s">
        <v>36</v>
      </c>
      <c r="D276" s="1"/>
      <c r="E276" s="11"/>
      <c r="F276" s="11"/>
      <c r="G276" s="2">
        <f t="shared" si="20"/>
        <v>4956753.07</v>
      </c>
      <c r="H276" s="73"/>
      <c r="I276" s="40"/>
      <c r="J276" s="67"/>
      <c r="K276" s="11">
        <f t="shared" si="21"/>
        <v>0</v>
      </c>
      <c r="L276" s="2">
        <f t="shared" si="22"/>
        <v>0</v>
      </c>
      <c r="M276" s="121">
        <f t="shared" si="23"/>
        <v>0</v>
      </c>
    </row>
    <row r="277" spans="1:13" x14ac:dyDescent="0.25">
      <c r="A277" s="10"/>
      <c r="B277" s="22"/>
      <c r="C277" s="36" t="s">
        <v>36</v>
      </c>
      <c r="D277" s="1"/>
      <c r="E277" s="11"/>
      <c r="F277" s="11"/>
      <c r="G277" s="2">
        <f t="shared" si="20"/>
        <v>4956753.07</v>
      </c>
      <c r="H277" s="73"/>
      <c r="I277" s="40"/>
      <c r="J277" s="67"/>
      <c r="K277" s="11">
        <f t="shared" si="21"/>
        <v>0</v>
      </c>
      <c r="L277" s="2">
        <f t="shared" si="22"/>
        <v>0</v>
      </c>
      <c r="M277" s="121">
        <f t="shared" si="23"/>
        <v>0</v>
      </c>
    </row>
    <row r="278" spans="1:13" x14ac:dyDescent="0.25">
      <c r="A278" s="10"/>
      <c r="B278" s="22"/>
      <c r="C278" s="36" t="s">
        <v>36</v>
      </c>
      <c r="D278" s="1"/>
      <c r="E278" s="11"/>
      <c r="F278" s="11"/>
      <c r="G278" s="2">
        <f t="shared" si="20"/>
        <v>4956753.07</v>
      </c>
      <c r="H278" s="73"/>
      <c r="I278" s="40"/>
      <c r="J278" s="67"/>
      <c r="K278" s="11">
        <f t="shared" si="21"/>
        <v>0</v>
      </c>
      <c r="L278" s="2">
        <f t="shared" si="22"/>
        <v>0</v>
      </c>
      <c r="M278" s="121">
        <f t="shared" si="23"/>
        <v>0</v>
      </c>
    </row>
    <row r="279" spans="1:13" x14ac:dyDescent="0.25">
      <c r="A279" s="10"/>
      <c r="B279" s="22"/>
      <c r="C279" s="36" t="s">
        <v>36</v>
      </c>
      <c r="D279" s="1"/>
      <c r="E279" s="11"/>
      <c r="F279" s="11"/>
      <c r="G279" s="2">
        <f t="shared" si="20"/>
        <v>4956753.07</v>
      </c>
      <c r="H279" s="73"/>
      <c r="I279" s="40"/>
      <c r="J279" s="67"/>
      <c r="K279" s="11">
        <f t="shared" si="21"/>
        <v>0</v>
      </c>
      <c r="L279" s="2">
        <f t="shared" si="22"/>
        <v>0</v>
      </c>
      <c r="M279" s="121">
        <f t="shared" si="23"/>
        <v>0</v>
      </c>
    </row>
    <row r="280" spans="1:13" x14ac:dyDescent="0.25">
      <c r="A280" s="10"/>
      <c r="B280" s="22"/>
      <c r="C280" s="36" t="s">
        <v>36</v>
      </c>
      <c r="D280" s="1"/>
      <c r="E280" s="11"/>
      <c r="F280" s="11"/>
      <c r="G280" s="2">
        <f t="shared" si="20"/>
        <v>4956753.07</v>
      </c>
      <c r="H280" s="73"/>
      <c r="I280" s="40"/>
      <c r="J280" s="67"/>
      <c r="K280" s="11">
        <f t="shared" si="21"/>
        <v>0</v>
      </c>
      <c r="L280" s="2">
        <f t="shared" si="22"/>
        <v>0</v>
      </c>
      <c r="M280" s="121">
        <f t="shared" si="23"/>
        <v>0</v>
      </c>
    </row>
    <row r="281" spans="1:13" x14ac:dyDescent="0.25">
      <c r="A281" s="10"/>
      <c r="B281" s="22"/>
      <c r="C281" s="36" t="s">
        <v>36</v>
      </c>
      <c r="D281" s="1"/>
      <c r="E281" s="11"/>
      <c r="F281" s="11"/>
      <c r="G281" s="2">
        <f t="shared" si="20"/>
        <v>4956753.07</v>
      </c>
      <c r="H281" s="73"/>
      <c r="I281" s="40"/>
      <c r="J281" s="67"/>
      <c r="K281" s="11">
        <f t="shared" si="21"/>
        <v>0</v>
      </c>
      <c r="L281" s="2">
        <f t="shared" si="22"/>
        <v>0</v>
      </c>
      <c r="M281" s="121">
        <f t="shared" si="23"/>
        <v>0</v>
      </c>
    </row>
    <row r="282" spans="1:13" x14ac:dyDescent="0.25">
      <c r="A282" s="10"/>
      <c r="B282" s="22"/>
      <c r="C282" s="36" t="s">
        <v>36</v>
      </c>
      <c r="D282" s="1"/>
      <c r="E282" s="11"/>
      <c r="F282" s="11"/>
      <c r="G282" s="2">
        <f t="shared" si="20"/>
        <v>4956753.07</v>
      </c>
      <c r="H282" s="73"/>
      <c r="I282" s="40"/>
      <c r="J282" s="67"/>
      <c r="K282" s="11">
        <f t="shared" si="21"/>
        <v>0</v>
      </c>
      <c r="L282" s="2">
        <f t="shared" si="22"/>
        <v>0</v>
      </c>
      <c r="M282" s="121">
        <f t="shared" si="23"/>
        <v>0</v>
      </c>
    </row>
    <row r="283" spans="1:13" x14ac:dyDescent="0.25">
      <c r="A283" s="10"/>
      <c r="B283" s="22"/>
      <c r="C283" s="36" t="s">
        <v>36</v>
      </c>
      <c r="D283" s="1"/>
      <c r="E283" s="11"/>
      <c r="F283" s="11"/>
      <c r="G283" s="2">
        <f t="shared" si="20"/>
        <v>4956753.07</v>
      </c>
      <c r="H283" s="73"/>
      <c r="I283" s="40"/>
      <c r="J283" s="67"/>
      <c r="K283" s="11">
        <f t="shared" si="21"/>
        <v>0</v>
      </c>
      <c r="L283" s="2">
        <f t="shared" si="22"/>
        <v>0</v>
      </c>
      <c r="M283" s="121">
        <f t="shared" si="23"/>
        <v>0</v>
      </c>
    </row>
    <row r="284" spans="1:13" x14ac:dyDescent="0.25">
      <c r="A284" s="10"/>
      <c r="B284" s="22"/>
      <c r="C284" s="36" t="s">
        <v>36</v>
      </c>
      <c r="D284" s="1"/>
      <c r="E284" s="11"/>
      <c r="F284" s="11"/>
      <c r="G284" s="2">
        <f t="shared" si="20"/>
        <v>4956753.07</v>
      </c>
      <c r="H284" s="73"/>
      <c r="I284" s="40"/>
      <c r="J284" s="67"/>
      <c r="K284" s="11">
        <f t="shared" si="21"/>
        <v>0</v>
      </c>
      <c r="L284" s="2">
        <f t="shared" si="22"/>
        <v>0</v>
      </c>
      <c r="M284" s="121">
        <f t="shared" si="23"/>
        <v>0</v>
      </c>
    </row>
    <row r="285" spans="1:13" x14ac:dyDescent="0.25">
      <c r="A285" s="10"/>
      <c r="B285" s="22"/>
      <c r="C285" s="36" t="s">
        <v>36</v>
      </c>
      <c r="D285" s="1"/>
      <c r="E285" s="11"/>
      <c r="F285" s="11"/>
      <c r="G285" s="2">
        <f t="shared" si="20"/>
        <v>4956753.07</v>
      </c>
      <c r="H285" s="73"/>
      <c r="I285" s="40"/>
      <c r="J285" s="67"/>
      <c r="K285" s="11">
        <f t="shared" si="21"/>
        <v>0</v>
      </c>
      <c r="L285" s="2">
        <f t="shared" si="22"/>
        <v>0</v>
      </c>
      <c r="M285" s="121">
        <f t="shared" si="23"/>
        <v>0</v>
      </c>
    </row>
    <row r="286" spans="1:13" x14ac:dyDescent="0.25">
      <c r="A286" s="10"/>
      <c r="B286" s="22"/>
      <c r="C286" s="36" t="s">
        <v>36</v>
      </c>
      <c r="D286" s="1"/>
      <c r="E286" s="11"/>
      <c r="F286" s="11"/>
      <c r="G286" s="2">
        <f t="shared" si="20"/>
        <v>4956753.07</v>
      </c>
      <c r="H286" s="73"/>
      <c r="I286" s="40"/>
      <c r="J286" s="67"/>
      <c r="K286" s="11">
        <f t="shared" si="21"/>
        <v>0</v>
      </c>
      <c r="L286" s="2">
        <f t="shared" si="22"/>
        <v>0</v>
      </c>
      <c r="M286" s="121">
        <f t="shared" si="23"/>
        <v>0</v>
      </c>
    </row>
    <row r="287" spans="1:13" x14ac:dyDescent="0.25">
      <c r="A287" s="10"/>
      <c r="B287" s="22"/>
      <c r="C287" s="36" t="s">
        <v>36</v>
      </c>
      <c r="D287" s="1"/>
      <c r="E287" s="11"/>
      <c r="F287" s="11"/>
      <c r="G287" s="2">
        <f t="shared" si="20"/>
        <v>4956753.07</v>
      </c>
      <c r="H287" s="73"/>
      <c r="I287" s="40"/>
      <c r="J287" s="67"/>
      <c r="K287" s="11">
        <f t="shared" si="21"/>
        <v>0</v>
      </c>
      <c r="L287" s="2">
        <f t="shared" si="22"/>
        <v>0</v>
      </c>
      <c r="M287" s="121">
        <f t="shared" si="23"/>
        <v>0</v>
      </c>
    </row>
    <row r="288" spans="1:13" x14ac:dyDescent="0.25">
      <c r="A288" s="10"/>
      <c r="B288" s="22"/>
      <c r="C288" s="36" t="s">
        <v>36</v>
      </c>
      <c r="D288" s="1"/>
      <c r="E288" s="11"/>
      <c r="F288" s="11"/>
      <c r="G288" s="2">
        <f t="shared" si="20"/>
        <v>4956753.07</v>
      </c>
      <c r="H288" s="73"/>
      <c r="I288" s="40"/>
      <c r="J288" s="67"/>
      <c r="K288" s="11">
        <f t="shared" si="21"/>
        <v>0</v>
      </c>
      <c r="L288" s="2">
        <f t="shared" si="22"/>
        <v>0</v>
      </c>
      <c r="M288" s="121">
        <f t="shared" si="23"/>
        <v>0</v>
      </c>
    </row>
    <row r="289" spans="1:13" x14ac:dyDescent="0.25">
      <c r="A289" s="10"/>
      <c r="B289" s="22"/>
      <c r="C289" s="36" t="s">
        <v>36</v>
      </c>
      <c r="D289" s="1"/>
      <c r="E289" s="11"/>
      <c r="F289" s="11"/>
      <c r="G289" s="2">
        <f t="shared" si="20"/>
        <v>4956753.07</v>
      </c>
      <c r="H289" s="73"/>
      <c r="I289" s="40"/>
      <c r="J289" s="67"/>
      <c r="K289" s="11">
        <f t="shared" si="21"/>
        <v>0</v>
      </c>
      <c r="L289" s="2">
        <f t="shared" si="22"/>
        <v>0</v>
      </c>
      <c r="M289" s="121">
        <f t="shared" si="23"/>
        <v>0</v>
      </c>
    </row>
    <row r="290" spans="1:13" x14ac:dyDescent="0.25">
      <c r="A290" s="10"/>
      <c r="B290" s="22"/>
      <c r="C290" s="36" t="s">
        <v>36</v>
      </c>
      <c r="D290" s="1"/>
      <c r="E290" s="11"/>
      <c r="F290" s="11"/>
      <c r="G290" s="2">
        <f t="shared" si="20"/>
        <v>4956753.07</v>
      </c>
      <c r="H290" s="73"/>
      <c r="I290" s="40"/>
      <c r="J290" s="67"/>
      <c r="K290" s="11">
        <f t="shared" si="21"/>
        <v>0</v>
      </c>
      <c r="L290" s="2">
        <f t="shared" si="22"/>
        <v>0</v>
      </c>
      <c r="M290" s="121">
        <f t="shared" si="23"/>
        <v>0</v>
      </c>
    </row>
    <row r="291" spans="1:13" x14ac:dyDescent="0.25">
      <c r="A291" s="10"/>
      <c r="B291" s="22"/>
      <c r="C291" s="36" t="s">
        <v>36</v>
      </c>
      <c r="D291" s="1"/>
      <c r="E291" s="11"/>
      <c r="F291" s="11"/>
      <c r="G291" s="2">
        <f t="shared" si="20"/>
        <v>4956753.07</v>
      </c>
      <c r="H291" s="73"/>
      <c r="I291" s="40"/>
      <c r="J291" s="67"/>
      <c r="K291" s="11">
        <f t="shared" si="21"/>
        <v>0</v>
      </c>
      <c r="L291" s="2">
        <f t="shared" si="22"/>
        <v>0</v>
      </c>
      <c r="M291" s="121">
        <f t="shared" si="23"/>
        <v>0</v>
      </c>
    </row>
    <row r="292" spans="1:13" x14ac:dyDescent="0.25">
      <c r="A292" s="10"/>
      <c r="B292" s="22"/>
      <c r="C292" s="36" t="s">
        <v>36</v>
      </c>
      <c r="D292" s="1"/>
      <c r="E292" s="11"/>
      <c r="F292" s="11"/>
      <c r="G292" s="2">
        <f t="shared" si="20"/>
        <v>4956753.07</v>
      </c>
      <c r="H292" s="73"/>
      <c r="I292" s="40"/>
      <c r="J292" s="67"/>
      <c r="K292" s="11">
        <f t="shared" si="21"/>
        <v>0</v>
      </c>
      <c r="L292" s="2">
        <f t="shared" si="22"/>
        <v>0</v>
      </c>
      <c r="M292" s="121">
        <f t="shared" si="23"/>
        <v>0</v>
      </c>
    </row>
    <row r="293" spans="1:13" x14ac:dyDescent="0.25">
      <c r="A293" s="10"/>
      <c r="B293" s="22"/>
      <c r="C293" s="36" t="s">
        <v>36</v>
      </c>
      <c r="D293" s="1"/>
      <c r="E293" s="11"/>
      <c r="F293" s="11"/>
      <c r="G293" s="2">
        <f t="shared" si="20"/>
        <v>4956753.07</v>
      </c>
      <c r="H293" s="73"/>
      <c r="I293" s="40"/>
      <c r="J293" s="67"/>
      <c r="K293" s="11">
        <f t="shared" si="21"/>
        <v>0</v>
      </c>
      <c r="L293" s="2">
        <f t="shared" si="22"/>
        <v>0</v>
      </c>
      <c r="M293" s="121">
        <f t="shared" si="23"/>
        <v>0</v>
      </c>
    </row>
    <row r="294" spans="1:13" x14ac:dyDescent="0.25">
      <c r="A294" s="10"/>
      <c r="B294" s="22"/>
      <c r="C294" s="36" t="s">
        <v>36</v>
      </c>
      <c r="D294" s="1"/>
      <c r="E294" s="11"/>
      <c r="F294" s="11"/>
      <c r="G294" s="2">
        <f t="shared" si="20"/>
        <v>4956753.07</v>
      </c>
      <c r="H294" s="73"/>
      <c r="I294" s="40"/>
      <c r="J294" s="67"/>
      <c r="K294" s="11">
        <f t="shared" si="21"/>
        <v>0</v>
      </c>
      <c r="L294" s="2">
        <f t="shared" si="22"/>
        <v>0</v>
      </c>
      <c r="M294" s="121">
        <f t="shared" si="23"/>
        <v>0</v>
      </c>
    </row>
    <row r="295" spans="1:13" x14ac:dyDescent="0.25">
      <c r="A295" s="10"/>
      <c r="B295" s="22"/>
      <c r="C295" s="36" t="s">
        <v>36</v>
      </c>
      <c r="D295" s="1"/>
      <c r="E295" s="11"/>
      <c r="F295" s="11"/>
      <c r="G295" s="2">
        <f t="shared" si="20"/>
        <v>4956753.07</v>
      </c>
      <c r="H295" s="73"/>
      <c r="I295" s="40"/>
      <c r="J295" s="67"/>
      <c r="K295" s="11">
        <f t="shared" si="21"/>
        <v>0</v>
      </c>
      <c r="L295" s="2">
        <f t="shared" si="22"/>
        <v>0</v>
      </c>
      <c r="M295" s="121">
        <f t="shared" si="23"/>
        <v>0</v>
      </c>
    </row>
    <row r="296" spans="1:13" x14ac:dyDescent="0.25">
      <c r="A296" s="10"/>
      <c r="B296" s="22"/>
      <c r="C296" s="36" t="s">
        <v>36</v>
      </c>
      <c r="D296" s="1"/>
      <c r="E296" s="11"/>
      <c r="F296" s="11"/>
      <c r="G296" s="2">
        <f t="shared" si="20"/>
        <v>4956753.07</v>
      </c>
      <c r="H296" s="73"/>
      <c r="I296" s="40"/>
      <c r="J296" s="67"/>
      <c r="K296" s="11">
        <f t="shared" si="21"/>
        <v>0</v>
      </c>
      <c r="L296" s="2">
        <f t="shared" si="22"/>
        <v>0</v>
      </c>
      <c r="M296" s="121">
        <f t="shared" si="23"/>
        <v>0</v>
      </c>
    </row>
    <row r="297" spans="1:13" x14ac:dyDescent="0.25">
      <c r="A297" s="10"/>
      <c r="B297" s="22"/>
      <c r="C297" s="36" t="s">
        <v>36</v>
      </c>
      <c r="D297" s="1"/>
      <c r="E297" s="11"/>
      <c r="F297" s="11"/>
      <c r="G297" s="2">
        <f t="shared" si="20"/>
        <v>4956753.07</v>
      </c>
      <c r="H297" s="73"/>
      <c r="I297" s="40"/>
      <c r="J297" s="67"/>
      <c r="K297" s="11">
        <f t="shared" si="21"/>
        <v>0</v>
      </c>
      <c r="L297" s="2">
        <f t="shared" si="22"/>
        <v>0</v>
      </c>
      <c r="M297" s="121">
        <f t="shared" si="23"/>
        <v>0</v>
      </c>
    </row>
    <row r="298" spans="1:13" x14ac:dyDescent="0.25">
      <c r="A298" s="10"/>
      <c r="B298" s="22"/>
      <c r="C298" s="36" t="s">
        <v>36</v>
      </c>
      <c r="D298" s="1"/>
      <c r="E298" s="11"/>
      <c r="F298" s="11"/>
      <c r="G298" s="2">
        <f t="shared" si="20"/>
        <v>4956753.07</v>
      </c>
      <c r="H298" s="73"/>
      <c r="I298" s="40"/>
      <c r="J298" s="67"/>
      <c r="K298" s="11">
        <f t="shared" si="21"/>
        <v>0</v>
      </c>
      <c r="L298" s="2">
        <f t="shared" si="22"/>
        <v>0</v>
      </c>
      <c r="M298" s="121">
        <f t="shared" si="23"/>
        <v>0</v>
      </c>
    </row>
    <row r="299" spans="1:13" x14ac:dyDescent="0.25">
      <c r="A299" s="10"/>
      <c r="B299" s="22"/>
      <c r="C299" s="36" t="s">
        <v>36</v>
      </c>
      <c r="D299" s="1"/>
      <c r="E299" s="11"/>
      <c r="F299" s="11"/>
      <c r="G299" s="2">
        <f t="shared" si="20"/>
        <v>4956753.07</v>
      </c>
      <c r="H299" s="73"/>
      <c r="I299" s="40"/>
      <c r="J299" s="67"/>
      <c r="K299" s="11">
        <f t="shared" si="21"/>
        <v>0</v>
      </c>
      <c r="L299" s="2">
        <f t="shared" si="22"/>
        <v>0</v>
      </c>
      <c r="M299" s="121">
        <f t="shared" si="23"/>
        <v>0</v>
      </c>
    </row>
    <row r="300" spans="1:13" x14ac:dyDescent="0.25">
      <c r="A300" s="10"/>
      <c r="B300" s="22"/>
      <c r="C300" s="36" t="s">
        <v>36</v>
      </c>
      <c r="D300" s="1"/>
      <c r="E300" s="11"/>
      <c r="F300" s="11"/>
      <c r="G300" s="2">
        <f t="shared" si="20"/>
        <v>4956753.07</v>
      </c>
      <c r="H300" s="73"/>
      <c r="I300" s="40"/>
      <c r="J300" s="67"/>
      <c r="K300" s="11">
        <f t="shared" si="21"/>
        <v>0</v>
      </c>
      <c r="L300" s="2">
        <f t="shared" si="22"/>
        <v>0</v>
      </c>
      <c r="M300" s="121">
        <f t="shared" si="23"/>
        <v>0</v>
      </c>
    </row>
    <row r="301" spans="1:13" x14ac:dyDescent="0.25">
      <c r="A301" s="10"/>
      <c r="B301" s="22"/>
      <c r="C301" s="36" t="s">
        <v>36</v>
      </c>
      <c r="D301" s="1"/>
      <c r="E301" s="11"/>
      <c r="F301" s="11"/>
      <c r="G301" s="2">
        <f t="shared" si="20"/>
        <v>4956753.07</v>
      </c>
      <c r="H301" s="73"/>
      <c r="I301" s="40"/>
      <c r="J301" s="67"/>
      <c r="K301" s="11">
        <f t="shared" si="21"/>
        <v>0</v>
      </c>
      <c r="L301" s="2">
        <f t="shared" si="22"/>
        <v>0</v>
      </c>
      <c r="M301" s="121">
        <f t="shared" si="23"/>
        <v>0</v>
      </c>
    </row>
    <row r="302" spans="1:13" x14ac:dyDescent="0.25">
      <c r="A302" s="10"/>
      <c r="B302" s="22"/>
      <c r="C302" s="36" t="s">
        <v>36</v>
      </c>
      <c r="D302" s="1"/>
      <c r="E302" s="11"/>
      <c r="F302" s="11"/>
      <c r="G302" s="2">
        <f t="shared" si="20"/>
        <v>4956753.07</v>
      </c>
      <c r="H302" s="73"/>
      <c r="I302" s="40"/>
      <c r="J302" s="67"/>
      <c r="K302" s="11">
        <f t="shared" si="21"/>
        <v>0</v>
      </c>
      <c r="L302" s="2">
        <f t="shared" si="22"/>
        <v>0</v>
      </c>
      <c r="M302" s="121">
        <f t="shared" si="23"/>
        <v>0</v>
      </c>
    </row>
    <row r="303" spans="1:13" x14ac:dyDescent="0.25">
      <c r="A303" s="10"/>
      <c r="B303" s="22"/>
      <c r="C303" s="36" t="s">
        <v>36</v>
      </c>
      <c r="D303" s="1"/>
      <c r="E303" s="11"/>
      <c r="F303" s="11"/>
      <c r="G303" s="2">
        <f t="shared" si="20"/>
        <v>4956753.07</v>
      </c>
      <c r="H303" s="73"/>
      <c r="I303" s="40"/>
      <c r="J303" s="67"/>
      <c r="K303" s="11">
        <f t="shared" si="21"/>
        <v>0</v>
      </c>
      <c r="L303" s="2">
        <f t="shared" si="22"/>
        <v>0</v>
      </c>
      <c r="M303" s="121">
        <f t="shared" si="23"/>
        <v>0</v>
      </c>
    </row>
    <row r="304" spans="1:13" x14ac:dyDescent="0.25">
      <c r="A304" s="10"/>
      <c r="B304" s="22"/>
      <c r="C304" s="36" t="s">
        <v>36</v>
      </c>
      <c r="D304" s="1"/>
      <c r="E304" s="11"/>
      <c r="F304" s="11"/>
      <c r="G304" s="2">
        <f t="shared" si="20"/>
        <v>4956753.07</v>
      </c>
      <c r="H304" s="73"/>
      <c r="I304" s="40"/>
      <c r="J304" s="67"/>
      <c r="K304" s="11">
        <f t="shared" si="21"/>
        <v>0</v>
      </c>
      <c r="L304" s="2">
        <f t="shared" si="22"/>
        <v>0</v>
      </c>
      <c r="M304" s="121">
        <f t="shared" si="23"/>
        <v>0</v>
      </c>
    </row>
    <row r="305" spans="1:13" x14ac:dyDescent="0.25">
      <c r="A305" s="10"/>
      <c r="B305" s="22"/>
      <c r="C305" s="36" t="s">
        <v>36</v>
      </c>
      <c r="D305" s="1"/>
      <c r="E305" s="11"/>
      <c r="F305" s="11"/>
      <c r="G305" s="2">
        <f t="shared" si="20"/>
        <v>4956753.07</v>
      </c>
      <c r="H305" s="73"/>
      <c r="I305" s="40"/>
      <c r="J305" s="67"/>
      <c r="K305" s="11">
        <f t="shared" si="21"/>
        <v>0</v>
      </c>
      <c r="L305" s="2">
        <f t="shared" si="22"/>
        <v>0</v>
      </c>
      <c r="M305" s="121">
        <f t="shared" si="23"/>
        <v>0</v>
      </c>
    </row>
    <row r="306" spans="1:13" x14ac:dyDescent="0.25">
      <c r="A306" s="10"/>
      <c r="B306" s="22"/>
      <c r="C306" s="36" t="s">
        <v>36</v>
      </c>
      <c r="D306" s="1"/>
      <c r="E306" s="11"/>
      <c r="F306" s="11"/>
      <c r="G306" s="2">
        <f t="shared" si="20"/>
        <v>4956753.07</v>
      </c>
      <c r="H306" s="73"/>
      <c r="I306" s="40"/>
      <c r="J306" s="67"/>
      <c r="K306" s="11">
        <f t="shared" si="21"/>
        <v>0</v>
      </c>
      <c r="L306" s="2">
        <f t="shared" si="22"/>
        <v>0</v>
      </c>
      <c r="M306" s="121">
        <f t="shared" si="23"/>
        <v>0</v>
      </c>
    </row>
    <row r="307" spans="1:13" x14ac:dyDescent="0.25">
      <c r="A307" s="10"/>
      <c r="B307" s="22"/>
      <c r="C307" s="36" t="s">
        <v>36</v>
      </c>
      <c r="D307" s="1"/>
      <c r="E307" s="11"/>
      <c r="F307" s="11"/>
      <c r="G307" s="2">
        <f t="shared" si="20"/>
        <v>4956753.07</v>
      </c>
      <c r="H307" s="73"/>
      <c r="I307" s="40"/>
      <c r="J307" s="67"/>
      <c r="K307" s="11">
        <f t="shared" si="21"/>
        <v>0</v>
      </c>
      <c r="L307" s="2">
        <f t="shared" si="22"/>
        <v>0</v>
      </c>
      <c r="M307" s="121">
        <f t="shared" si="23"/>
        <v>0</v>
      </c>
    </row>
    <row r="308" spans="1:13" x14ac:dyDescent="0.25">
      <c r="A308" s="10"/>
      <c r="B308" s="22"/>
      <c r="C308" s="36" t="s">
        <v>36</v>
      </c>
      <c r="D308" s="1"/>
      <c r="E308" s="11"/>
      <c r="F308" s="11"/>
      <c r="G308" s="2">
        <f t="shared" si="20"/>
        <v>4956753.07</v>
      </c>
      <c r="H308" s="73"/>
      <c r="I308" s="40"/>
      <c r="J308" s="67"/>
      <c r="K308" s="11">
        <f t="shared" si="21"/>
        <v>0</v>
      </c>
      <c r="L308" s="2">
        <f t="shared" si="22"/>
        <v>0</v>
      </c>
      <c r="M308" s="121">
        <f t="shared" si="23"/>
        <v>0</v>
      </c>
    </row>
    <row r="309" spans="1:13" x14ac:dyDescent="0.25">
      <c r="A309" s="10"/>
      <c r="B309" s="22"/>
      <c r="C309" s="36" t="s">
        <v>36</v>
      </c>
      <c r="D309" s="1"/>
      <c r="E309" s="11"/>
      <c r="F309" s="11"/>
      <c r="G309" s="2">
        <f t="shared" si="20"/>
        <v>4956753.07</v>
      </c>
      <c r="H309" s="73"/>
      <c r="I309" s="40"/>
      <c r="J309" s="67"/>
      <c r="K309" s="11">
        <f t="shared" si="21"/>
        <v>0</v>
      </c>
      <c r="L309" s="2">
        <f t="shared" si="22"/>
        <v>0</v>
      </c>
      <c r="M309" s="121">
        <f t="shared" si="23"/>
        <v>0</v>
      </c>
    </row>
    <row r="310" spans="1:13" x14ac:dyDescent="0.25">
      <c r="A310" s="10"/>
      <c r="B310" s="22"/>
      <c r="C310" s="36" t="s">
        <v>36</v>
      </c>
      <c r="D310" s="1"/>
      <c r="E310" s="11"/>
      <c r="F310" s="11"/>
      <c r="G310" s="2">
        <f t="shared" si="20"/>
        <v>4956753.07</v>
      </c>
      <c r="H310" s="73"/>
      <c r="I310" s="40"/>
      <c r="J310" s="67"/>
      <c r="K310" s="11">
        <f t="shared" si="21"/>
        <v>0</v>
      </c>
      <c r="L310" s="2">
        <f t="shared" si="22"/>
        <v>0</v>
      </c>
      <c r="M310" s="121">
        <f t="shared" si="23"/>
        <v>0</v>
      </c>
    </row>
    <row r="311" spans="1:13" x14ac:dyDescent="0.25">
      <c r="A311" s="10"/>
      <c r="B311" s="22"/>
      <c r="C311" s="36" t="s">
        <v>36</v>
      </c>
      <c r="D311" s="1"/>
      <c r="E311" s="11"/>
      <c r="F311" s="11"/>
      <c r="G311" s="2">
        <f t="shared" si="20"/>
        <v>4956753.07</v>
      </c>
      <c r="H311" s="73"/>
      <c r="I311" s="40"/>
      <c r="J311" s="67"/>
      <c r="K311" s="11">
        <f t="shared" si="21"/>
        <v>0</v>
      </c>
      <c r="L311" s="2">
        <f t="shared" si="22"/>
        <v>0</v>
      </c>
      <c r="M311" s="121">
        <f t="shared" si="23"/>
        <v>0</v>
      </c>
    </row>
    <row r="312" spans="1:13" x14ac:dyDescent="0.25">
      <c r="A312" s="10"/>
      <c r="B312" s="22"/>
      <c r="C312" s="36" t="s">
        <v>36</v>
      </c>
      <c r="D312" s="1"/>
      <c r="E312" s="11"/>
      <c r="F312" s="11"/>
      <c r="G312" s="2">
        <f t="shared" si="20"/>
        <v>4956753.07</v>
      </c>
      <c r="H312" s="73"/>
      <c r="I312" s="40"/>
      <c r="J312" s="67"/>
      <c r="K312" s="11">
        <f t="shared" si="21"/>
        <v>0</v>
      </c>
      <c r="L312" s="2">
        <f t="shared" si="22"/>
        <v>0</v>
      </c>
      <c r="M312" s="121">
        <f t="shared" si="23"/>
        <v>0</v>
      </c>
    </row>
    <row r="313" spans="1:13" x14ac:dyDescent="0.25">
      <c r="A313" s="10"/>
      <c r="B313" s="22"/>
      <c r="C313" s="36" t="s">
        <v>36</v>
      </c>
      <c r="D313" s="1"/>
      <c r="E313" s="11"/>
      <c r="F313" s="11"/>
      <c r="G313" s="2">
        <f t="shared" si="20"/>
        <v>4956753.07</v>
      </c>
      <c r="H313" s="73"/>
      <c r="I313" s="40"/>
      <c r="J313" s="67"/>
      <c r="K313" s="11">
        <f t="shared" si="21"/>
        <v>0</v>
      </c>
      <c r="L313" s="2">
        <f t="shared" si="22"/>
        <v>0</v>
      </c>
      <c r="M313" s="121">
        <f t="shared" si="23"/>
        <v>0</v>
      </c>
    </row>
    <row r="314" spans="1:13" x14ac:dyDescent="0.25">
      <c r="A314" s="10"/>
      <c r="B314" s="22"/>
      <c r="C314" s="36" t="s">
        <v>36</v>
      </c>
      <c r="D314" s="1"/>
      <c r="E314" s="11"/>
      <c r="F314" s="11"/>
      <c r="G314" s="2">
        <f t="shared" si="20"/>
        <v>4956753.07</v>
      </c>
      <c r="H314" s="73"/>
      <c r="I314" s="40"/>
      <c r="J314" s="67"/>
      <c r="K314" s="11">
        <f t="shared" si="21"/>
        <v>0</v>
      </c>
      <c r="L314" s="2">
        <f t="shared" si="22"/>
        <v>0</v>
      </c>
      <c r="M314" s="121">
        <f t="shared" si="23"/>
        <v>0</v>
      </c>
    </row>
    <row r="315" spans="1:13" x14ac:dyDescent="0.25">
      <c r="A315" s="10"/>
      <c r="B315" s="22"/>
      <c r="C315" s="36" t="s">
        <v>36</v>
      </c>
      <c r="D315" s="1"/>
      <c r="E315" s="11"/>
      <c r="F315" s="11"/>
      <c r="G315" s="2">
        <f t="shared" si="20"/>
        <v>4956753.07</v>
      </c>
      <c r="H315" s="73"/>
      <c r="I315" s="40"/>
      <c r="J315" s="67"/>
      <c r="K315" s="11">
        <f t="shared" si="21"/>
        <v>0</v>
      </c>
      <c r="L315" s="2">
        <f t="shared" si="22"/>
        <v>0</v>
      </c>
      <c r="M315" s="121">
        <f t="shared" si="23"/>
        <v>0</v>
      </c>
    </row>
    <row r="316" spans="1:13" x14ac:dyDescent="0.25">
      <c r="A316" s="10"/>
      <c r="B316" s="22"/>
      <c r="C316" s="36" t="s">
        <v>36</v>
      </c>
      <c r="D316" s="1"/>
      <c r="E316" s="11"/>
      <c r="F316" s="11"/>
      <c r="G316" s="2">
        <f t="shared" si="20"/>
        <v>4956753.07</v>
      </c>
      <c r="H316" s="73"/>
      <c r="I316" s="40"/>
      <c r="J316" s="67"/>
      <c r="K316" s="11">
        <f t="shared" si="21"/>
        <v>0</v>
      </c>
      <c r="L316" s="2">
        <f t="shared" si="22"/>
        <v>0</v>
      </c>
      <c r="M316" s="121">
        <f t="shared" si="23"/>
        <v>0</v>
      </c>
    </row>
    <row r="317" spans="1:13" x14ac:dyDescent="0.25">
      <c r="A317" s="10"/>
      <c r="B317" s="22"/>
      <c r="C317" s="36" t="s">
        <v>36</v>
      </c>
      <c r="D317" s="1"/>
      <c r="E317" s="11"/>
      <c r="F317" s="11"/>
      <c r="G317" s="2">
        <f t="shared" si="20"/>
        <v>4956753.07</v>
      </c>
      <c r="H317" s="73"/>
      <c r="I317" s="40"/>
      <c r="J317" s="67"/>
      <c r="K317" s="11">
        <f t="shared" si="21"/>
        <v>0</v>
      </c>
      <c r="L317" s="2">
        <f t="shared" si="22"/>
        <v>0</v>
      </c>
      <c r="M317" s="121">
        <f t="shared" si="23"/>
        <v>0</v>
      </c>
    </row>
    <row r="318" spans="1:13" x14ac:dyDescent="0.25">
      <c r="A318" s="10"/>
      <c r="B318" s="22"/>
      <c r="C318" s="36" t="s">
        <v>36</v>
      </c>
      <c r="D318" s="1"/>
      <c r="E318" s="11"/>
      <c r="F318" s="11"/>
      <c r="G318" s="2">
        <f t="shared" si="20"/>
        <v>4956753.07</v>
      </c>
      <c r="H318" s="73"/>
      <c r="I318" s="40"/>
      <c r="J318" s="67"/>
      <c r="K318" s="11">
        <f t="shared" si="21"/>
        <v>0</v>
      </c>
      <c r="L318" s="2">
        <f t="shared" si="22"/>
        <v>0</v>
      </c>
      <c r="M318" s="121">
        <f t="shared" si="23"/>
        <v>0</v>
      </c>
    </row>
    <row r="319" spans="1:13" x14ac:dyDescent="0.25">
      <c r="A319" s="10"/>
      <c r="B319" s="22"/>
      <c r="C319" s="36" t="s">
        <v>36</v>
      </c>
      <c r="D319" s="1"/>
      <c r="E319" s="11"/>
      <c r="F319" s="11"/>
      <c r="G319" s="2">
        <f t="shared" si="20"/>
        <v>4956753.07</v>
      </c>
      <c r="H319" s="73"/>
      <c r="I319" s="40"/>
      <c r="J319" s="67"/>
      <c r="K319" s="11">
        <f t="shared" si="21"/>
        <v>0</v>
      </c>
      <c r="L319" s="2">
        <f t="shared" si="22"/>
        <v>0</v>
      </c>
      <c r="M319" s="121">
        <f t="shared" si="23"/>
        <v>0</v>
      </c>
    </row>
    <row r="320" spans="1:13" x14ac:dyDescent="0.25">
      <c r="A320" s="10"/>
      <c r="B320" s="22"/>
      <c r="C320" s="36" t="s">
        <v>36</v>
      </c>
      <c r="D320" s="1"/>
      <c r="E320" s="11"/>
      <c r="F320" s="11"/>
      <c r="G320" s="2">
        <f t="shared" si="20"/>
        <v>4956753.07</v>
      </c>
      <c r="H320" s="73"/>
      <c r="I320" s="40"/>
      <c r="J320" s="67"/>
      <c r="K320" s="11">
        <f t="shared" si="21"/>
        <v>0</v>
      </c>
      <c r="L320" s="2">
        <f t="shared" si="22"/>
        <v>0</v>
      </c>
      <c r="M320" s="121">
        <f t="shared" si="23"/>
        <v>0</v>
      </c>
    </row>
    <row r="321" spans="1:13" x14ac:dyDescent="0.25">
      <c r="A321" s="10"/>
      <c r="B321" s="22"/>
      <c r="C321" s="36" t="s">
        <v>36</v>
      </c>
      <c r="D321" s="1"/>
      <c r="E321" s="11"/>
      <c r="F321" s="11"/>
      <c r="G321" s="2">
        <f t="shared" si="20"/>
        <v>4956753.07</v>
      </c>
      <c r="H321" s="73"/>
      <c r="I321" s="40"/>
      <c r="J321" s="67"/>
      <c r="K321" s="11">
        <f t="shared" si="21"/>
        <v>0</v>
      </c>
      <c r="L321" s="2">
        <f t="shared" si="22"/>
        <v>0</v>
      </c>
      <c r="M321" s="121">
        <f t="shared" si="23"/>
        <v>0</v>
      </c>
    </row>
    <row r="322" spans="1:13" x14ac:dyDescent="0.25">
      <c r="A322" s="10"/>
      <c r="B322" s="22"/>
      <c r="C322" s="36" t="s">
        <v>36</v>
      </c>
      <c r="D322" s="1"/>
      <c r="E322" s="11"/>
      <c r="F322" s="11"/>
      <c r="G322" s="2">
        <f t="shared" si="20"/>
        <v>4956753.07</v>
      </c>
      <c r="H322" s="73"/>
      <c r="I322" s="40"/>
      <c r="J322" s="67"/>
      <c r="K322" s="11">
        <f t="shared" si="21"/>
        <v>0</v>
      </c>
      <c r="L322" s="2">
        <f t="shared" si="22"/>
        <v>0</v>
      </c>
      <c r="M322" s="121">
        <f t="shared" si="23"/>
        <v>0</v>
      </c>
    </row>
    <row r="323" spans="1:13" x14ac:dyDescent="0.25">
      <c r="A323" s="10"/>
      <c r="B323" s="22"/>
      <c r="C323" s="36" t="s">
        <v>36</v>
      </c>
      <c r="D323" s="1"/>
      <c r="E323" s="11"/>
      <c r="F323" s="11"/>
      <c r="G323" s="2">
        <f t="shared" si="20"/>
        <v>4956753.07</v>
      </c>
      <c r="H323" s="73"/>
      <c r="I323" s="40"/>
      <c r="J323" s="67"/>
      <c r="K323" s="11">
        <f t="shared" si="21"/>
        <v>0</v>
      </c>
      <c r="L323" s="2">
        <f t="shared" si="22"/>
        <v>0</v>
      </c>
      <c r="M323" s="121">
        <f t="shared" si="23"/>
        <v>0</v>
      </c>
    </row>
    <row r="324" spans="1:13" x14ac:dyDescent="0.25">
      <c r="A324" s="10"/>
      <c r="B324" s="22"/>
      <c r="C324" s="36" t="s">
        <v>36</v>
      </c>
      <c r="D324" s="1"/>
      <c r="E324" s="11"/>
      <c r="F324" s="11"/>
      <c r="G324" s="2">
        <f t="shared" si="20"/>
        <v>4956753.07</v>
      </c>
      <c r="H324" s="73"/>
      <c r="I324" s="40"/>
      <c r="J324" s="67"/>
      <c r="K324" s="11">
        <f t="shared" si="21"/>
        <v>0</v>
      </c>
      <c r="L324" s="2">
        <f t="shared" si="22"/>
        <v>0</v>
      </c>
      <c r="M324" s="121">
        <f t="shared" si="23"/>
        <v>0</v>
      </c>
    </row>
    <row r="325" spans="1:13" x14ac:dyDescent="0.25">
      <c r="A325" s="10"/>
      <c r="B325" s="22"/>
      <c r="C325" s="36" t="s">
        <v>36</v>
      </c>
      <c r="D325" s="1"/>
      <c r="E325" s="11"/>
      <c r="F325" s="11"/>
      <c r="G325" s="2">
        <f t="shared" si="20"/>
        <v>4956753.07</v>
      </c>
      <c r="H325" s="73"/>
      <c r="I325" s="40"/>
      <c r="J325" s="67"/>
      <c r="K325" s="11">
        <f t="shared" si="21"/>
        <v>0</v>
      </c>
      <c r="L325" s="2">
        <f t="shared" si="22"/>
        <v>0</v>
      </c>
      <c r="M325" s="121">
        <f t="shared" si="23"/>
        <v>0</v>
      </c>
    </row>
    <row r="326" spans="1:13" x14ac:dyDescent="0.25">
      <c r="A326" s="10"/>
      <c r="B326" s="22"/>
      <c r="C326" s="36" t="s">
        <v>36</v>
      </c>
      <c r="D326" s="1"/>
      <c r="E326" s="11"/>
      <c r="F326" s="11"/>
      <c r="G326" s="2">
        <f t="shared" si="20"/>
        <v>4956753.07</v>
      </c>
      <c r="H326" s="73"/>
      <c r="I326" s="40"/>
      <c r="J326" s="67"/>
      <c r="K326" s="11">
        <f t="shared" si="21"/>
        <v>0</v>
      </c>
      <c r="L326" s="2">
        <f t="shared" si="22"/>
        <v>0</v>
      </c>
      <c r="M326" s="121">
        <f t="shared" si="23"/>
        <v>0</v>
      </c>
    </row>
    <row r="327" spans="1:13" x14ac:dyDescent="0.25">
      <c r="A327" s="10"/>
      <c r="B327" s="22"/>
      <c r="C327" s="36" t="s">
        <v>36</v>
      </c>
      <c r="D327" s="1"/>
      <c r="E327" s="11"/>
      <c r="F327" s="11"/>
      <c r="G327" s="2">
        <f t="shared" si="20"/>
        <v>4956753.07</v>
      </c>
      <c r="H327" s="73"/>
      <c r="I327" s="40"/>
      <c r="J327" s="67"/>
      <c r="K327" s="11">
        <f t="shared" si="21"/>
        <v>0</v>
      </c>
      <c r="L327" s="2">
        <f t="shared" si="22"/>
        <v>0</v>
      </c>
      <c r="M327" s="121">
        <f t="shared" si="23"/>
        <v>0</v>
      </c>
    </row>
    <row r="328" spans="1:13" x14ac:dyDescent="0.25">
      <c r="A328" s="10"/>
      <c r="B328" s="22"/>
      <c r="C328" s="36" t="s">
        <v>36</v>
      </c>
      <c r="D328" s="1"/>
      <c r="E328" s="11"/>
      <c r="F328" s="11"/>
      <c r="G328" s="2">
        <f t="shared" si="20"/>
        <v>4956753.07</v>
      </c>
      <c r="H328" s="73"/>
      <c r="I328" s="40"/>
      <c r="J328" s="67"/>
      <c r="K328" s="11">
        <f t="shared" si="21"/>
        <v>0</v>
      </c>
      <c r="L328" s="2">
        <f t="shared" si="22"/>
        <v>0</v>
      </c>
      <c r="M328" s="121">
        <f t="shared" si="23"/>
        <v>0</v>
      </c>
    </row>
    <row r="329" spans="1:13" x14ac:dyDescent="0.25">
      <c r="A329" s="10"/>
      <c r="B329" s="22"/>
      <c r="C329" s="36" t="s">
        <v>36</v>
      </c>
      <c r="D329" s="1"/>
      <c r="E329" s="11"/>
      <c r="F329" s="11"/>
      <c r="G329" s="2">
        <f t="shared" si="20"/>
        <v>4956753.07</v>
      </c>
      <c r="H329" s="73"/>
      <c r="I329" s="40"/>
      <c r="J329" s="67"/>
      <c r="K329" s="11">
        <f t="shared" si="21"/>
        <v>0</v>
      </c>
      <c r="L329" s="2">
        <f t="shared" si="22"/>
        <v>0</v>
      </c>
      <c r="M329" s="121">
        <f t="shared" si="23"/>
        <v>0</v>
      </c>
    </row>
    <row r="330" spans="1:13" x14ac:dyDescent="0.25">
      <c r="A330" s="10"/>
      <c r="B330" s="22"/>
      <c r="C330" s="36" t="s">
        <v>36</v>
      </c>
      <c r="D330" s="1"/>
      <c r="E330" s="11"/>
      <c r="F330" s="11"/>
      <c r="G330" s="2">
        <f t="shared" si="20"/>
        <v>4956753.07</v>
      </c>
      <c r="H330" s="73"/>
      <c r="I330" s="40"/>
      <c r="J330" s="67"/>
      <c r="K330" s="11">
        <f t="shared" si="21"/>
        <v>0</v>
      </c>
      <c r="L330" s="2">
        <f t="shared" si="22"/>
        <v>0</v>
      </c>
      <c r="M330" s="121">
        <f t="shared" si="23"/>
        <v>0</v>
      </c>
    </row>
    <row r="331" spans="1:13" x14ac:dyDescent="0.25">
      <c r="A331" s="10"/>
      <c r="B331" s="22"/>
      <c r="C331" s="36" t="s">
        <v>36</v>
      </c>
      <c r="D331" s="1"/>
      <c r="E331" s="11"/>
      <c r="F331" s="11"/>
      <c r="G331" s="2">
        <f t="shared" si="20"/>
        <v>4956753.07</v>
      </c>
      <c r="H331" s="73"/>
      <c r="I331" s="40"/>
      <c r="J331" s="67"/>
      <c r="K331" s="11">
        <f t="shared" si="21"/>
        <v>0</v>
      </c>
      <c r="L331" s="2">
        <f t="shared" si="22"/>
        <v>0</v>
      </c>
      <c r="M331" s="121">
        <f t="shared" si="23"/>
        <v>0</v>
      </c>
    </row>
    <row r="332" spans="1:13" x14ac:dyDescent="0.25">
      <c r="A332" s="10"/>
      <c r="B332" s="22"/>
      <c r="C332" s="36" t="s">
        <v>36</v>
      </c>
      <c r="D332" s="1"/>
      <c r="E332" s="11"/>
      <c r="F332" s="11"/>
      <c r="G332" s="2">
        <f t="shared" si="20"/>
        <v>4956753.07</v>
      </c>
      <c r="H332" s="73"/>
      <c r="I332" s="40"/>
      <c r="J332" s="67"/>
      <c r="K332" s="11">
        <f t="shared" si="21"/>
        <v>0</v>
      </c>
      <c r="L332" s="2">
        <f t="shared" si="22"/>
        <v>0</v>
      </c>
      <c r="M332" s="121">
        <f t="shared" si="23"/>
        <v>0</v>
      </c>
    </row>
    <row r="333" spans="1:13" x14ac:dyDescent="0.25">
      <c r="A333" s="10"/>
      <c r="B333" s="22"/>
      <c r="C333" s="36" t="s">
        <v>36</v>
      </c>
      <c r="D333" s="1"/>
      <c r="E333" s="11"/>
      <c r="F333" s="11"/>
      <c r="G333" s="2">
        <f t="shared" si="20"/>
        <v>4956753.07</v>
      </c>
      <c r="H333" s="73"/>
      <c r="I333" s="40"/>
      <c r="J333" s="67"/>
      <c r="K333" s="11">
        <f t="shared" si="21"/>
        <v>0</v>
      </c>
      <c r="L333" s="2">
        <f t="shared" si="22"/>
        <v>0</v>
      </c>
      <c r="M333" s="121">
        <f t="shared" si="23"/>
        <v>0</v>
      </c>
    </row>
    <row r="334" spans="1:13" x14ac:dyDescent="0.25">
      <c r="A334" s="10"/>
      <c r="B334" s="22"/>
      <c r="C334" s="36" t="s">
        <v>36</v>
      </c>
      <c r="D334" s="1"/>
      <c r="E334" s="11"/>
      <c r="F334" s="11"/>
      <c r="G334" s="2">
        <f t="shared" si="20"/>
        <v>4956753.07</v>
      </c>
      <c r="H334" s="73"/>
      <c r="I334" s="40"/>
      <c r="J334" s="67"/>
      <c r="K334" s="11">
        <f t="shared" si="21"/>
        <v>0</v>
      </c>
      <c r="L334" s="2">
        <f t="shared" si="22"/>
        <v>0</v>
      </c>
      <c r="M334" s="121">
        <f t="shared" si="23"/>
        <v>0</v>
      </c>
    </row>
    <row r="335" spans="1:13" x14ac:dyDescent="0.25">
      <c r="A335" s="10"/>
      <c r="B335" s="22"/>
      <c r="C335" s="36" t="s">
        <v>36</v>
      </c>
      <c r="D335" s="1"/>
      <c r="E335" s="11"/>
      <c r="F335" s="11"/>
      <c r="G335" s="2">
        <f t="shared" si="20"/>
        <v>4956753.07</v>
      </c>
      <c r="H335" s="73"/>
      <c r="I335" s="40"/>
      <c r="J335" s="67"/>
      <c r="K335" s="11">
        <f t="shared" si="21"/>
        <v>0</v>
      </c>
      <c r="L335" s="2">
        <f t="shared" si="22"/>
        <v>0</v>
      </c>
      <c r="M335" s="121">
        <f t="shared" si="23"/>
        <v>0</v>
      </c>
    </row>
    <row r="336" spans="1:13" x14ac:dyDescent="0.25">
      <c r="A336" s="10"/>
      <c r="B336" s="22"/>
      <c r="C336" s="36" t="s">
        <v>36</v>
      </c>
      <c r="D336" s="1"/>
      <c r="E336" s="11"/>
      <c r="F336" s="11"/>
      <c r="G336" s="2">
        <f t="shared" si="20"/>
        <v>4956753.07</v>
      </c>
      <c r="H336" s="73"/>
      <c r="I336" s="40"/>
      <c r="J336" s="67"/>
      <c r="K336" s="11">
        <f t="shared" si="21"/>
        <v>0</v>
      </c>
      <c r="L336" s="2">
        <f t="shared" si="22"/>
        <v>0</v>
      </c>
      <c r="M336" s="121">
        <f t="shared" si="23"/>
        <v>0</v>
      </c>
    </row>
    <row r="337" spans="1:13" x14ac:dyDescent="0.25">
      <c r="A337" s="10"/>
      <c r="B337" s="22"/>
      <c r="C337" s="36" t="s">
        <v>36</v>
      </c>
      <c r="D337" s="1"/>
      <c r="E337" s="11"/>
      <c r="F337" s="11"/>
      <c r="G337" s="2">
        <f t="shared" ref="G337:G350" si="24">G336+E337-F337</f>
        <v>4956753.07</v>
      </c>
      <c r="H337" s="73"/>
      <c r="I337" s="40"/>
      <c r="J337" s="67"/>
      <c r="K337" s="11">
        <f t="shared" ref="K337:K350" si="25">H337+I337-J337</f>
        <v>0</v>
      </c>
      <c r="L337" s="2">
        <f t="shared" ref="L337:L350" si="26">H337+I337+J337-F337</f>
        <v>0</v>
      </c>
      <c r="M337" s="121">
        <f t="shared" ref="M337:M350" si="27">F337*0.2</f>
        <v>0</v>
      </c>
    </row>
    <row r="338" spans="1:13" x14ac:dyDescent="0.25">
      <c r="A338" s="10"/>
      <c r="B338" s="22"/>
      <c r="C338" s="36" t="s">
        <v>36</v>
      </c>
      <c r="D338" s="1"/>
      <c r="E338" s="11"/>
      <c r="F338" s="11"/>
      <c r="G338" s="2">
        <f t="shared" si="24"/>
        <v>4956753.07</v>
      </c>
      <c r="H338" s="73"/>
      <c r="I338" s="40"/>
      <c r="J338" s="67"/>
      <c r="K338" s="11">
        <f t="shared" si="25"/>
        <v>0</v>
      </c>
      <c r="L338" s="2">
        <f t="shared" si="26"/>
        <v>0</v>
      </c>
      <c r="M338" s="121">
        <f t="shared" si="27"/>
        <v>0</v>
      </c>
    </row>
    <row r="339" spans="1:13" x14ac:dyDescent="0.25">
      <c r="A339" s="10"/>
      <c r="B339" s="22"/>
      <c r="C339" s="36" t="s">
        <v>36</v>
      </c>
      <c r="D339" s="1"/>
      <c r="E339" s="11"/>
      <c r="F339" s="11"/>
      <c r="G339" s="2">
        <f t="shared" si="24"/>
        <v>4956753.07</v>
      </c>
      <c r="H339" s="73"/>
      <c r="I339" s="40"/>
      <c r="J339" s="67"/>
      <c r="K339" s="11">
        <f t="shared" si="25"/>
        <v>0</v>
      </c>
      <c r="L339" s="2">
        <f t="shared" si="26"/>
        <v>0</v>
      </c>
      <c r="M339" s="121">
        <f t="shared" si="27"/>
        <v>0</v>
      </c>
    </row>
    <row r="340" spans="1:13" x14ac:dyDescent="0.25">
      <c r="A340" s="10"/>
      <c r="B340" s="22"/>
      <c r="C340" s="36" t="s">
        <v>36</v>
      </c>
      <c r="D340" s="1"/>
      <c r="E340" s="11"/>
      <c r="F340" s="11"/>
      <c r="G340" s="2">
        <f t="shared" si="24"/>
        <v>4956753.07</v>
      </c>
      <c r="H340" s="73"/>
      <c r="I340" s="40"/>
      <c r="J340" s="67"/>
      <c r="K340" s="11">
        <f t="shared" si="25"/>
        <v>0</v>
      </c>
      <c r="L340" s="2">
        <f t="shared" si="26"/>
        <v>0</v>
      </c>
      <c r="M340" s="121">
        <f t="shared" si="27"/>
        <v>0</v>
      </c>
    </row>
    <row r="341" spans="1:13" x14ac:dyDescent="0.25">
      <c r="A341" s="10"/>
      <c r="B341" s="22"/>
      <c r="C341" s="36" t="s">
        <v>36</v>
      </c>
      <c r="D341" s="1"/>
      <c r="E341" s="11"/>
      <c r="F341" s="11"/>
      <c r="G341" s="2">
        <f t="shared" si="24"/>
        <v>4956753.07</v>
      </c>
      <c r="H341" s="73"/>
      <c r="I341" s="40"/>
      <c r="J341" s="67"/>
      <c r="K341" s="11">
        <f t="shared" si="25"/>
        <v>0</v>
      </c>
      <c r="L341" s="2">
        <f t="shared" si="26"/>
        <v>0</v>
      </c>
      <c r="M341" s="121">
        <f t="shared" si="27"/>
        <v>0</v>
      </c>
    </row>
    <row r="342" spans="1:13" x14ac:dyDescent="0.25">
      <c r="A342" s="10"/>
      <c r="B342" s="22"/>
      <c r="C342" s="36" t="s">
        <v>36</v>
      </c>
      <c r="D342" s="1"/>
      <c r="E342" s="11"/>
      <c r="F342" s="11"/>
      <c r="G342" s="2">
        <f t="shared" si="24"/>
        <v>4956753.07</v>
      </c>
      <c r="H342" s="73"/>
      <c r="I342" s="40"/>
      <c r="J342" s="67"/>
      <c r="K342" s="11">
        <f t="shared" si="25"/>
        <v>0</v>
      </c>
      <c r="L342" s="2">
        <f t="shared" si="26"/>
        <v>0</v>
      </c>
      <c r="M342" s="121">
        <f t="shared" si="27"/>
        <v>0</v>
      </c>
    </row>
    <row r="343" spans="1:13" x14ac:dyDescent="0.25">
      <c r="A343" s="10"/>
      <c r="B343" s="22"/>
      <c r="C343" s="36" t="s">
        <v>36</v>
      </c>
      <c r="D343" s="1"/>
      <c r="E343" s="11"/>
      <c r="F343" s="11"/>
      <c r="G343" s="2">
        <f t="shared" si="24"/>
        <v>4956753.07</v>
      </c>
      <c r="H343" s="73"/>
      <c r="I343" s="40"/>
      <c r="J343" s="67"/>
      <c r="K343" s="11">
        <f t="shared" si="25"/>
        <v>0</v>
      </c>
      <c r="L343" s="2">
        <f t="shared" si="26"/>
        <v>0</v>
      </c>
      <c r="M343" s="121">
        <f t="shared" si="27"/>
        <v>0</v>
      </c>
    </row>
    <row r="344" spans="1:13" x14ac:dyDescent="0.25">
      <c r="A344" s="10"/>
      <c r="B344" s="22"/>
      <c r="C344" s="36" t="s">
        <v>36</v>
      </c>
      <c r="D344" s="1"/>
      <c r="E344" s="11"/>
      <c r="F344" s="11"/>
      <c r="G344" s="2">
        <f t="shared" si="24"/>
        <v>4956753.07</v>
      </c>
      <c r="H344" s="73"/>
      <c r="I344" s="40"/>
      <c r="J344" s="67"/>
      <c r="K344" s="11">
        <f t="shared" si="25"/>
        <v>0</v>
      </c>
      <c r="L344" s="2">
        <f t="shared" si="26"/>
        <v>0</v>
      </c>
      <c r="M344" s="121">
        <f t="shared" si="27"/>
        <v>0</v>
      </c>
    </row>
    <row r="345" spans="1:13" x14ac:dyDescent="0.25">
      <c r="A345" s="10"/>
      <c r="B345" s="22"/>
      <c r="C345" s="36" t="s">
        <v>36</v>
      </c>
      <c r="D345" s="1"/>
      <c r="E345" s="11"/>
      <c r="F345" s="11"/>
      <c r="G345" s="2">
        <f t="shared" si="24"/>
        <v>4956753.07</v>
      </c>
      <c r="H345" s="73"/>
      <c r="I345" s="40"/>
      <c r="J345" s="67"/>
      <c r="K345" s="11">
        <f t="shared" si="25"/>
        <v>0</v>
      </c>
      <c r="L345" s="2">
        <f t="shared" si="26"/>
        <v>0</v>
      </c>
      <c r="M345" s="121">
        <f t="shared" si="27"/>
        <v>0</v>
      </c>
    </row>
    <row r="346" spans="1:13" x14ac:dyDescent="0.25">
      <c r="A346" s="10"/>
      <c r="B346" s="22"/>
      <c r="C346" s="36" t="s">
        <v>36</v>
      </c>
      <c r="D346" s="1"/>
      <c r="E346" s="11"/>
      <c r="F346" s="11"/>
      <c r="G346" s="2">
        <f t="shared" si="24"/>
        <v>4956753.07</v>
      </c>
      <c r="H346" s="73"/>
      <c r="I346" s="40"/>
      <c r="J346" s="67"/>
      <c r="K346" s="11">
        <f t="shared" si="25"/>
        <v>0</v>
      </c>
      <c r="L346" s="2">
        <f t="shared" si="26"/>
        <v>0</v>
      </c>
      <c r="M346" s="121">
        <f t="shared" si="27"/>
        <v>0</v>
      </c>
    </row>
    <row r="347" spans="1:13" x14ac:dyDescent="0.25">
      <c r="A347" s="10"/>
      <c r="B347" s="22"/>
      <c r="C347" s="36" t="s">
        <v>36</v>
      </c>
      <c r="D347" s="1"/>
      <c r="E347" s="11"/>
      <c r="F347" s="11"/>
      <c r="G347" s="2">
        <f t="shared" si="24"/>
        <v>4956753.07</v>
      </c>
      <c r="H347" s="73"/>
      <c r="I347" s="40"/>
      <c r="J347" s="67"/>
      <c r="K347" s="11">
        <f t="shared" si="25"/>
        <v>0</v>
      </c>
      <c r="L347" s="2">
        <f t="shared" si="26"/>
        <v>0</v>
      </c>
      <c r="M347" s="121">
        <f t="shared" si="27"/>
        <v>0</v>
      </c>
    </row>
    <row r="348" spans="1:13" x14ac:dyDescent="0.25">
      <c r="A348" s="10"/>
      <c r="B348" s="22"/>
      <c r="C348" s="36" t="s">
        <v>36</v>
      </c>
      <c r="D348" s="1"/>
      <c r="E348" s="11"/>
      <c r="F348" s="11"/>
      <c r="G348" s="2">
        <f t="shared" si="24"/>
        <v>4956753.07</v>
      </c>
      <c r="H348" s="73"/>
      <c r="I348" s="40"/>
      <c r="J348" s="67"/>
      <c r="K348" s="11">
        <f t="shared" si="25"/>
        <v>0</v>
      </c>
      <c r="L348" s="2">
        <f t="shared" si="26"/>
        <v>0</v>
      </c>
      <c r="M348" s="121">
        <f t="shared" si="27"/>
        <v>0</v>
      </c>
    </row>
    <row r="349" spans="1:13" x14ac:dyDescent="0.25">
      <c r="A349" s="10"/>
      <c r="B349" s="22"/>
      <c r="C349" s="36" t="s">
        <v>36</v>
      </c>
      <c r="D349" s="1"/>
      <c r="E349" s="11"/>
      <c r="F349" s="11"/>
      <c r="G349" s="2">
        <f t="shared" si="24"/>
        <v>4956753.07</v>
      </c>
      <c r="H349" s="73"/>
      <c r="I349" s="40"/>
      <c r="J349" s="67"/>
      <c r="K349" s="11">
        <f t="shared" si="25"/>
        <v>0</v>
      </c>
      <c r="L349" s="2">
        <f t="shared" si="26"/>
        <v>0</v>
      </c>
      <c r="M349" s="121">
        <f t="shared" si="27"/>
        <v>0</v>
      </c>
    </row>
    <row r="350" spans="1:13" x14ac:dyDescent="0.25">
      <c r="A350" s="10"/>
      <c r="B350" s="22"/>
      <c r="C350" s="36" t="s">
        <v>36</v>
      </c>
      <c r="D350" s="1"/>
      <c r="E350" s="11"/>
      <c r="F350" s="11"/>
      <c r="G350" s="2">
        <f t="shared" si="24"/>
        <v>4956753.07</v>
      </c>
      <c r="H350" s="73"/>
      <c r="I350" s="40"/>
      <c r="J350" s="67"/>
      <c r="K350" s="11">
        <f t="shared" si="25"/>
        <v>0</v>
      </c>
      <c r="L350" s="2">
        <f t="shared" si="26"/>
        <v>0</v>
      </c>
      <c r="M350" s="121">
        <f t="shared" si="27"/>
        <v>0</v>
      </c>
    </row>
  </sheetData>
  <dataValidations count="1">
    <dataValidation type="list" allowBlank="1" showInputMessage="1" showErrorMessage="1" sqref="C5:C350" xr:uid="{F6942373-5EA9-4627-B470-D195777C5A7A}">
      <formula1>OPERACION</formula1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O324"/>
  <sheetViews>
    <sheetView topLeftCell="A98" zoomScaleNormal="100" workbookViewId="0">
      <selection activeCell="G111" sqref="G111"/>
    </sheetView>
  </sheetViews>
  <sheetFormatPr baseColWidth="10" defaultRowHeight="15" x14ac:dyDescent="0.25"/>
  <cols>
    <col min="2" max="2" width="11.5703125" customWidth="1"/>
    <col min="3" max="3" width="16.85546875" customWidth="1"/>
    <col min="4" max="4" width="20.85546875" customWidth="1"/>
    <col min="5" max="5" width="15.85546875" customWidth="1"/>
    <col min="6" max="6" width="15.5703125" customWidth="1"/>
    <col min="7" max="7" width="13.42578125" customWidth="1"/>
    <col min="8" max="9" width="13.5703125" bestFit="1" customWidth="1"/>
    <col min="10" max="10" width="14.42578125" customWidth="1"/>
    <col min="11" max="11" width="14.140625" customWidth="1"/>
    <col min="12" max="12" width="13" style="51" customWidth="1"/>
    <col min="13" max="13" width="16.85546875" style="78" customWidth="1"/>
    <col min="14" max="14" width="22.7109375" customWidth="1"/>
  </cols>
  <sheetData>
    <row r="1" spans="1:15" x14ac:dyDescent="0.25">
      <c r="A1" s="29">
        <v>4128128014</v>
      </c>
      <c r="L1" s="56"/>
    </row>
    <row r="2" spans="1:15" x14ac:dyDescent="0.25">
      <c r="A2" s="4" t="s">
        <v>3</v>
      </c>
      <c r="B2" s="20">
        <v>12629417</v>
      </c>
      <c r="E2" s="26" t="s">
        <v>9</v>
      </c>
      <c r="F2" s="27" t="s">
        <v>10</v>
      </c>
      <c r="G2" s="28" t="s">
        <v>13</v>
      </c>
      <c r="H2" s="28" t="s">
        <v>4</v>
      </c>
      <c r="I2" s="47" t="s">
        <v>8</v>
      </c>
      <c r="J2" s="47" t="s">
        <v>19</v>
      </c>
      <c r="K2" s="30" t="s">
        <v>12</v>
      </c>
      <c r="L2" s="24"/>
      <c r="M2" s="126"/>
    </row>
    <row r="3" spans="1:15" x14ac:dyDescent="0.25">
      <c r="A3" s="4" t="s">
        <v>7</v>
      </c>
      <c r="B3" s="21">
        <v>0</v>
      </c>
      <c r="C3" s="5"/>
      <c r="D3" s="5"/>
      <c r="E3" s="3">
        <f>SUM(E5:E80)</f>
        <v>220001367</v>
      </c>
      <c r="F3" s="3">
        <f>SUM(F5:F80)</f>
        <v>204600000</v>
      </c>
      <c r="G3" s="3">
        <f>B2+E3-F3</f>
        <v>28030784</v>
      </c>
      <c r="H3" s="15">
        <f>SUM(L5:L120)</f>
        <v>69848000</v>
      </c>
      <c r="I3" s="25">
        <f>SUM(H5:H380)</f>
        <v>130294500</v>
      </c>
      <c r="J3" s="25">
        <f>SUM(I5:I323)</f>
        <v>302553500</v>
      </c>
      <c r="K3" s="25">
        <f>SUM(J4:J323)</f>
        <v>0</v>
      </c>
      <c r="L3" s="9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24" t="s">
        <v>35</v>
      </c>
    </row>
    <row r="5" spans="1:15" x14ac:dyDescent="0.25">
      <c r="A5" s="34">
        <v>44109</v>
      </c>
      <c r="B5" s="35"/>
      <c r="C5" s="36" t="s">
        <v>36</v>
      </c>
      <c r="D5" s="36" t="s">
        <v>49</v>
      </c>
      <c r="E5" s="37"/>
      <c r="F5" s="37">
        <v>3980000</v>
      </c>
      <c r="G5" s="38">
        <f>B2+E5-F5</f>
        <v>8649417</v>
      </c>
      <c r="H5" s="72">
        <v>1248000</v>
      </c>
      <c r="I5" s="72">
        <v>3528000</v>
      </c>
      <c r="J5" s="76"/>
      <c r="K5" s="37">
        <f>H5+I5-J5</f>
        <v>4776000</v>
      </c>
      <c r="L5" s="38">
        <f>H5+I5+J5-F5</f>
        <v>796000</v>
      </c>
      <c r="M5" s="125">
        <f>F5*0.2</f>
        <v>796000</v>
      </c>
      <c r="N5" s="59"/>
      <c r="O5" s="59"/>
    </row>
    <row r="6" spans="1:15" x14ac:dyDescent="0.25">
      <c r="A6" s="34">
        <v>44110</v>
      </c>
      <c r="B6" s="35"/>
      <c r="C6" s="36" t="s">
        <v>36</v>
      </c>
      <c r="D6" s="36" t="s">
        <v>37</v>
      </c>
      <c r="E6" s="37"/>
      <c r="F6" s="37">
        <v>2060000</v>
      </c>
      <c r="G6" s="38">
        <f>G5+E6-F6</f>
        <v>6589417</v>
      </c>
      <c r="H6" s="72">
        <v>480000</v>
      </c>
      <c r="I6" s="72">
        <v>1992000</v>
      </c>
      <c r="J6" s="76"/>
      <c r="K6" s="37">
        <f t="shared" ref="K6:K69" si="0">H6+I6-J6</f>
        <v>2472000</v>
      </c>
      <c r="L6" s="38">
        <f t="shared" ref="L6:L69" si="1">H6+I6+J6-F6</f>
        <v>412000</v>
      </c>
      <c r="M6" s="125">
        <f t="shared" ref="M6:M11" si="2">F6*0.2</f>
        <v>412000</v>
      </c>
      <c r="N6" s="59"/>
      <c r="O6" s="59"/>
    </row>
    <row r="7" spans="1:15" x14ac:dyDescent="0.25">
      <c r="A7" s="34">
        <v>44111</v>
      </c>
      <c r="B7" s="35"/>
      <c r="C7" s="36" t="s">
        <v>36</v>
      </c>
      <c r="D7" s="36" t="s">
        <v>60</v>
      </c>
      <c r="E7" s="37"/>
      <c r="F7" s="37">
        <v>3240000</v>
      </c>
      <c r="G7" s="38">
        <f t="shared" ref="G7:G70" si="3">G6+E7-F7</f>
        <v>3349417</v>
      </c>
      <c r="H7" s="72">
        <v>800000</v>
      </c>
      <c r="I7" s="72">
        <v>3088000</v>
      </c>
      <c r="J7" s="76"/>
      <c r="K7" s="37">
        <f t="shared" si="0"/>
        <v>3888000</v>
      </c>
      <c r="L7" s="38">
        <f t="shared" si="1"/>
        <v>648000</v>
      </c>
      <c r="M7" s="125">
        <f t="shared" si="2"/>
        <v>648000</v>
      </c>
      <c r="N7" s="59"/>
      <c r="O7" s="59"/>
    </row>
    <row r="8" spans="1:15" x14ac:dyDescent="0.25">
      <c r="A8" s="34">
        <v>44112</v>
      </c>
      <c r="B8" s="35"/>
      <c r="C8" s="36" t="s">
        <v>36</v>
      </c>
      <c r="D8" s="36" t="s">
        <v>60</v>
      </c>
      <c r="E8" s="37"/>
      <c r="F8" s="37">
        <v>2400000</v>
      </c>
      <c r="G8" s="38">
        <f t="shared" si="3"/>
        <v>949417</v>
      </c>
      <c r="H8" s="72">
        <v>682000</v>
      </c>
      <c r="I8" s="72">
        <v>2198000</v>
      </c>
      <c r="J8" s="76"/>
      <c r="K8" s="37">
        <f t="shared" si="0"/>
        <v>2880000</v>
      </c>
      <c r="L8" s="38">
        <f t="shared" si="1"/>
        <v>480000</v>
      </c>
      <c r="M8" s="125">
        <f t="shared" si="2"/>
        <v>480000</v>
      </c>
      <c r="N8" s="59"/>
      <c r="O8" s="59"/>
    </row>
    <row r="9" spans="1:15" x14ac:dyDescent="0.25">
      <c r="A9" s="34">
        <v>44113</v>
      </c>
      <c r="B9" s="35"/>
      <c r="C9" s="36" t="s">
        <v>36</v>
      </c>
      <c r="D9" s="36" t="s">
        <v>37</v>
      </c>
      <c r="E9" s="37"/>
      <c r="F9" s="37">
        <v>720000</v>
      </c>
      <c r="G9" s="38">
        <f t="shared" si="3"/>
        <v>229417</v>
      </c>
      <c r="H9" s="72"/>
      <c r="I9" s="72">
        <v>864000</v>
      </c>
      <c r="J9" s="76"/>
      <c r="K9" s="37">
        <f t="shared" si="0"/>
        <v>864000</v>
      </c>
      <c r="L9" s="38">
        <f t="shared" si="1"/>
        <v>144000</v>
      </c>
      <c r="M9" s="125">
        <f t="shared" si="2"/>
        <v>144000</v>
      </c>
      <c r="N9" s="59"/>
      <c r="O9" s="59"/>
    </row>
    <row r="10" spans="1:15" x14ac:dyDescent="0.25">
      <c r="A10" s="34">
        <v>44113</v>
      </c>
      <c r="B10" s="35"/>
      <c r="C10" s="36" t="s">
        <v>34</v>
      </c>
      <c r="D10" s="36"/>
      <c r="E10" s="37">
        <v>20000125</v>
      </c>
      <c r="F10" s="37"/>
      <c r="G10" s="38">
        <f t="shared" si="3"/>
        <v>20229542</v>
      </c>
      <c r="H10" s="72"/>
      <c r="I10" s="72"/>
      <c r="J10" s="76"/>
      <c r="K10" s="37">
        <f t="shared" si="0"/>
        <v>0</v>
      </c>
      <c r="L10" s="38">
        <f t="shared" si="1"/>
        <v>0</v>
      </c>
      <c r="M10" s="125">
        <f t="shared" si="2"/>
        <v>0</v>
      </c>
      <c r="N10" s="59"/>
      <c r="O10" s="59"/>
    </row>
    <row r="11" spans="1:15" x14ac:dyDescent="0.25">
      <c r="A11" s="34">
        <v>44113</v>
      </c>
      <c r="B11" s="35"/>
      <c r="C11" s="36" t="s">
        <v>36</v>
      </c>
      <c r="D11" s="36"/>
      <c r="E11" s="37"/>
      <c r="F11" s="37">
        <v>2520000</v>
      </c>
      <c r="G11" s="38">
        <f>G10+E11-F11</f>
        <v>17709542</v>
      </c>
      <c r="H11" s="72">
        <v>120000</v>
      </c>
      <c r="I11" s="72">
        <v>2904000</v>
      </c>
      <c r="J11" s="76"/>
      <c r="K11" s="37">
        <f t="shared" si="0"/>
        <v>3024000</v>
      </c>
      <c r="L11" s="38">
        <f t="shared" si="1"/>
        <v>504000</v>
      </c>
      <c r="M11" s="125">
        <f t="shared" si="2"/>
        <v>504000</v>
      </c>
      <c r="N11" s="111"/>
      <c r="O11" s="59"/>
    </row>
    <row r="12" spans="1:15" x14ac:dyDescent="0.25">
      <c r="A12" s="34">
        <v>44114</v>
      </c>
      <c r="B12" s="35"/>
      <c r="C12" s="36" t="s">
        <v>36</v>
      </c>
      <c r="D12" s="36" t="s">
        <v>71</v>
      </c>
      <c r="E12" s="37"/>
      <c r="F12" s="37">
        <v>8000000</v>
      </c>
      <c r="G12" s="38">
        <f t="shared" si="3"/>
        <v>9709542</v>
      </c>
      <c r="H12" s="72">
        <v>8678000</v>
      </c>
      <c r="I12" s="72">
        <v>960000</v>
      </c>
      <c r="J12" s="76"/>
      <c r="K12" s="37">
        <f t="shared" si="0"/>
        <v>9638000</v>
      </c>
      <c r="L12" s="38">
        <f t="shared" si="1"/>
        <v>1638000</v>
      </c>
      <c r="M12" s="125">
        <f t="shared" ref="M12:M69" si="4">F12*0.2</f>
        <v>1600000</v>
      </c>
      <c r="N12" s="111"/>
      <c r="O12" s="59"/>
    </row>
    <row r="13" spans="1:15" x14ac:dyDescent="0.25">
      <c r="A13" s="34">
        <v>44115</v>
      </c>
      <c r="B13" s="35"/>
      <c r="C13" s="36" t="s">
        <v>36</v>
      </c>
      <c r="D13" s="36" t="s">
        <v>37</v>
      </c>
      <c r="E13" s="37"/>
      <c r="F13" s="37">
        <v>1040000</v>
      </c>
      <c r="G13" s="38">
        <f t="shared" si="3"/>
        <v>8669542</v>
      </c>
      <c r="H13" s="72"/>
      <c r="I13" s="53">
        <v>1248000</v>
      </c>
      <c r="J13" s="67"/>
      <c r="K13" s="37">
        <f t="shared" si="0"/>
        <v>1248000</v>
      </c>
      <c r="L13" s="38">
        <f t="shared" si="1"/>
        <v>208000</v>
      </c>
      <c r="M13" s="125">
        <f t="shared" si="4"/>
        <v>208000</v>
      </c>
      <c r="N13" s="111"/>
      <c r="O13" s="59"/>
    </row>
    <row r="14" spans="1:15" x14ac:dyDescent="0.25">
      <c r="A14" s="34">
        <v>44115</v>
      </c>
      <c r="B14" s="35"/>
      <c r="C14" s="36" t="s">
        <v>36</v>
      </c>
      <c r="D14" s="36" t="s">
        <v>38</v>
      </c>
      <c r="E14" s="37"/>
      <c r="F14" s="37">
        <v>360000</v>
      </c>
      <c r="G14" s="38">
        <f t="shared" si="3"/>
        <v>8309542</v>
      </c>
      <c r="H14" s="72">
        <v>312000</v>
      </c>
      <c r="I14" s="53">
        <v>120000</v>
      </c>
      <c r="J14" s="67"/>
      <c r="K14" s="37">
        <f t="shared" si="0"/>
        <v>432000</v>
      </c>
      <c r="L14" s="38">
        <f t="shared" si="1"/>
        <v>72000</v>
      </c>
      <c r="M14" s="125">
        <f t="shared" si="4"/>
        <v>72000</v>
      </c>
      <c r="N14" s="111"/>
      <c r="O14" s="59"/>
    </row>
    <row r="15" spans="1:15" x14ac:dyDescent="0.25">
      <c r="A15" s="34">
        <v>44116</v>
      </c>
      <c r="B15" s="35"/>
      <c r="C15" s="36" t="s">
        <v>36</v>
      </c>
      <c r="D15" s="36" t="s">
        <v>49</v>
      </c>
      <c r="E15" s="37"/>
      <c r="F15" s="37">
        <v>1020000</v>
      </c>
      <c r="G15" s="38">
        <f t="shared" si="3"/>
        <v>7289542</v>
      </c>
      <c r="H15" s="72">
        <v>240000</v>
      </c>
      <c r="I15" s="53">
        <v>984000</v>
      </c>
      <c r="J15" s="67"/>
      <c r="K15" s="37">
        <f t="shared" si="0"/>
        <v>1224000</v>
      </c>
      <c r="L15" s="38">
        <f t="shared" si="1"/>
        <v>204000</v>
      </c>
      <c r="M15" s="125">
        <f t="shared" si="4"/>
        <v>204000</v>
      </c>
      <c r="N15" s="122"/>
      <c r="O15" s="59"/>
    </row>
    <row r="16" spans="1:15" x14ac:dyDescent="0.25">
      <c r="A16" s="34">
        <v>44117</v>
      </c>
      <c r="B16" s="35"/>
      <c r="C16" s="36" t="s">
        <v>36</v>
      </c>
      <c r="D16" s="36" t="s">
        <v>38</v>
      </c>
      <c r="E16" s="37"/>
      <c r="F16" s="37">
        <v>2120000</v>
      </c>
      <c r="G16" s="38">
        <f t="shared" si="3"/>
        <v>5169542</v>
      </c>
      <c r="H16" s="72">
        <v>986000</v>
      </c>
      <c r="I16" s="53">
        <v>1560000</v>
      </c>
      <c r="J16" s="67"/>
      <c r="K16" s="37">
        <f t="shared" si="0"/>
        <v>2546000</v>
      </c>
      <c r="L16" s="38">
        <f t="shared" si="1"/>
        <v>426000</v>
      </c>
      <c r="M16" s="125">
        <f t="shared" si="4"/>
        <v>424000</v>
      </c>
      <c r="N16" s="111"/>
      <c r="O16" s="59"/>
    </row>
    <row r="17" spans="1:15" x14ac:dyDescent="0.25">
      <c r="A17" s="34">
        <v>44118</v>
      </c>
      <c r="B17" s="35"/>
      <c r="C17" s="36" t="s">
        <v>36</v>
      </c>
      <c r="D17" s="36" t="s">
        <v>82</v>
      </c>
      <c r="E17" s="37"/>
      <c r="F17" s="37">
        <v>5100000</v>
      </c>
      <c r="G17" s="38">
        <f t="shared" si="3"/>
        <v>69542</v>
      </c>
      <c r="H17" s="72">
        <v>601000</v>
      </c>
      <c r="I17" s="53">
        <v>5520000</v>
      </c>
      <c r="J17" s="67"/>
      <c r="K17" s="37">
        <f t="shared" si="0"/>
        <v>6121000</v>
      </c>
      <c r="L17" s="38">
        <f t="shared" si="1"/>
        <v>1021000</v>
      </c>
      <c r="M17" s="125">
        <f t="shared" si="4"/>
        <v>1020000</v>
      </c>
      <c r="N17" s="59"/>
      <c r="O17" s="59"/>
    </row>
    <row r="18" spans="1:15" x14ac:dyDescent="0.25">
      <c r="A18" s="10">
        <v>44123</v>
      </c>
      <c r="B18" s="22"/>
      <c r="C18" s="36" t="s">
        <v>34</v>
      </c>
      <c r="D18" s="1"/>
      <c r="E18" s="11">
        <v>20000125</v>
      </c>
      <c r="F18" s="11"/>
      <c r="G18" s="2">
        <f t="shared" si="3"/>
        <v>20069667</v>
      </c>
      <c r="H18" s="73"/>
      <c r="I18" s="40"/>
      <c r="J18" s="67"/>
      <c r="K18" s="11">
        <f t="shared" si="0"/>
        <v>0</v>
      </c>
      <c r="L18" s="2">
        <f t="shared" si="1"/>
        <v>0</v>
      </c>
      <c r="M18" s="125">
        <f t="shared" si="4"/>
        <v>0</v>
      </c>
      <c r="N18" s="111"/>
    </row>
    <row r="19" spans="1:15" x14ac:dyDescent="0.25">
      <c r="A19" s="10">
        <v>44124</v>
      </c>
      <c r="B19" s="22"/>
      <c r="C19" s="36" t="s">
        <v>36</v>
      </c>
      <c r="D19" s="1" t="s">
        <v>49</v>
      </c>
      <c r="E19" s="11"/>
      <c r="F19" s="11">
        <v>600000</v>
      </c>
      <c r="G19" s="2">
        <f t="shared" si="3"/>
        <v>19469667</v>
      </c>
      <c r="H19" s="73">
        <v>32500</v>
      </c>
      <c r="I19" s="40">
        <v>687500</v>
      </c>
      <c r="J19" s="67"/>
      <c r="K19" s="11">
        <f t="shared" si="0"/>
        <v>720000</v>
      </c>
      <c r="L19" s="2">
        <f t="shared" si="1"/>
        <v>120000</v>
      </c>
      <c r="M19" s="125">
        <f t="shared" si="4"/>
        <v>120000</v>
      </c>
    </row>
    <row r="20" spans="1:15" x14ac:dyDescent="0.25">
      <c r="A20" s="10">
        <v>44124</v>
      </c>
      <c r="B20" s="22"/>
      <c r="C20" s="36" t="s">
        <v>36</v>
      </c>
      <c r="D20" s="1" t="s">
        <v>38</v>
      </c>
      <c r="E20" s="11"/>
      <c r="F20" s="11">
        <v>2840000</v>
      </c>
      <c r="G20" s="2">
        <f t="shared" si="3"/>
        <v>16629667</v>
      </c>
      <c r="H20" s="73">
        <v>268000</v>
      </c>
      <c r="I20" s="40">
        <v>3120000</v>
      </c>
      <c r="J20" s="67"/>
      <c r="K20" s="11">
        <f t="shared" si="0"/>
        <v>3388000</v>
      </c>
      <c r="L20" s="2">
        <f t="shared" si="1"/>
        <v>548000</v>
      </c>
      <c r="M20" s="125">
        <f t="shared" si="4"/>
        <v>568000</v>
      </c>
    </row>
    <row r="21" spans="1:15" x14ac:dyDescent="0.25">
      <c r="A21" s="10">
        <v>44125</v>
      </c>
      <c r="B21" s="35"/>
      <c r="C21" s="36" t="s">
        <v>36</v>
      </c>
      <c r="D21" s="36" t="s">
        <v>75</v>
      </c>
      <c r="E21" s="11"/>
      <c r="F21" s="11">
        <v>1500000</v>
      </c>
      <c r="G21" s="2">
        <f t="shared" si="3"/>
        <v>15129667</v>
      </c>
      <c r="H21" s="73"/>
      <c r="I21" s="40">
        <v>1800000</v>
      </c>
      <c r="J21" s="67"/>
      <c r="K21" s="11">
        <f t="shared" si="0"/>
        <v>1800000</v>
      </c>
      <c r="L21" s="2">
        <f t="shared" si="1"/>
        <v>300000</v>
      </c>
      <c r="M21" s="125">
        <f t="shared" si="4"/>
        <v>300000</v>
      </c>
    </row>
    <row r="22" spans="1:15" x14ac:dyDescent="0.25">
      <c r="A22" s="10">
        <v>44126</v>
      </c>
      <c r="B22" s="35"/>
      <c r="C22" s="36" t="s">
        <v>36</v>
      </c>
      <c r="D22" s="36" t="s">
        <v>75</v>
      </c>
      <c r="E22" s="11"/>
      <c r="F22" s="11">
        <v>800000</v>
      </c>
      <c r="G22" s="2">
        <f t="shared" si="3"/>
        <v>14329667</v>
      </c>
      <c r="H22" s="73">
        <v>455000</v>
      </c>
      <c r="I22" s="40">
        <v>505000</v>
      </c>
      <c r="J22" s="67"/>
      <c r="K22" s="11">
        <f t="shared" si="0"/>
        <v>960000</v>
      </c>
      <c r="L22" s="2">
        <f t="shared" si="1"/>
        <v>160000</v>
      </c>
      <c r="M22" s="125">
        <f t="shared" si="4"/>
        <v>160000</v>
      </c>
    </row>
    <row r="23" spans="1:15" x14ac:dyDescent="0.25">
      <c r="A23" s="10">
        <v>44127</v>
      </c>
      <c r="B23" s="22"/>
      <c r="C23" s="36" t="s">
        <v>36</v>
      </c>
      <c r="D23" s="1" t="s">
        <v>59</v>
      </c>
      <c r="E23" s="11"/>
      <c r="F23" s="11">
        <v>1700000</v>
      </c>
      <c r="G23" s="2">
        <f t="shared" si="3"/>
        <v>12629667</v>
      </c>
      <c r="H23" s="73">
        <v>1410000</v>
      </c>
      <c r="I23" s="40">
        <v>720000</v>
      </c>
      <c r="J23" s="67"/>
      <c r="K23" s="11">
        <f t="shared" si="0"/>
        <v>2130000</v>
      </c>
      <c r="L23" s="2">
        <f t="shared" si="1"/>
        <v>430000</v>
      </c>
      <c r="M23" s="125">
        <f t="shared" si="4"/>
        <v>340000</v>
      </c>
      <c r="N23" t="s">
        <v>112</v>
      </c>
    </row>
    <row r="24" spans="1:15" x14ac:dyDescent="0.25">
      <c r="A24" s="10">
        <v>44127</v>
      </c>
      <c r="B24" s="22"/>
      <c r="C24" s="36" t="s">
        <v>36</v>
      </c>
      <c r="D24" s="1" t="s">
        <v>113</v>
      </c>
      <c r="E24" s="11"/>
      <c r="F24" s="11">
        <v>1200000</v>
      </c>
      <c r="G24" s="2">
        <f t="shared" si="3"/>
        <v>11429667</v>
      </c>
      <c r="H24" s="73">
        <v>20000</v>
      </c>
      <c r="I24" s="40">
        <v>1420000</v>
      </c>
      <c r="J24" s="67"/>
      <c r="K24" s="11">
        <f t="shared" si="0"/>
        <v>1440000</v>
      </c>
      <c r="L24" s="2">
        <f t="shared" si="1"/>
        <v>240000</v>
      </c>
      <c r="M24" s="125">
        <f t="shared" si="4"/>
        <v>240000</v>
      </c>
    </row>
    <row r="25" spans="1:15" x14ac:dyDescent="0.25">
      <c r="A25" s="10">
        <v>44128</v>
      </c>
      <c r="B25" s="22"/>
      <c r="C25" s="36" t="s">
        <v>36</v>
      </c>
      <c r="D25" s="1" t="s">
        <v>56</v>
      </c>
      <c r="E25" s="11"/>
      <c r="F25" s="11">
        <v>1100000</v>
      </c>
      <c r="G25" s="2">
        <f t="shared" si="3"/>
        <v>10329667</v>
      </c>
      <c r="H25" s="73">
        <v>120000</v>
      </c>
      <c r="I25" s="40">
        <v>1200000</v>
      </c>
      <c r="J25" s="67"/>
      <c r="K25" s="11">
        <f t="shared" si="0"/>
        <v>1320000</v>
      </c>
      <c r="L25" s="2">
        <f t="shared" si="1"/>
        <v>220000</v>
      </c>
      <c r="M25" s="125">
        <f t="shared" si="4"/>
        <v>220000</v>
      </c>
    </row>
    <row r="26" spans="1:15" x14ac:dyDescent="0.25">
      <c r="A26" s="10">
        <v>44128</v>
      </c>
      <c r="B26" s="22"/>
      <c r="C26" s="36" t="s">
        <v>36</v>
      </c>
      <c r="D26" s="1" t="s">
        <v>38</v>
      </c>
      <c r="E26" s="11"/>
      <c r="F26" s="11">
        <v>2400000</v>
      </c>
      <c r="G26" s="2">
        <f t="shared" si="3"/>
        <v>7929667</v>
      </c>
      <c r="H26" s="73">
        <v>720000</v>
      </c>
      <c r="I26" s="40">
        <v>2160000</v>
      </c>
      <c r="J26" s="67"/>
      <c r="K26" s="11">
        <f t="shared" si="0"/>
        <v>2880000</v>
      </c>
      <c r="L26" s="2">
        <f t="shared" si="1"/>
        <v>480000</v>
      </c>
      <c r="M26" s="125">
        <f t="shared" si="4"/>
        <v>480000</v>
      </c>
    </row>
    <row r="27" spans="1:15" x14ac:dyDescent="0.25">
      <c r="A27" s="10">
        <v>44129</v>
      </c>
      <c r="B27" s="22"/>
      <c r="C27" s="36" t="s">
        <v>36</v>
      </c>
      <c r="D27" s="1" t="s">
        <v>59</v>
      </c>
      <c r="E27" s="11"/>
      <c r="F27" s="11">
        <v>2800000</v>
      </c>
      <c r="G27" s="2">
        <f t="shared" si="3"/>
        <v>5129667</v>
      </c>
      <c r="H27" s="73">
        <v>640000</v>
      </c>
      <c r="I27" s="40">
        <v>2720000</v>
      </c>
      <c r="J27" s="67"/>
      <c r="K27" s="11">
        <f t="shared" si="0"/>
        <v>3360000</v>
      </c>
      <c r="L27" s="2">
        <f t="shared" si="1"/>
        <v>560000</v>
      </c>
      <c r="M27" s="125">
        <f t="shared" si="4"/>
        <v>560000</v>
      </c>
    </row>
    <row r="28" spans="1:15" x14ac:dyDescent="0.25">
      <c r="A28" s="10">
        <v>44129</v>
      </c>
      <c r="B28" s="22"/>
      <c r="C28" s="36" t="s">
        <v>36</v>
      </c>
      <c r="D28" s="1" t="s">
        <v>84</v>
      </c>
      <c r="E28" s="11"/>
      <c r="F28" s="11">
        <v>500000</v>
      </c>
      <c r="G28" s="2">
        <f t="shared" si="3"/>
        <v>4629667</v>
      </c>
      <c r="H28" s="73">
        <v>360000</v>
      </c>
      <c r="I28" s="40">
        <v>240000</v>
      </c>
      <c r="J28" s="67"/>
      <c r="K28" s="11">
        <f t="shared" si="0"/>
        <v>600000</v>
      </c>
      <c r="L28" s="2">
        <f t="shared" si="1"/>
        <v>100000</v>
      </c>
      <c r="M28" s="125">
        <f t="shared" si="4"/>
        <v>100000</v>
      </c>
    </row>
    <row r="29" spans="1:15" x14ac:dyDescent="0.25">
      <c r="A29" s="10">
        <v>44130</v>
      </c>
      <c r="B29" s="22"/>
      <c r="C29" s="36" t="s">
        <v>36</v>
      </c>
      <c r="D29" s="1"/>
      <c r="E29" s="37">
        <v>20000125</v>
      </c>
      <c r="F29" s="11"/>
      <c r="G29" s="2">
        <f t="shared" si="3"/>
        <v>24629792</v>
      </c>
      <c r="H29" s="73"/>
      <c r="I29" s="40"/>
      <c r="J29" s="67"/>
      <c r="K29" s="11">
        <f t="shared" si="0"/>
        <v>0</v>
      </c>
      <c r="L29" s="2">
        <f t="shared" si="1"/>
        <v>0</v>
      </c>
      <c r="M29" s="125">
        <f t="shared" si="4"/>
        <v>0</v>
      </c>
    </row>
    <row r="30" spans="1:15" x14ac:dyDescent="0.25">
      <c r="A30" s="10">
        <v>44130</v>
      </c>
      <c r="B30" s="22"/>
      <c r="C30" s="36" t="s">
        <v>36</v>
      </c>
      <c r="D30" s="1" t="s">
        <v>37</v>
      </c>
      <c r="E30" s="11"/>
      <c r="F30" s="11">
        <v>3100000</v>
      </c>
      <c r="G30" s="2">
        <f t="shared" si="3"/>
        <v>21529792</v>
      </c>
      <c r="H30" s="73">
        <v>1440000</v>
      </c>
      <c r="I30" s="40">
        <v>2280000</v>
      </c>
      <c r="J30" s="67"/>
      <c r="K30" s="11">
        <f t="shared" si="0"/>
        <v>3720000</v>
      </c>
      <c r="L30" s="2">
        <f t="shared" si="1"/>
        <v>620000</v>
      </c>
      <c r="M30" s="125">
        <f t="shared" si="4"/>
        <v>620000</v>
      </c>
    </row>
    <row r="31" spans="1:15" x14ac:dyDescent="0.25">
      <c r="A31" s="10">
        <v>44130</v>
      </c>
      <c r="B31" s="22"/>
      <c r="C31" s="36" t="s">
        <v>36</v>
      </c>
      <c r="D31" s="1" t="s">
        <v>49</v>
      </c>
      <c r="E31" s="11"/>
      <c r="F31" s="11">
        <v>1800000</v>
      </c>
      <c r="G31" s="2">
        <f t="shared" si="3"/>
        <v>19729792</v>
      </c>
      <c r="H31" s="73">
        <v>480000</v>
      </c>
      <c r="I31" s="40">
        <v>1680000</v>
      </c>
      <c r="J31" s="67"/>
      <c r="K31" s="11">
        <f t="shared" si="0"/>
        <v>2160000</v>
      </c>
      <c r="L31" s="2">
        <f t="shared" si="1"/>
        <v>360000</v>
      </c>
      <c r="M31" s="125">
        <f t="shared" si="4"/>
        <v>360000</v>
      </c>
    </row>
    <row r="32" spans="1:15" x14ac:dyDescent="0.25">
      <c r="A32" s="10">
        <v>44131</v>
      </c>
      <c r="B32" s="22"/>
      <c r="C32" s="36" t="s">
        <v>36</v>
      </c>
      <c r="D32" s="1" t="s">
        <v>87</v>
      </c>
      <c r="E32" s="11"/>
      <c r="F32" s="11">
        <v>400000</v>
      </c>
      <c r="G32" s="2">
        <f t="shared" si="3"/>
        <v>19329792</v>
      </c>
      <c r="H32" s="73">
        <v>120000</v>
      </c>
      <c r="I32" s="40">
        <v>360000</v>
      </c>
      <c r="J32" s="67"/>
      <c r="K32" s="11">
        <f t="shared" si="0"/>
        <v>480000</v>
      </c>
      <c r="L32" s="2">
        <f t="shared" si="1"/>
        <v>80000</v>
      </c>
      <c r="M32" s="125">
        <f t="shared" si="4"/>
        <v>80000</v>
      </c>
    </row>
    <row r="33" spans="1:14" x14ac:dyDescent="0.25">
      <c r="A33" s="10">
        <v>44132</v>
      </c>
      <c r="B33" s="22"/>
      <c r="C33" s="36" t="s">
        <v>36</v>
      </c>
      <c r="D33" s="1" t="s">
        <v>82</v>
      </c>
      <c r="E33" s="11"/>
      <c r="F33" s="11">
        <v>5400000</v>
      </c>
      <c r="G33" s="2">
        <f t="shared" si="3"/>
        <v>13929792</v>
      </c>
      <c r="H33" s="73">
        <v>980000</v>
      </c>
      <c r="I33" s="40">
        <v>5500000</v>
      </c>
      <c r="J33" s="67"/>
      <c r="K33" s="11">
        <f t="shared" si="0"/>
        <v>6480000</v>
      </c>
      <c r="L33" s="2">
        <f t="shared" si="1"/>
        <v>1080000</v>
      </c>
      <c r="M33" s="125">
        <f t="shared" si="4"/>
        <v>1080000</v>
      </c>
    </row>
    <row r="34" spans="1:14" x14ac:dyDescent="0.25">
      <c r="A34" s="10">
        <v>44133</v>
      </c>
      <c r="B34" s="22"/>
      <c r="C34" s="36" t="s">
        <v>36</v>
      </c>
      <c r="D34" s="1" t="s">
        <v>125</v>
      </c>
      <c r="E34" s="11"/>
      <c r="F34" s="11">
        <v>3200000</v>
      </c>
      <c r="G34" s="2">
        <f t="shared" si="3"/>
        <v>10729792</v>
      </c>
      <c r="H34" s="73">
        <v>1250000</v>
      </c>
      <c r="I34" s="40">
        <v>2610000</v>
      </c>
      <c r="J34" s="67"/>
      <c r="K34" s="11">
        <f t="shared" si="0"/>
        <v>3860000</v>
      </c>
      <c r="L34" s="2">
        <f t="shared" si="1"/>
        <v>660000</v>
      </c>
      <c r="M34" s="125">
        <f t="shared" si="4"/>
        <v>640000</v>
      </c>
      <c r="N34" s="46"/>
    </row>
    <row r="35" spans="1:14" x14ac:dyDescent="0.25">
      <c r="A35" s="10">
        <v>44133</v>
      </c>
      <c r="B35" s="22"/>
      <c r="C35" s="36" t="s">
        <v>36</v>
      </c>
      <c r="D35" s="1" t="s">
        <v>56</v>
      </c>
      <c r="E35" s="11"/>
      <c r="F35" s="11">
        <v>4300000</v>
      </c>
      <c r="G35" s="2">
        <f t="shared" si="3"/>
        <v>6429792</v>
      </c>
      <c r="H35" s="73">
        <v>1530000</v>
      </c>
      <c r="I35" s="40">
        <v>3720000</v>
      </c>
      <c r="J35" s="67"/>
      <c r="K35" s="11">
        <f t="shared" si="0"/>
        <v>5250000</v>
      </c>
      <c r="L35" s="2">
        <f t="shared" si="1"/>
        <v>950000</v>
      </c>
      <c r="M35" s="125">
        <f t="shared" si="4"/>
        <v>860000</v>
      </c>
    </row>
    <row r="36" spans="1:14" x14ac:dyDescent="0.25">
      <c r="A36" s="10">
        <v>44135</v>
      </c>
      <c r="B36" s="22"/>
      <c r="C36" s="36" t="s">
        <v>36</v>
      </c>
      <c r="D36" s="1" t="s">
        <v>83</v>
      </c>
      <c r="E36" s="11"/>
      <c r="F36" s="11">
        <v>2000000</v>
      </c>
      <c r="G36" s="2">
        <f t="shared" si="3"/>
        <v>4429792</v>
      </c>
      <c r="H36" s="73">
        <v>120000</v>
      </c>
      <c r="I36" s="40">
        <v>2280000</v>
      </c>
      <c r="J36" s="67"/>
      <c r="K36" s="11">
        <f t="shared" si="0"/>
        <v>2400000</v>
      </c>
      <c r="L36" s="2">
        <f t="shared" si="1"/>
        <v>400000</v>
      </c>
      <c r="M36" s="125">
        <f t="shared" si="4"/>
        <v>400000</v>
      </c>
    </row>
    <row r="37" spans="1:14" x14ac:dyDescent="0.25">
      <c r="A37" s="10">
        <v>44136</v>
      </c>
      <c r="B37" s="22"/>
      <c r="C37" s="36" t="s">
        <v>36</v>
      </c>
      <c r="D37" s="1" t="s">
        <v>88</v>
      </c>
      <c r="E37" s="11"/>
      <c r="F37" s="11">
        <v>4000000</v>
      </c>
      <c r="G37" s="2">
        <f t="shared" si="3"/>
        <v>429792</v>
      </c>
      <c r="H37" s="73">
        <v>600000</v>
      </c>
      <c r="I37" s="40">
        <v>4320000</v>
      </c>
      <c r="J37" s="67"/>
      <c r="K37" s="11">
        <f t="shared" si="0"/>
        <v>4920000</v>
      </c>
      <c r="L37" s="2">
        <f t="shared" si="1"/>
        <v>920000</v>
      </c>
      <c r="M37" s="125">
        <f t="shared" si="4"/>
        <v>800000</v>
      </c>
      <c r="N37" t="s">
        <v>131</v>
      </c>
    </row>
    <row r="38" spans="1:14" x14ac:dyDescent="0.25">
      <c r="A38" s="16">
        <v>44137</v>
      </c>
      <c r="B38" s="23"/>
      <c r="C38" s="36" t="s">
        <v>34</v>
      </c>
      <c r="D38" s="17"/>
      <c r="E38" s="18">
        <v>20000124</v>
      </c>
      <c r="F38" s="18"/>
      <c r="G38" s="19">
        <f t="shared" si="3"/>
        <v>20429916</v>
      </c>
      <c r="H38" s="74"/>
      <c r="I38" s="75"/>
      <c r="J38" s="67"/>
      <c r="K38" s="11">
        <f t="shared" si="0"/>
        <v>0</v>
      </c>
      <c r="L38" s="2">
        <f t="shared" si="1"/>
        <v>0</v>
      </c>
      <c r="M38" s="125">
        <f t="shared" si="4"/>
        <v>0</v>
      </c>
    </row>
    <row r="39" spans="1:14" x14ac:dyDescent="0.25">
      <c r="A39" s="10">
        <v>44137</v>
      </c>
      <c r="B39" s="22"/>
      <c r="C39" s="36" t="s">
        <v>36</v>
      </c>
      <c r="D39" s="1" t="s">
        <v>38</v>
      </c>
      <c r="E39" s="11"/>
      <c r="F39" s="11">
        <v>800000</v>
      </c>
      <c r="G39" s="2">
        <f t="shared" si="3"/>
        <v>19629916</v>
      </c>
      <c r="H39" s="73">
        <v>120000</v>
      </c>
      <c r="I39" s="40">
        <v>840000</v>
      </c>
      <c r="J39" s="67"/>
      <c r="K39" s="11">
        <f t="shared" si="0"/>
        <v>960000</v>
      </c>
      <c r="L39" s="2">
        <f t="shared" si="1"/>
        <v>160000</v>
      </c>
      <c r="M39" s="125">
        <f t="shared" si="4"/>
        <v>160000</v>
      </c>
    </row>
    <row r="40" spans="1:14" x14ac:dyDescent="0.25">
      <c r="A40" s="10">
        <v>44107</v>
      </c>
      <c r="B40" s="22"/>
      <c r="C40" s="36" t="s">
        <v>36</v>
      </c>
      <c r="D40" s="1" t="s">
        <v>133</v>
      </c>
      <c r="E40" s="11"/>
      <c r="F40" s="11">
        <v>2200000</v>
      </c>
      <c r="G40" s="2">
        <f t="shared" si="3"/>
        <v>17429916</v>
      </c>
      <c r="H40" s="73">
        <v>120000</v>
      </c>
      <c r="I40" s="40">
        <v>2520000</v>
      </c>
      <c r="J40" s="67"/>
      <c r="K40" s="11">
        <f t="shared" si="0"/>
        <v>2640000</v>
      </c>
      <c r="L40" s="2">
        <f t="shared" si="1"/>
        <v>440000</v>
      </c>
      <c r="M40" s="125">
        <f t="shared" si="4"/>
        <v>440000</v>
      </c>
    </row>
    <row r="41" spans="1:14" x14ac:dyDescent="0.25">
      <c r="A41" s="10">
        <v>44139</v>
      </c>
      <c r="B41" s="22"/>
      <c r="C41" s="36" t="s">
        <v>36</v>
      </c>
      <c r="D41" s="1" t="s">
        <v>84</v>
      </c>
      <c r="E41" s="11"/>
      <c r="F41" s="11">
        <v>1400000</v>
      </c>
      <c r="G41" s="2">
        <f t="shared" si="3"/>
        <v>16029916</v>
      </c>
      <c r="H41" s="73">
        <v>856000</v>
      </c>
      <c r="I41" s="40">
        <v>840000</v>
      </c>
      <c r="J41" s="67"/>
      <c r="K41" s="11">
        <f t="shared" si="0"/>
        <v>1696000</v>
      </c>
      <c r="L41" s="2">
        <f t="shared" si="1"/>
        <v>296000</v>
      </c>
      <c r="M41" s="125">
        <f t="shared" si="4"/>
        <v>280000</v>
      </c>
    </row>
    <row r="42" spans="1:14" x14ac:dyDescent="0.25">
      <c r="A42" s="10">
        <v>44140</v>
      </c>
      <c r="B42" s="22"/>
      <c r="C42" s="36" t="s">
        <v>36</v>
      </c>
      <c r="D42" s="1" t="s">
        <v>89</v>
      </c>
      <c r="E42" s="11"/>
      <c r="F42" s="11">
        <v>100000</v>
      </c>
      <c r="G42" s="2">
        <f t="shared" si="3"/>
        <v>15929916</v>
      </c>
      <c r="H42" s="73"/>
      <c r="I42" s="40">
        <v>120000</v>
      </c>
      <c r="J42" s="67"/>
      <c r="K42" s="11">
        <f t="shared" si="0"/>
        <v>120000</v>
      </c>
      <c r="L42" s="2">
        <f>H42+I42+J42-F42</f>
        <v>20000</v>
      </c>
      <c r="M42" s="125">
        <f t="shared" si="4"/>
        <v>20000</v>
      </c>
    </row>
    <row r="43" spans="1:14" x14ac:dyDescent="0.25">
      <c r="A43" s="10">
        <v>44140</v>
      </c>
      <c r="B43" s="22"/>
      <c r="C43" s="36" t="s">
        <v>36</v>
      </c>
      <c r="D43" s="1" t="s">
        <v>71</v>
      </c>
      <c r="E43" s="11"/>
      <c r="F43" s="11">
        <v>1300000</v>
      </c>
      <c r="G43" s="2">
        <f t="shared" si="3"/>
        <v>14629916</v>
      </c>
      <c r="H43" s="73">
        <v>240000</v>
      </c>
      <c r="I43" s="40">
        <v>1320000</v>
      </c>
      <c r="J43" s="67"/>
      <c r="K43" s="11">
        <f t="shared" si="0"/>
        <v>1560000</v>
      </c>
      <c r="L43" s="2">
        <f t="shared" ref="L43:L55" si="5">H43+I43+J43-F43</f>
        <v>260000</v>
      </c>
      <c r="M43" s="125">
        <f t="shared" si="4"/>
        <v>260000</v>
      </c>
    </row>
    <row r="44" spans="1:14" x14ac:dyDescent="0.25">
      <c r="A44" s="10">
        <v>44141</v>
      </c>
      <c r="B44" s="22"/>
      <c r="C44" s="36" t="s">
        <v>36</v>
      </c>
      <c r="D44" s="1" t="s">
        <v>87</v>
      </c>
      <c r="E44" s="11"/>
      <c r="F44" s="11">
        <v>2000000</v>
      </c>
      <c r="G44" s="2">
        <f t="shared" si="3"/>
        <v>12629916</v>
      </c>
      <c r="H44" s="73"/>
      <c r="I44" s="40">
        <v>2400000</v>
      </c>
      <c r="J44" s="67"/>
      <c r="K44" s="11">
        <f t="shared" si="0"/>
        <v>2400000</v>
      </c>
      <c r="L44" s="2">
        <f t="shared" si="5"/>
        <v>400000</v>
      </c>
      <c r="M44" s="125">
        <f t="shared" si="4"/>
        <v>400000</v>
      </c>
    </row>
    <row r="45" spans="1:14" x14ac:dyDescent="0.25">
      <c r="A45" s="10">
        <v>44141</v>
      </c>
      <c r="B45" s="22"/>
      <c r="C45" s="36" t="s">
        <v>36</v>
      </c>
      <c r="D45" s="1" t="s">
        <v>84</v>
      </c>
      <c r="E45" s="11"/>
      <c r="F45" s="11">
        <v>2800000</v>
      </c>
      <c r="G45" s="2">
        <f t="shared" si="3"/>
        <v>9829916</v>
      </c>
      <c r="H45" s="73">
        <v>1080000</v>
      </c>
      <c r="I45" s="40">
        <v>2040000</v>
      </c>
      <c r="J45" s="67"/>
      <c r="K45" s="11">
        <f t="shared" si="0"/>
        <v>3120000</v>
      </c>
      <c r="L45" s="2">
        <f t="shared" si="5"/>
        <v>320000</v>
      </c>
      <c r="M45" s="125">
        <f t="shared" si="4"/>
        <v>560000</v>
      </c>
      <c r="N45" t="s">
        <v>146</v>
      </c>
    </row>
    <row r="46" spans="1:14" x14ac:dyDescent="0.25">
      <c r="A46" s="10">
        <v>44142</v>
      </c>
      <c r="B46" s="22"/>
      <c r="C46" s="36" t="s">
        <v>36</v>
      </c>
      <c r="D46" s="1" t="s">
        <v>147</v>
      </c>
      <c r="E46" s="11"/>
      <c r="F46" s="11">
        <v>5100000</v>
      </c>
      <c r="G46" s="2">
        <f t="shared" si="3"/>
        <v>4729916</v>
      </c>
      <c r="H46" s="73">
        <v>1806000</v>
      </c>
      <c r="I46" s="40">
        <v>4320000</v>
      </c>
      <c r="J46" s="67"/>
      <c r="K46" s="11">
        <f t="shared" si="0"/>
        <v>6126000</v>
      </c>
      <c r="L46" s="2">
        <f t="shared" si="5"/>
        <v>1026000</v>
      </c>
      <c r="M46" s="125">
        <f t="shared" si="4"/>
        <v>1020000</v>
      </c>
    </row>
    <row r="47" spans="1:14" x14ac:dyDescent="0.25">
      <c r="A47" s="10">
        <v>44143</v>
      </c>
      <c r="B47" s="22"/>
      <c r="C47" s="36" t="s">
        <v>36</v>
      </c>
      <c r="D47" s="1" t="s">
        <v>92</v>
      </c>
      <c r="E47" s="11"/>
      <c r="F47" s="11">
        <v>1800000</v>
      </c>
      <c r="G47" s="2">
        <f t="shared" si="3"/>
        <v>2929916</v>
      </c>
      <c r="H47" s="73"/>
      <c r="I47" s="40">
        <v>2160000</v>
      </c>
      <c r="J47" s="67"/>
      <c r="K47" s="11">
        <f t="shared" si="0"/>
        <v>2160000</v>
      </c>
      <c r="L47" s="2">
        <f t="shared" si="5"/>
        <v>360000</v>
      </c>
      <c r="M47" s="125">
        <f t="shared" si="4"/>
        <v>360000</v>
      </c>
    </row>
    <row r="48" spans="1:14" x14ac:dyDescent="0.25">
      <c r="A48" s="10">
        <v>44143</v>
      </c>
      <c r="B48" s="22"/>
      <c r="C48" s="36" t="s">
        <v>36</v>
      </c>
      <c r="D48" s="1" t="s">
        <v>71</v>
      </c>
      <c r="E48" s="11"/>
      <c r="F48" s="11">
        <v>700000</v>
      </c>
      <c r="G48" s="2">
        <f t="shared" si="3"/>
        <v>2229916</v>
      </c>
      <c r="H48" s="73">
        <v>240000</v>
      </c>
      <c r="I48" s="40">
        <v>600000</v>
      </c>
      <c r="J48" s="67"/>
      <c r="K48" s="11">
        <f t="shared" si="0"/>
        <v>840000</v>
      </c>
      <c r="L48" s="2">
        <f t="shared" si="5"/>
        <v>140000</v>
      </c>
      <c r="M48" s="125">
        <f t="shared" si="4"/>
        <v>140000</v>
      </c>
    </row>
    <row r="49" spans="1:14" x14ac:dyDescent="0.25">
      <c r="A49" s="10">
        <v>44144</v>
      </c>
      <c r="B49" s="22"/>
      <c r="C49" s="36" t="s">
        <v>36</v>
      </c>
      <c r="E49" s="18">
        <v>20000124</v>
      </c>
      <c r="F49" s="11"/>
      <c r="G49" s="2">
        <f t="shared" si="3"/>
        <v>22230040</v>
      </c>
      <c r="H49" s="73"/>
      <c r="I49" s="40"/>
      <c r="J49" s="67"/>
      <c r="K49" s="11">
        <f t="shared" si="0"/>
        <v>0</v>
      </c>
      <c r="L49" s="2">
        <f t="shared" si="5"/>
        <v>0</v>
      </c>
      <c r="M49" s="125">
        <f t="shared" si="4"/>
        <v>0</v>
      </c>
    </row>
    <row r="50" spans="1:14" x14ac:dyDescent="0.25">
      <c r="A50" s="10">
        <v>44144</v>
      </c>
      <c r="B50" s="22"/>
      <c r="C50" s="36" t="s">
        <v>36</v>
      </c>
      <c r="D50" s="1" t="s">
        <v>133</v>
      </c>
      <c r="E50" s="11"/>
      <c r="F50" s="11">
        <v>5000000</v>
      </c>
      <c r="G50" s="2">
        <f t="shared" si="3"/>
        <v>17230040</v>
      </c>
      <c r="H50" s="73">
        <v>2160000</v>
      </c>
      <c r="I50" s="40">
        <v>3840000</v>
      </c>
      <c r="J50" s="67"/>
      <c r="K50" s="11">
        <f t="shared" si="0"/>
        <v>6000000</v>
      </c>
      <c r="L50" s="2">
        <f t="shared" si="5"/>
        <v>1000000</v>
      </c>
      <c r="M50" s="125">
        <f t="shared" si="4"/>
        <v>1000000</v>
      </c>
    </row>
    <row r="51" spans="1:14" x14ac:dyDescent="0.25">
      <c r="A51" s="10">
        <v>44145</v>
      </c>
      <c r="B51" s="22"/>
      <c r="C51" s="36" t="s">
        <v>36</v>
      </c>
      <c r="D51" s="1" t="s">
        <v>77</v>
      </c>
      <c r="E51" s="11"/>
      <c r="F51" s="11">
        <v>4600000</v>
      </c>
      <c r="G51" s="2">
        <f t="shared" si="3"/>
        <v>12630040</v>
      </c>
      <c r="H51" s="73">
        <v>160000</v>
      </c>
      <c r="I51" s="40">
        <v>5480000</v>
      </c>
      <c r="J51" s="67"/>
      <c r="K51" s="11">
        <f t="shared" si="0"/>
        <v>5640000</v>
      </c>
      <c r="L51" s="2">
        <f t="shared" si="5"/>
        <v>1040000</v>
      </c>
      <c r="M51" s="125">
        <f t="shared" si="4"/>
        <v>920000</v>
      </c>
    </row>
    <row r="52" spans="1:14" x14ac:dyDescent="0.25">
      <c r="A52" s="10">
        <v>44146</v>
      </c>
      <c r="B52" s="22"/>
      <c r="C52" s="36" t="s">
        <v>36</v>
      </c>
      <c r="D52" s="1" t="s">
        <v>147</v>
      </c>
      <c r="E52" s="11"/>
      <c r="F52" s="11">
        <v>9000000</v>
      </c>
      <c r="G52" s="2">
        <f t="shared" si="3"/>
        <v>3630040</v>
      </c>
      <c r="H52" s="73">
        <v>720000</v>
      </c>
      <c r="I52" s="40">
        <v>10080000</v>
      </c>
      <c r="J52" s="67"/>
      <c r="K52" s="11">
        <f t="shared" si="0"/>
        <v>10800000</v>
      </c>
      <c r="L52" s="2">
        <f t="shared" si="5"/>
        <v>1800000</v>
      </c>
      <c r="M52" s="125">
        <f t="shared" si="4"/>
        <v>1800000</v>
      </c>
    </row>
    <row r="53" spans="1:14" x14ac:dyDescent="0.25">
      <c r="A53" s="10">
        <v>44147</v>
      </c>
      <c r="B53" s="22"/>
      <c r="C53" s="36" t="s">
        <v>36</v>
      </c>
      <c r="D53" s="1" t="s">
        <v>59</v>
      </c>
      <c r="E53" s="11"/>
      <c r="F53" s="11">
        <v>3600000</v>
      </c>
      <c r="G53" s="2">
        <f t="shared" si="3"/>
        <v>30040</v>
      </c>
      <c r="H53" s="73">
        <v>1260000</v>
      </c>
      <c r="I53" s="40">
        <v>3000000</v>
      </c>
      <c r="J53" s="67"/>
      <c r="K53" s="11">
        <f t="shared" si="0"/>
        <v>4260000</v>
      </c>
      <c r="L53" s="2">
        <f t="shared" si="5"/>
        <v>660000</v>
      </c>
      <c r="M53" s="125">
        <f t="shared" si="4"/>
        <v>720000</v>
      </c>
    </row>
    <row r="54" spans="1:14" x14ac:dyDescent="0.25">
      <c r="A54" s="10">
        <v>44151</v>
      </c>
      <c r="B54" s="22"/>
      <c r="C54" s="36" t="s">
        <v>34</v>
      </c>
      <c r="D54" s="1"/>
      <c r="E54" s="11">
        <v>40000248</v>
      </c>
      <c r="F54" s="11"/>
      <c r="G54" s="2">
        <f t="shared" si="3"/>
        <v>40030288</v>
      </c>
      <c r="H54" s="73"/>
      <c r="I54" s="40"/>
      <c r="J54" s="67"/>
      <c r="K54" s="11">
        <f t="shared" si="0"/>
        <v>0</v>
      </c>
      <c r="L54" s="2">
        <f t="shared" si="5"/>
        <v>0</v>
      </c>
      <c r="M54" s="125">
        <f t="shared" si="4"/>
        <v>0</v>
      </c>
    </row>
    <row r="55" spans="1:14" x14ac:dyDescent="0.25">
      <c r="A55" s="16">
        <v>44151</v>
      </c>
      <c r="B55" s="23"/>
      <c r="C55" s="36" t="s">
        <v>36</v>
      </c>
      <c r="D55" s="17" t="s">
        <v>38</v>
      </c>
      <c r="E55" s="11"/>
      <c r="F55" s="18">
        <v>1000000</v>
      </c>
      <c r="G55" s="19">
        <f t="shared" si="3"/>
        <v>39030288</v>
      </c>
      <c r="H55" s="74">
        <v>600000</v>
      </c>
      <c r="I55" s="75">
        <v>600000</v>
      </c>
      <c r="J55" s="67"/>
      <c r="K55" s="11">
        <f t="shared" si="0"/>
        <v>1200000</v>
      </c>
      <c r="L55" s="2">
        <f t="shared" si="5"/>
        <v>200000</v>
      </c>
      <c r="M55" s="125">
        <f t="shared" si="4"/>
        <v>200000</v>
      </c>
    </row>
    <row r="56" spans="1:14" x14ac:dyDescent="0.25">
      <c r="A56" s="10">
        <v>44152</v>
      </c>
      <c r="B56" s="22"/>
      <c r="C56" s="36" t="s">
        <v>36</v>
      </c>
      <c r="D56" s="1" t="s">
        <v>45</v>
      </c>
      <c r="E56" s="11"/>
      <c r="F56" s="11">
        <v>3400000</v>
      </c>
      <c r="G56" s="2">
        <f t="shared" si="3"/>
        <v>35630288</v>
      </c>
      <c r="H56" s="73">
        <v>360000</v>
      </c>
      <c r="I56" s="40">
        <v>3720000</v>
      </c>
      <c r="J56" s="67"/>
      <c r="K56" s="11">
        <f t="shared" si="0"/>
        <v>4080000</v>
      </c>
      <c r="L56" s="2">
        <f t="shared" si="1"/>
        <v>680000</v>
      </c>
      <c r="M56" s="125">
        <f t="shared" si="4"/>
        <v>680000</v>
      </c>
    </row>
    <row r="57" spans="1:14" x14ac:dyDescent="0.25">
      <c r="A57" s="10">
        <v>44153</v>
      </c>
      <c r="B57" s="22"/>
      <c r="C57" s="36" t="s">
        <v>36</v>
      </c>
      <c r="D57" s="1" t="s">
        <v>71</v>
      </c>
      <c r="E57" s="11"/>
      <c r="F57" s="11">
        <v>1200000</v>
      </c>
      <c r="G57" s="2">
        <f t="shared" si="3"/>
        <v>34430288</v>
      </c>
      <c r="H57" s="73">
        <v>720000</v>
      </c>
      <c r="I57" s="40">
        <v>720000</v>
      </c>
      <c r="J57" s="67"/>
      <c r="K57" s="11">
        <f t="shared" si="0"/>
        <v>1440000</v>
      </c>
      <c r="L57" s="2">
        <f t="shared" si="1"/>
        <v>240000</v>
      </c>
      <c r="M57" s="125">
        <f t="shared" si="4"/>
        <v>240000</v>
      </c>
    </row>
    <row r="58" spans="1:14" x14ac:dyDescent="0.25">
      <c r="A58" s="10">
        <v>44155</v>
      </c>
      <c r="B58" s="22"/>
      <c r="C58" s="36" t="s">
        <v>36</v>
      </c>
      <c r="D58" s="1" t="s">
        <v>168</v>
      </c>
      <c r="E58" s="11"/>
      <c r="F58" s="11">
        <v>8900000</v>
      </c>
      <c r="G58" s="2">
        <f t="shared" si="3"/>
        <v>25530288</v>
      </c>
      <c r="H58" s="73">
        <v>2265000</v>
      </c>
      <c r="I58" s="40">
        <v>7815000</v>
      </c>
      <c r="J58" s="67"/>
      <c r="K58" s="11">
        <f t="shared" si="0"/>
        <v>10080000</v>
      </c>
      <c r="L58" s="2">
        <f t="shared" si="1"/>
        <v>1180000</v>
      </c>
      <c r="M58" s="125">
        <f t="shared" si="4"/>
        <v>1780000</v>
      </c>
      <c r="N58" t="s">
        <v>169</v>
      </c>
    </row>
    <row r="59" spans="1:14" x14ac:dyDescent="0.25">
      <c r="A59" s="10">
        <v>44155</v>
      </c>
      <c r="B59" s="22"/>
      <c r="C59" s="36" t="s">
        <v>36</v>
      </c>
      <c r="D59" s="1" t="s">
        <v>56</v>
      </c>
      <c r="E59" s="11"/>
      <c r="F59" s="11">
        <v>3100000</v>
      </c>
      <c r="G59" s="2">
        <f t="shared" si="3"/>
        <v>22430288</v>
      </c>
      <c r="H59" s="73">
        <v>120000</v>
      </c>
      <c r="I59" s="40">
        <v>3600000</v>
      </c>
      <c r="J59" s="67"/>
      <c r="K59" s="11">
        <f t="shared" si="0"/>
        <v>3720000</v>
      </c>
      <c r="L59" s="2">
        <f t="shared" si="1"/>
        <v>620000</v>
      </c>
      <c r="M59" s="125">
        <f t="shared" si="4"/>
        <v>620000</v>
      </c>
    </row>
    <row r="60" spans="1:14" x14ac:dyDescent="0.25">
      <c r="A60" s="10">
        <v>44157</v>
      </c>
      <c r="B60" s="22"/>
      <c r="C60" s="36" t="s">
        <v>36</v>
      </c>
      <c r="D60" s="1" t="s">
        <v>173</v>
      </c>
      <c r="E60" s="11"/>
      <c r="F60" s="11">
        <v>9500000</v>
      </c>
      <c r="G60" s="2">
        <f t="shared" si="3"/>
        <v>12930288</v>
      </c>
      <c r="H60" s="73">
        <v>5525000</v>
      </c>
      <c r="I60" s="40">
        <v>5880000</v>
      </c>
      <c r="J60" s="67"/>
      <c r="K60" s="11">
        <f t="shared" si="0"/>
        <v>11405000</v>
      </c>
      <c r="L60" s="2">
        <f t="shared" si="1"/>
        <v>1905000</v>
      </c>
      <c r="M60" s="125">
        <f t="shared" si="4"/>
        <v>1900000</v>
      </c>
    </row>
    <row r="61" spans="1:14" x14ac:dyDescent="0.25">
      <c r="A61" s="10">
        <v>44157</v>
      </c>
      <c r="B61" s="22"/>
      <c r="C61" s="36" t="s">
        <v>36</v>
      </c>
      <c r="D61" s="1" t="s">
        <v>113</v>
      </c>
      <c r="E61" s="11"/>
      <c r="F61" s="11">
        <v>2600000</v>
      </c>
      <c r="G61" s="2">
        <f t="shared" si="3"/>
        <v>10330288</v>
      </c>
      <c r="H61" s="73">
        <v>520000</v>
      </c>
      <c r="I61" s="40">
        <v>2600000</v>
      </c>
      <c r="J61" s="67"/>
      <c r="K61" s="11">
        <f t="shared" si="0"/>
        <v>3120000</v>
      </c>
      <c r="L61" s="2">
        <f t="shared" si="1"/>
        <v>520000</v>
      </c>
      <c r="M61" s="125">
        <f t="shared" si="4"/>
        <v>520000</v>
      </c>
    </row>
    <row r="62" spans="1:14" x14ac:dyDescent="0.25">
      <c r="A62" s="16">
        <v>44159</v>
      </c>
      <c r="B62" s="23"/>
      <c r="C62" s="36" t="s">
        <v>34</v>
      </c>
      <c r="D62" s="17"/>
      <c r="E62" s="18">
        <v>20000124</v>
      </c>
      <c r="F62" s="18"/>
      <c r="G62" s="19">
        <f t="shared" si="3"/>
        <v>30330412</v>
      </c>
      <c r="H62" s="74"/>
      <c r="I62" s="75"/>
      <c r="J62" s="67"/>
      <c r="K62" s="11">
        <f t="shared" si="0"/>
        <v>0</v>
      </c>
      <c r="L62" s="2">
        <f t="shared" si="1"/>
        <v>0</v>
      </c>
      <c r="M62" s="125">
        <f t="shared" si="4"/>
        <v>0</v>
      </c>
    </row>
    <row r="63" spans="1:14" x14ac:dyDescent="0.25">
      <c r="A63" s="10">
        <v>44159</v>
      </c>
      <c r="B63" s="22"/>
      <c r="C63" s="36" t="s">
        <v>36</v>
      </c>
      <c r="D63" s="1" t="s">
        <v>37</v>
      </c>
      <c r="E63" s="11"/>
      <c r="F63" s="11">
        <v>4800000</v>
      </c>
      <c r="G63" s="2">
        <f t="shared" si="3"/>
        <v>25530412</v>
      </c>
      <c r="H63" s="73">
        <v>2915000</v>
      </c>
      <c r="I63" s="40">
        <v>3360000</v>
      </c>
      <c r="J63" s="67"/>
      <c r="K63" s="11">
        <f t="shared" si="0"/>
        <v>6275000</v>
      </c>
      <c r="L63" s="2">
        <f t="shared" si="1"/>
        <v>1475000</v>
      </c>
      <c r="M63" s="125">
        <f t="shared" si="4"/>
        <v>960000</v>
      </c>
      <c r="N63" t="s">
        <v>178</v>
      </c>
    </row>
    <row r="64" spans="1:14" x14ac:dyDescent="0.25">
      <c r="A64" s="10">
        <v>44159</v>
      </c>
      <c r="B64" s="22"/>
      <c r="C64" s="36" t="s">
        <v>36</v>
      </c>
      <c r="D64" s="1" t="s">
        <v>49</v>
      </c>
      <c r="E64" s="11"/>
      <c r="F64" s="11">
        <v>4200000</v>
      </c>
      <c r="G64" s="2">
        <f t="shared" si="3"/>
        <v>21330412</v>
      </c>
      <c r="H64" s="73">
        <v>1670000</v>
      </c>
      <c r="I64" s="40">
        <v>3360000</v>
      </c>
      <c r="J64" s="67"/>
      <c r="K64" s="11">
        <f t="shared" si="0"/>
        <v>5030000</v>
      </c>
      <c r="L64" s="2">
        <f t="shared" si="1"/>
        <v>830000</v>
      </c>
      <c r="M64" s="125">
        <f t="shared" si="4"/>
        <v>840000</v>
      </c>
      <c r="N64" t="s">
        <v>179</v>
      </c>
    </row>
    <row r="65" spans="1:13" x14ac:dyDescent="0.25">
      <c r="A65" s="10">
        <v>44160</v>
      </c>
      <c r="B65" s="22"/>
      <c r="C65" s="36" t="s">
        <v>36</v>
      </c>
      <c r="D65" s="1" t="s">
        <v>183</v>
      </c>
      <c r="E65" s="11"/>
      <c r="F65" s="11">
        <v>2700000</v>
      </c>
      <c r="G65" s="2">
        <f t="shared" si="3"/>
        <v>18630412</v>
      </c>
      <c r="H65" s="73"/>
      <c r="I65" s="40">
        <v>3240000</v>
      </c>
      <c r="J65" s="67"/>
      <c r="K65" s="11">
        <f t="shared" si="0"/>
        <v>3240000</v>
      </c>
      <c r="L65" s="2">
        <f t="shared" si="1"/>
        <v>540000</v>
      </c>
      <c r="M65" s="125">
        <f t="shared" si="4"/>
        <v>540000</v>
      </c>
    </row>
    <row r="66" spans="1:13" x14ac:dyDescent="0.25">
      <c r="A66" s="10">
        <v>44161</v>
      </c>
      <c r="B66" s="22"/>
      <c r="C66" s="36" t="s">
        <v>36</v>
      </c>
      <c r="D66" s="1"/>
      <c r="E66" s="11"/>
      <c r="F66" s="11">
        <v>2700000</v>
      </c>
      <c r="G66" s="2">
        <f t="shared" si="3"/>
        <v>15930412</v>
      </c>
      <c r="H66" s="73">
        <v>2160000</v>
      </c>
      <c r="I66" s="40">
        <v>1080000</v>
      </c>
      <c r="J66" s="67"/>
      <c r="K66" s="11">
        <f t="shared" si="0"/>
        <v>3240000</v>
      </c>
      <c r="L66" s="2">
        <f t="shared" si="1"/>
        <v>540000</v>
      </c>
      <c r="M66" s="125">
        <f t="shared" si="4"/>
        <v>540000</v>
      </c>
    </row>
    <row r="67" spans="1:13" x14ac:dyDescent="0.25">
      <c r="A67" s="10">
        <v>44162</v>
      </c>
      <c r="B67" s="22"/>
      <c r="C67" s="36" t="s">
        <v>36</v>
      </c>
      <c r="D67" s="1" t="s">
        <v>49</v>
      </c>
      <c r="E67" s="11"/>
      <c r="F67" s="11">
        <v>3500000</v>
      </c>
      <c r="G67" s="2">
        <f t="shared" si="3"/>
        <v>12430412</v>
      </c>
      <c r="H67" s="73">
        <v>2520000</v>
      </c>
      <c r="I67" s="40">
        <v>1680000</v>
      </c>
      <c r="J67" s="67"/>
      <c r="K67" s="11">
        <f t="shared" si="0"/>
        <v>4200000</v>
      </c>
      <c r="L67" s="2">
        <f t="shared" si="1"/>
        <v>700000</v>
      </c>
      <c r="M67" s="125">
        <f t="shared" si="4"/>
        <v>700000</v>
      </c>
    </row>
    <row r="68" spans="1:13" x14ac:dyDescent="0.25">
      <c r="A68" s="34">
        <v>44163</v>
      </c>
      <c r="B68" s="35"/>
      <c r="C68" s="36" t="s">
        <v>36</v>
      </c>
      <c r="D68" s="36" t="s">
        <v>71</v>
      </c>
      <c r="E68" s="37"/>
      <c r="F68" s="37">
        <v>3300000</v>
      </c>
      <c r="G68" s="38">
        <f t="shared" si="3"/>
        <v>9130412</v>
      </c>
      <c r="H68" s="72">
        <v>1560000</v>
      </c>
      <c r="I68" s="53">
        <v>2400000</v>
      </c>
      <c r="J68" s="67"/>
      <c r="K68" s="11">
        <f t="shared" si="0"/>
        <v>3960000</v>
      </c>
      <c r="L68" s="2">
        <f t="shared" si="1"/>
        <v>660000</v>
      </c>
      <c r="M68" s="125">
        <f t="shared" si="4"/>
        <v>660000</v>
      </c>
    </row>
    <row r="69" spans="1:13" x14ac:dyDescent="0.25">
      <c r="A69" s="34">
        <v>44164</v>
      </c>
      <c r="B69" s="35"/>
      <c r="C69" s="36" t="s">
        <v>36</v>
      </c>
      <c r="D69" s="36" t="s">
        <v>37</v>
      </c>
      <c r="E69" s="37"/>
      <c r="F69" s="37">
        <v>1500000</v>
      </c>
      <c r="G69" s="38">
        <f t="shared" si="3"/>
        <v>7630412</v>
      </c>
      <c r="H69" s="72">
        <v>1080000</v>
      </c>
      <c r="I69" s="53">
        <v>720000</v>
      </c>
      <c r="J69" s="67"/>
      <c r="K69" s="11">
        <f t="shared" si="0"/>
        <v>1800000</v>
      </c>
      <c r="L69" s="2">
        <f t="shared" si="1"/>
        <v>300000</v>
      </c>
      <c r="M69" s="125">
        <f t="shared" si="4"/>
        <v>300000</v>
      </c>
    </row>
    <row r="70" spans="1:13" x14ac:dyDescent="0.25">
      <c r="A70" s="34">
        <v>44164</v>
      </c>
      <c r="B70" s="35"/>
      <c r="C70" s="36" t="s">
        <v>36</v>
      </c>
      <c r="D70" s="36" t="s">
        <v>38</v>
      </c>
      <c r="E70" s="37"/>
      <c r="F70" s="37">
        <v>2700000</v>
      </c>
      <c r="G70" s="38">
        <f t="shared" si="3"/>
        <v>4930412</v>
      </c>
      <c r="H70" s="72">
        <v>2280000</v>
      </c>
      <c r="I70" s="53">
        <v>960000</v>
      </c>
      <c r="J70" s="67"/>
      <c r="K70" s="11">
        <f t="shared" ref="K70:K133" si="6">H70+I70-J70</f>
        <v>3240000</v>
      </c>
      <c r="L70" s="2">
        <f t="shared" ref="L70:L133" si="7">H70+I70+J70-F70</f>
        <v>540000</v>
      </c>
      <c r="M70" s="125">
        <f t="shared" ref="M70:M133" si="8">F70*0.2</f>
        <v>540000</v>
      </c>
    </row>
    <row r="71" spans="1:13" x14ac:dyDescent="0.25">
      <c r="A71" s="10">
        <v>44165</v>
      </c>
      <c r="B71" s="22"/>
      <c r="C71" s="36" t="s">
        <v>36</v>
      </c>
      <c r="D71" s="1" t="s">
        <v>192</v>
      </c>
      <c r="E71" s="11"/>
      <c r="F71" s="11">
        <v>3400000</v>
      </c>
      <c r="G71" s="2">
        <f t="shared" ref="G71:G80" si="9">G70+E71-F71</f>
        <v>1530412</v>
      </c>
      <c r="H71" s="73">
        <v>70000</v>
      </c>
      <c r="I71" s="40">
        <v>4010000</v>
      </c>
      <c r="J71" s="67"/>
      <c r="K71" s="11">
        <f t="shared" si="6"/>
        <v>4080000</v>
      </c>
      <c r="L71" s="2">
        <f t="shared" si="7"/>
        <v>680000</v>
      </c>
      <c r="M71" s="125">
        <f t="shared" si="8"/>
        <v>680000</v>
      </c>
    </row>
    <row r="72" spans="1:13" x14ac:dyDescent="0.25">
      <c r="A72" s="10">
        <v>44165</v>
      </c>
      <c r="B72" s="22"/>
      <c r="C72" s="36" t="s">
        <v>36</v>
      </c>
      <c r="D72" s="1" t="s">
        <v>45</v>
      </c>
      <c r="E72" s="11"/>
      <c r="F72" s="11">
        <v>1500000</v>
      </c>
      <c r="G72" s="2">
        <f t="shared" si="9"/>
        <v>30412</v>
      </c>
      <c r="H72" s="73"/>
      <c r="I72" s="40">
        <v>1800000</v>
      </c>
      <c r="J72" s="67"/>
      <c r="K72" s="11">
        <f t="shared" si="6"/>
        <v>1800000</v>
      </c>
      <c r="L72" s="2">
        <f t="shared" si="7"/>
        <v>300000</v>
      </c>
      <c r="M72" s="125">
        <f t="shared" si="8"/>
        <v>300000</v>
      </c>
    </row>
    <row r="73" spans="1:13" x14ac:dyDescent="0.25">
      <c r="A73" s="10">
        <v>44166</v>
      </c>
      <c r="B73" s="22"/>
      <c r="C73" s="36" t="s">
        <v>34</v>
      </c>
      <c r="D73" s="1"/>
      <c r="E73" s="11">
        <v>20000124</v>
      </c>
      <c r="F73" s="11"/>
      <c r="G73" s="2">
        <f t="shared" si="9"/>
        <v>20030536</v>
      </c>
      <c r="H73" s="73"/>
      <c r="I73" s="40"/>
      <c r="J73" s="67"/>
      <c r="K73" s="11">
        <f t="shared" si="6"/>
        <v>0</v>
      </c>
      <c r="L73" s="2">
        <f t="shared" si="7"/>
        <v>0</v>
      </c>
      <c r="M73" s="125">
        <f t="shared" si="8"/>
        <v>0</v>
      </c>
    </row>
    <row r="74" spans="1:13" x14ac:dyDescent="0.25">
      <c r="A74" s="10">
        <v>44166</v>
      </c>
      <c r="B74" s="107"/>
      <c r="C74" s="36" t="s">
        <v>36</v>
      </c>
      <c r="D74" s="108" t="s">
        <v>195</v>
      </c>
      <c r="E74" s="11"/>
      <c r="F74" s="11">
        <v>5600000</v>
      </c>
      <c r="G74" s="2">
        <f t="shared" si="9"/>
        <v>14430536</v>
      </c>
      <c r="H74" s="73">
        <v>1290000</v>
      </c>
      <c r="I74" s="40">
        <v>5430000</v>
      </c>
      <c r="J74" s="67"/>
      <c r="K74" s="11">
        <f t="shared" si="6"/>
        <v>6720000</v>
      </c>
      <c r="L74" s="2">
        <f t="shared" si="7"/>
        <v>1120000</v>
      </c>
      <c r="M74" s="125">
        <f t="shared" si="8"/>
        <v>1120000</v>
      </c>
    </row>
    <row r="75" spans="1:13" x14ac:dyDescent="0.25">
      <c r="A75" s="10">
        <v>44167</v>
      </c>
      <c r="B75" s="22"/>
      <c r="C75" s="36" t="s">
        <v>36</v>
      </c>
      <c r="D75" s="1" t="s">
        <v>200</v>
      </c>
      <c r="E75" s="11"/>
      <c r="F75" s="11">
        <v>4700000</v>
      </c>
      <c r="G75" s="2">
        <f t="shared" si="9"/>
        <v>9730536</v>
      </c>
      <c r="H75" s="73">
        <v>2160000</v>
      </c>
      <c r="I75" s="40">
        <v>3480000</v>
      </c>
      <c r="J75" s="67"/>
      <c r="K75" s="11">
        <f t="shared" si="6"/>
        <v>5640000</v>
      </c>
      <c r="L75" s="2">
        <f t="shared" si="7"/>
        <v>940000</v>
      </c>
      <c r="M75" s="125">
        <f t="shared" si="8"/>
        <v>940000</v>
      </c>
    </row>
    <row r="76" spans="1:13" x14ac:dyDescent="0.25">
      <c r="A76" s="10">
        <v>44169</v>
      </c>
      <c r="B76" s="22"/>
      <c r="C76" s="36" t="s">
        <v>36</v>
      </c>
      <c r="D76" s="1" t="s">
        <v>56</v>
      </c>
      <c r="E76" s="11"/>
      <c r="F76" s="11">
        <v>9400000</v>
      </c>
      <c r="G76" s="2">
        <f t="shared" si="9"/>
        <v>330536</v>
      </c>
      <c r="H76" s="73"/>
      <c r="I76" s="40">
        <v>11280000</v>
      </c>
      <c r="J76" s="67"/>
      <c r="K76" s="11">
        <f t="shared" si="6"/>
        <v>11280000</v>
      </c>
      <c r="L76" s="2">
        <f t="shared" si="7"/>
        <v>1880000</v>
      </c>
      <c r="M76" s="125">
        <f t="shared" si="8"/>
        <v>1880000</v>
      </c>
    </row>
    <row r="77" spans="1:13" x14ac:dyDescent="0.25">
      <c r="A77" s="10">
        <v>44142</v>
      </c>
      <c r="B77" s="22"/>
      <c r="C77" s="36" t="s">
        <v>34</v>
      </c>
      <c r="D77" s="1"/>
      <c r="E77" s="11">
        <v>20000124</v>
      </c>
      <c r="F77" s="11"/>
      <c r="G77" s="2">
        <f t="shared" si="9"/>
        <v>20330660</v>
      </c>
      <c r="H77" s="73"/>
      <c r="I77" s="40"/>
      <c r="J77" s="67"/>
      <c r="K77" s="11">
        <f t="shared" si="6"/>
        <v>0</v>
      </c>
      <c r="L77" s="2">
        <f t="shared" si="7"/>
        <v>0</v>
      </c>
      <c r="M77" s="125">
        <f t="shared" si="8"/>
        <v>0</v>
      </c>
    </row>
    <row r="78" spans="1:13" x14ac:dyDescent="0.25">
      <c r="A78" s="10">
        <v>44172</v>
      </c>
      <c r="B78" s="22"/>
      <c r="C78" s="36" t="s">
        <v>36</v>
      </c>
      <c r="D78" s="1" t="s">
        <v>38</v>
      </c>
      <c r="E78" s="11"/>
      <c r="F78" s="11">
        <v>5900000</v>
      </c>
      <c r="G78" s="2">
        <f t="shared" si="9"/>
        <v>14430660</v>
      </c>
      <c r="H78" s="73">
        <v>2280000</v>
      </c>
      <c r="I78" s="40">
        <v>4800000</v>
      </c>
      <c r="J78" s="67"/>
      <c r="K78" s="11">
        <f t="shared" si="6"/>
        <v>7080000</v>
      </c>
      <c r="L78" s="2">
        <f t="shared" si="7"/>
        <v>1180000</v>
      </c>
      <c r="M78" s="125">
        <f t="shared" si="8"/>
        <v>1180000</v>
      </c>
    </row>
    <row r="79" spans="1:13" x14ac:dyDescent="0.25">
      <c r="A79" s="10">
        <v>44173</v>
      </c>
      <c r="B79" s="22"/>
      <c r="C79" s="36" t="s">
        <v>36</v>
      </c>
      <c r="D79" s="1" t="s">
        <v>49</v>
      </c>
      <c r="E79" s="11"/>
      <c r="F79" s="11">
        <v>6400000</v>
      </c>
      <c r="G79" s="2">
        <f t="shared" si="9"/>
        <v>8030660</v>
      </c>
      <c r="H79" s="73">
        <v>1335000</v>
      </c>
      <c r="I79" s="40">
        <v>6360000</v>
      </c>
      <c r="J79" s="67"/>
      <c r="K79" s="11">
        <f t="shared" si="6"/>
        <v>7695000</v>
      </c>
      <c r="L79" s="2">
        <f t="shared" si="7"/>
        <v>1295000</v>
      </c>
      <c r="M79" s="125">
        <f t="shared" si="8"/>
        <v>1280000</v>
      </c>
    </row>
    <row r="80" spans="1:13" x14ac:dyDescent="0.25">
      <c r="A80" s="10">
        <v>44174</v>
      </c>
      <c r="B80" s="22"/>
      <c r="C80" s="36" t="s">
        <v>34</v>
      </c>
      <c r="D80" s="1"/>
      <c r="E80" s="11">
        <v>20000124</v>
      </c>
      <c r="F80" s="11"/>
      <c r="G80" s="2">
        <f t="shared" si="9"/>
        <v>28030784</v>
      </c>
      <c r="H80" s="73"/>
      <c r="I80" s="40"/>
      <c r="J80" s="67"/>
      <c r="K80" s="11">
        <f t="shared" si="6"/>
        <v>0</v>
      </c>
      <c r="L80" s="2">
        <f t="shared" si="7"/>
        <v>0</v>
      </c>
      <c r="M80" s="125">
        <f t="shared" si="8"/>
        <v>0</v>
      </c>
    </row>
    <row r="81" spans="1:13" x14ac:dyDescent="0.25">
      <c r="A81" s="10">
        <v>44174</v>
      </c>
      <c r="B81" s="22"/>
      <c r="C81" s="36" t="s">
        <v>36</v>
      </c>
      <c r="D81" s="1"/>
      <c r="E81" s="11"/>
      <c r="F81" s="11">
        <v>3300000</v>
      </c>
      <c r="G81" s="2">
        <f t="shared" ref="G81:G144" si="10">G80+E81-F81</f>
        <v>24730784</v>
      </c>
      <c r="H81" s="73">
        <v>1560000</v>
      </c>
      <c r="I81" s="40">
        <v>2400000</v>
      </c>
      <c r="J81" s="67"/>
      <c r="K81" s="11">
        <f t="shared" si="6"/>
        <v>3960000</v>
      </c>
      <c r="L81" s="2">
        <f t="shared" si="7"/>
        <v>660000</v>
      </c>
      <c r="M81" s="125">
        <f t="shared" si="8"/>
        <v>660000</v>
      </c>
    </row>
    <row r="82" spans="1:13" x14ac:dyDescent="0.25">
      <c r="A82" s="10">
        <v>44175</v>
      </c>
      <c r="B82" s="22"/>
      <c r="C82" s="36" t="s">
        <v>36</v>
      </c>
      <c r="D82" s="1" t="s">
        <v>89</v>
      </c>
      <c r="E82" s="11"/>
      <c r="F82" s="11">
        <v>3100000</v>
      </c>
      <c r="G82" s="2">
        <f t="shared" si="10"/>
        <v>21630784</v>
      </c>
      <c r="H82" s="73">
        <v>240000</v>
      </c>
      <c r="I82" s="40">
        <v>3480000</v>
      </c>
      <c r="J82" s="67"/>
      <c r="K82" s="11">
        <f t="shared" si="6"/>
        <v>3720000</v>
      </c>
      <c r="L82" s="2">
        <f t="shared" si="7"/>
        <v>620000</v>
      </c>
      <c r="M82" s="125">
        <f t="shared" si="8"/>
        <v>620000</v>
      </c>
    </row>
    <row r="83" spans="1:13" x14ac:dyDescent="0.25">
      <c r="A83" s="10">
        <v>44176</v>
      </c>
      <c r="B83" s="22"/>
      <c r="C83" s="36" t="s">
        <v>34</v>
      </c>
      <c r="D83" s="1"/>
      <c r="E83" s="11">
        <v>20000124</v>
      </c>
      <c r="F83" s="11"/>
      <c r="G83" s="2">
        <f t="shared" si="10"/>
        <v>41630908</v>
      </c>
      <c r="H83" s="73"/>
      <c r="I83" s="40"/>
      <c r="J83" s="67"/>
      <c r="K83" s="11">
        <f t="shared" si="6"/>
        <v>0</v>
      </c>
      <c r="L83" s="2">
        <f t="shared" si="7"/>
        <v>0</v>
      </c>
      <c r="M83" s="125">
        <f t="shared" si="8"/>
        <v>0</v>
      </c>
    </row>
    <row r="84" spans="1:13" x14ac:dyDescent="0.25">
      <c r="A84" s="10">
        <v>44176</v>
      </c>
      <c r="B84" s="22"/>
      <c r="C84" s="36" t="s">
        <v>36</v>
      </c>
      <c r="D84" s="1" t="s">
        <v>84</v>
      </c>
      <c r="E84" s="11"/>
      <c r="F84" s="11">
        <v>6000000</v>
      </c>
      <c r="G84" s="2">
        <f t="shared" si="10"/>
        <v>35630908</v>
      </c>
      <c r="H84" s="73"/>
      <c r="I84" s="40">
        <v>7200000</v>
      </c>
      <c r="J84" s="67"/>
      <c r="K84" s="11">
        <f t="shared" si="6"/>
        <v>7200000</v>
      </c>
      <c r="L84" s="2">
        <f t="shared" si="7"/>
        <v>1200000</v>
      </c>
      <c r="M84" s="125">
        <f t="shared" si="8"/>
        <v>1200000</v>
      </c>
    </row>
    <row r="85" spans="1:13" x14ac:dyDescent="0.25">
      <c r="A85" s="10">
        <v>44177</v>
      </c>
      <c r="B85" s="22"/>
      <c r="C85" s="36" t="s">
        <v>36</v>
      </c>
      <c r="D85" s="1" t="s">
        <v>37</v>
      </c>
      <c r="E85" s="11"/>
      <c r="F85" s="11">
        <v>4500000</v>
      </c>
      <c r="G85" s="2">
        <f t="shared" si="10"/>
        <v>31130908</v>
      </c>
      <c r="H85" s="73">
        <v>1580000</v>
      </c>
      <c r="I85" s="40">
        <v>3840000</v>
      </c>
      <c r="J85" s="67"/>
      <c r="K85" s="11">
        <f t="shared" si="6"/>
        <v>5420000</v>
      </c>
      <c r="L85" s="2">
        <f t="shared" si="7"/>
        <v>920000</v>
      </c>
      <c r="M85" s="125">
        <f t="shared" si="8"/>
        <v>900000</v>
      </c>
    </row>
    <row r="86" spans="1:13" x14ac:dyDescent="0.25">
      <c r="A86" s="10">
        <v>44177</v>
      </c>
      <c r="B86" s="22"/>
      <c r="C86" s="36" t="s">
        <v>36</v>
      </c>
      <c r="D86" s="1" t="s">
        <v>220</v>
      </c>
      <c r="E86" s="11"/>
      <c r="F86" s="11">
        <v>1800000</v>
      </c>
      <c r="G86" s="2">
        <f t="shared" si="10"/>
        <v>29330908</v>
      </c>
      <c r="H86" s="73">
        <v>240000</v>
      </c>
      <c r="I86" s="40">
        <v>1920000</v>
      </c>
      <c r="J86" s="67"/>
      <c r="K86" s="11">
        <f t="shared" si="6"/>
        <v>2160000</v>
      </c>
      <c r="L86" s="2">
        <f t="shared" si="7"/>
        <v>360000</v>
      </c>
      <c r="M86" s="125">
        <f t="shared" si="8"/>
        <v>360000</v>
      </c>
    </row>
    <row r="87" spans="1:13" x14ac:dyDescent="0.25">
      <c r="A87" s="10">
        <v>44178</v>
      </c>
      <c r="B87" s="22"/>
      <c r="C87" s="36" t="s">
        <v>36</v>
      </c>
      <c r="D87" s="1" t="s">
        <v>84</v>
      </c>
      <c r="E87" s="11"/>
      <c r="F87" s="11">
        <v>4400000</v>
      </c>
      <c r="G87" s="2">
        <f t="shared" si="10"/>
        <v>24930908</v>
      </c>
      <c r="H87" s="73">
        <v>3600000</v>
      </c>
      <c r="I87" s="40">
        <v>1680000</v>
      </c>
      <c r="J87" s="67"/>
      <c r="K87" s="11">
        <f t="shared" si="6"/>
        <v>5280000</v>
      </c>
      <c r="L87" s="2">
        <f t="shared" si="7"/>
        <v>880000</v>
      </c>
      <c r="M87" s="125">
        <f t="shared" si="8"/>
        <v>880000</v>
      </c>
    </row>
    <row r="88" spans="1:13" x14ac:dyDescent="0.25">
      <c r="A88" s="10">
        <v>44179</v>
      </c>
      <c r="B88" s="22"/>
      <c r="C88" s="36" t="s">
        <v>36</v>
      </c>
      <c r="D88" s="1" t="s">
        <v>49</v>
      </c>
      <c r="E88" s="11"/>
      <c r="F88" s="11">
        <v>2900000</v>
      </c>
      <c r="G88" s="2">
        <f t="shared" si="10"/>
        <v>22030908</v>
      </c>
      <c r="H88" s="73">
        <v>1660000</v>
      </c>
      <c r="I88" s="40">
        <v>1820000</v>
      </c>
      <c r="J88" s="67"/>
      <c r="K88" s="11">
        <f t="shared" si="6"/>
        <v>3480000</v>
      </c>
      <c r="L88" s="2">
        <f t="shared" si="7"/>
        <v>580000</v>
      </c>
      <c r="M88" s="125">
        <f t="shared" si="8"/>
        <v>580000</v>
      </c>
    </row>
    <row r="89" spans="1:13" x14ac:dyDescent="0.25">
      <c r="A89" s="10"/>
      <c r="B89" s="22"/>
      <c r="C89" s="36" t="s">
        <v>36</v>
      </c>
      <c r="D89" s="1" t="s">
        <v>113</v>
      </c>
      <c r="E89" s="11"/>
      <c r="F89" s="11">
        <v>11300000</v>
      </c>
      <c r="G89" s="2">
        <f t="shared" si="10"/>
        <v>10730908</v>
      </c>
      <c r="H89" s="73">
        <v>4070000</v>
      </c>
      <c r="I89" s="40">
        <v>9480000</v>
      </c>
      <c r="J89" s="67"/>
      <c r="K89" s="11">
        <f t="shared" si="6"/>
        <v>13550000</v>
      </c>
      <c r="L89" s="2">
        <f t="shared" si="7"/>
        <v>2250000</v>
      </c>
      <c r="M89" s="125">
        <f t="shared" si="8"/>
        <v>2260000</v>
      </c>
    </row>
    <row r="90" spans="1:13" x14ac:dyDescent="0.25">
      <c r="A90" s="10">
        <v>44181</v>
      </c>
      <c r="B90" s="22"/>
      <c r="C90" s="36" t="s">
        <v>36</v>
      </c>
      <c r="D90" s="1" t="s">
        <v>232</v>
      </c>
      <c r="E90" s="11"/>
      <c r="F90" s="11">
        <v>8100000</v>
      </c>
      <c r="G90" s="2">
        <f t="shared" si="10"/>
        <v>2630908</v>
      </c>
      <c r="H90" s="73">
        <v>1710000</v>
      </c>
      <c r="I90" s="40">
        <v>8020000</v>
      </c>
      <c r="J90" s="67"/>
      <c r="K90" s="11">
        <f t="shared" si="6"/>
        <v>9730000</v>
      </c>
      <c r="L90" s="2">
        <f t="shared" si="7"/>
        <v>1630000</v>
      </c>
      <c r="M90" s="125">
        <f t="shared" si="8"/>
        <v>1620000</v>
      </c>
    </row>
    <row r="91" spans="1:13" x14ac:dyDescent="0.25">
      <c r="A91" s="10">
        <v>44181</v>
      </c>
      <c r="B91" s="22"/>
      <c r="C91" s="36" t="s">
        <v>36</v>
      </c>
      <c r="D91" s="1" t="s">
        <v>84</v>
      </c>
      <c r="E91" s="11"/>
      <c r="F91" s="11">
        <v>2600000</v>
      </c>
      <c r="G91" s="2">
        <f t="shared" si="10"/>
        <v>30908</v>
      </c>
      <c r="H91" s="73"/>
      <c r="I91" s="40">
        <v>3120000</v>
      </c>
      <c r="J91" s="67"/>
      <c r="K91" s="11">
        <f t="shared" si="6"/>
        <v>3120000</v>
      </c>
      <c r="L91" s="2">
        <f t="shared" si="7"/>
        <v>520000</v>
      </c>
      <c r="M91" s="125">
        <f t="shared" si="8"/>
        <v>520000</v>
      </c>
    </row>
    <row r="92" spans="1:13" x14ac:dyDescent="0.25">
      <c r="A92" s="10">
        <v>44181</v>
      </c>
      <c r="B92" s="22"/>
      <c r="C92" s="36" t="s">
        <v>36</v>
      </c>
      <c r="D92" s="1"/>
      <c r="E92" s="11">
        <v>60000374</v>
      </c>
      <c r="F92" s="11"/>
      <c r="G92" s="2">
        <f t="shared" si="10"/>
        <v>60031282</v>
      </c>
      <c r="H92" s="73"/>
      <c r="I92" s="40"/>
      <c r="J92" s="67"/>
      <c r="K92" s="11">
        <f>H92+I92-J92</f>
        <v>0</v>
      </c>
      <c r="L92" s="2">
        <f t="shared" si="7"/>
        <v>0</v>
      </c>
      <c r="M92" s="125">
        <f t="shared" si="8"/>
        <v>0</v>
      </c>
    </row>
    <row r="93" spans="1:13" x14ac:dyDescent="0.25">
      <c r="A93" s="10"/>
      <c r="B93" s="22"/>
      <c r="C93" s="36" t="s">
        <v>36</v>
      </c>
      <c r="D93" s="1"/>
      <c r="E93" s="11"/>
      <c r="F93" s="11">
        <v>8400000</v>
      </c>
      <c r="G93" s="2">
        <f t="shared" si="10"/>
        <v>51631282</v>
      </c>
      <c r="H93" s="73">
        <v>6540000</v>
      </c>
      <c r="I93" s="40">
        <v>3600000</v>
      </c>
      <c r="J93" s="67"/>
      <c r="K93" s="11">
        <f t="shared" si="6"/>
        <v>10140000</v>
      </c>
      <c r="L93" s="2">
        <f t="shared" si="7"/>
        <v>1740000</v>
      </c>
      <c r="M93" s="125">
        <f t="shared" si="8"/>
        <v>1680000</v>
      </c>
    </row>
    <row r="94" spans="1:13" x14ac:dyDescent="0.25">
      <c r="A94" s="10">
        <v>44184</v>
      </c>
      <c r="B94" s="22"/>
      <c r="C94" s="36" t="s">
        <v>36</v>
      </c>
      <c r="D94" s="1" t="s">
        <v>204</v>
      </c>
      <c r="E94" s="11"/>
      <c r="F94" s="11">
        <v>6500000</v>
      </c>
      <c r="G94" s="2">
        <f t="shared" si="10"/>
        <v>45131282</v>
      </c>
      <c r="H94" s="73">
        <f>2180000+1470000</f>
        <v>3650000</v>
      </c>
      <c r="I94" s="40">
        <v>4170000</v>
      </c>
      <c r="J94" s="67"/>
      <c r="K94" s="11">
        <f t="shared" si="6"/>
        <v>7820000</v>
      </c>
      <c r="L94" s="2">
        <f t="shared" si="7"/>
        <v>1320000</v>
      </c>
      <c r="M94" s="125">
        <f t="shared" si="8"/>
        <v>1300000</v>
      </c>
    </row>
    <row r="95" spans="1:13" x14ac:dyDescent="0.25">
      <c r="A95" s="10">
        <v>44185</v>
      </c>
      <c r="B95" s="22"/>
      <c r="C95" s="36" t="s">
        <v>36</v>
      </c>
      <c r="D95" s="1" t="s">
        <v>49</v>
      </c>
      <c r="E95" s="11"/>
      <c r="F95" s="11">
        <v>5100000</v>
      </c>
      <c r="G95" s="2">
        <f t="shared" si="10"/>
        <v>40031282</v>
      </c>
      <c r="H95" s="73">
        <v>3270000</v>
      </c>
      <c r="I95" s="40">
        <v>2880000</v>
      </c>
      <c r="J95" s="67"/>
      <c r="K95" s="11">
        <f t="shared" si="6"/>
        <v>6150000</v>
      </c>
      <c r="L95" s="2">
        <f t="shared" si="7"/>
        <v>1050000</v>
      </c>
      <c r="M95" s="125">
        <f t="shared" si="8"/>
        <v>1020000</v>
      </c>
    </row>
    <row r="96" spans="1:13" x14ac:dyDescent="0.25">
      <c r="A96" s="10">
        <v>44186</v>
      </c>
      <c r="B96" s="22"/>
      <c r="C96" s="36" t="s">
        <v>36</v>
      </c>
      <c r="D96" s="1" t="s">
        <v>38</v>
      </c>
      <c r="E96" s="11"/>
      <c r="F96" s="11">
        <v>1200000</v>
      </c>
      <c r="G96" s="2">
        <f t="shared" si="10"/>
        <v>38831282</v>
      </c>
      <c r="H96" s="73">
        <f>1090000+110000</f>
        <v>1200000</v>
      </c>
      <c r="I96" s="40">
        <v>240000</v>
      </c>
      <c r="J96" s="67"/>
      <c r="K96" s="11">
        <f t="shared" si="6"/>
        <v>1440000</v>
      </c>
      <c r="L96" s="2">
        <f t="shared" si="7"/>
        <v>240000</v>
      </c>
      <c r="M96" s="125">
        <f t="shared" si="8"/>
        <v>240000</v>
      </c>
    </row>
    <row r="97" spans="1:14" x14ac:dyDescent="0.25">
      <c r="A97" s="10">
        <v>44187</v>
      </c>
      <c r="B97" s="22"/>
      <c r="C97" s="36" t="s">
        <v>36</v>
      </c>
      <c r="D97" s="1"/>
      <c r="E97" s="40">
        <v>40000250</v>
      </c>
      <c r="F97" s="11"/>
      <c r="G97" s="2">
        <f t="shared" si="10"/>
        <v>78831532</v>
      </c>
      <c r="H97" s="73"/>
      <c r="I97" s="40"/>
      <c r="J97" s="67"/>
      <c r="K97" s="11">
        <f t="shared" si="6"/>
        <v>0</v>
      </c>
      <c r="L97" s="2">
        <f t="shared" si="7"/>
        <v>0</v>
      </c>
      <c r="M97" s="125">
        <f t="shared" si="8"/>
        <v>0</v>
      </c>
    </row>
    <row r="98" spans="1:14" x14ac:dyDescent="0.25">
      <c r="A98" s="10">
        <v>44187</v>
      </c>
      <c r="B98" s="22"/>
      <c r="C98" s="36" t="s">
        <v>36</v>
      </c>
      <c r="D98" s="1" t="s">
        <v>89</v>
      </c>
      <c r="E98" s="11"/>
      <c r="F98" s="11">
        <v>4700000</v>
      </c>
      <c r="G98" s="2">
        <f t="shared" si="10"/>
        <v>74131532</v>
      </c>
      <c r="H98" s="73">
        <v>1650000</v>
      </c>
      <c r="I98" s="40">
        <v>4000000</v>
      </c>
      <c r="J98" s="67"/>
      <c r="K98" s="11">
        <f t="shared" si="6"/>
        <v>5650000</v>
      </c>
      <c r="L98" s="2">
        <f t="shared" si="7"/>
        <v>950000</v>
      </c>
      <c r="M98" s="125">
        <f t="shared" si="8"/>
        <v>940000</v>
      </c>
    </row>
    <row r="99" spans="1:14" x14ac:dyDescent="0.25">
      <c r="A99" s="10">
        <v>44188</v>
      </c>
      <c r="B99" s="22"/>
      <c r="C99" s="36" t="s">
        <v>36</v>
      </c>
      <c r="D99" s="1" t="s">
        <v>238</v>
      </c>
      <c r="E99" s="11"/>
      <c r="F99" s="11">
        <v>6800000</v>
      </c>
      <c r="G99" s="2">
        <f t="shared" si="10"/>
        <v>67331532</v>
      </c>
      <c r="H99" s="73">
        <f>240000+2180000</f>
        <v>2420000</v>
      </c>
      <c r="I99" s="40">
        <v>5760000</v>
      </c>
      <c r="J99" s="67"/>
      <c r="K99" s="11">
        <f t="shared" si="6"/>
        <v>8180000</v>
      </c>
      <c r="L99" s="2">
        <f t="shared" si="7"/>
        <v>1380000</v>
      </c>
      <c r="M99" s="125">
        <f t="shared" si="8"/>
        <v>1360000</v>
      </c>
    </row>
    <row r="100" spans="1:14" x14ac:dyDescent="0.25">
      <c r="A100" s="10">
        <v>44189</v>
      </c>
      <c r="B100" s="22"/>
      <c r="C100" s="36" t="s">
        <v>36</v>
      </c>
      <c r="D100" s="1" t="s">
        <v>45</v>
      </c>
      <c r="E100" s="11"/>
      <c r="F100" s="11">
        <v>9300000</v>
      </c>
      <c r="G100" s="2">
        <f t="shared" si="10"/>
        <v>58031532</v>
      </c>
      <c r="H100" s="73">
        <v>8110000</v>
      </c>
      <c r="I100" s="40">
        <v>3120000</v>
      </c>
      <c r="J100" s="67"/>
      <c r="K100" s="11">
        <f t="shared" si="6"/>
        <v>11230000</v>
      </c>
      <c r="L100" s="2">
        <f t="shared" si="7"/>
        <v>1930000</v>
      </c>
      <c r="M100" s="125">
        <f t="shared" si="8"/>
        <v>1860000</v>
      </c>
    </row>
    <row r="101" spans="1:14" x14ac:dyDescent="0.25">
      <c r="A101" s="10">
        <v>44191</v>
      </c>
      <c r="B101" s="22"/>
      <c r="C101" s="36" t="s">
        <v>36</v>
      </c>
      <c r="D101" s="1" t="s">
        <v>37</v>
      </c>
      <c r="E101" s="11"/>
      <c r="F101" s="11">
        <v>7600000</v>
      </c>
      <c r="G101" s="2">
        <f t="shared" si="10"/>
        <v>50431532</v>
      </c>
      <c r="H101" s="73">
        <v>1460000</v>
      </c>
      <c r="I101" s="40">
        <v>7680000</v>
      </c>
      <c r="J101" s="67"/>
      <c r="K101" s="11">
        <f t="shared" si="6"/>
        <v>9140000</v>
      </c>
      <c r="L101" s="2">
        <f t="shared" si="7"/>
        <v>1540000</v>
      </c>
      <c r="M101" s="125">
        <f t="shared" si="8"/>
        <v>1520000</v>
      </c>
    </row>
    <row r="102" spans="1:14" x14ac:dyDescent="0.25">
      <c r="A102" s="10">
        <v>44191</v>
      </c>
      <c r="B102" s="22"/>
      <c r="C102" s="36" t="s">
        <v>36</v>
      </c>
      <c r="D102" s="1" t="s">
        <v>84</v>
      </c>
      <c r="E102" s="11"/>
      <c r="F102" s="11">
        <v>6400000</v>
      </c>
      <c r="G102" s="2">
        <f t="shared" si="10"/>
        <v>44031532</v>
      </c>
      <c r="H102" s="73">
        <v>2400000</v>
      </c>
      <c r="I102" s="40">
        <v>5280000</v>
      </c>
      <c r="J102" s="67"/>
      <c r="K102" s="11">
        <f t="shared" si="6"/>
        <v>7680000</v>
      </c>
      <c r="L102" s="2">
        <f t="shared" si="7"/>
        <v>1280000</v>
      </c>
      <c r="M102" s="125">
        <f t="shared" si="8"/>
        <v>1280000</v>
      </c>
    </row>
    <row r="103" spans="1:14" x14ac:dyDescent="0.25">
      <c r="A103" s="10">
        <v>44192</v>
      </c>
      <c r="B103" s="22"/>
      <c r="C103" s="36" t="s">
        <v>36</v>
      </c>
      <c r="D103" s="1" t="s">
        <v>252</v>
      </c>
      <c r="E103" s="11"/>
      <c r="F103" s="11">
        <v>6700000</v>
      </c>
      <c r="G103" s="2">
        <f t="shared" si="10"/>
        <v>37331532</v>
      </c>
      <c r="H103" s="73">
        <v>2180000</v>
      </c>
      <c r="I103" s="40">
        <v>5880000</v>
      </c>
      <c r="J103" s="67"/>
      <c r="K103" s="11">
        <f t="shared" si="6"/>
        <v>8060000</v>
      </c>
      <c r="L103" s="2">
        <f t="shared" si="7"/>
        <v>1360000</v>
      </c>
      <c r="M103" s="125">
        <f t="shared" si="8"/>
        <v>1340000</v>
      </c>
    </row>
    <row r="104" spans="1:14" x14ac:dyDescent="0.25">
      <c r="A104" s="10">
        <v>44193</v>
      </c>
      <c r="B104" s="22"/>
      <c r="C104" s="36" t="s">
        <v>36</v>
      </c>
      <c r="D104" s="1" t="s">
        <v>241</v>
      </c>
      <c r="E104" s="11"/>
      <c r="F104" s="11">
        <v>5800000</v>
      </c>
      <c r="G104" s="2">
        <f t="shared" si="10"/>
        <v>31531532</v>
      </c>
      <c r="H104" s="73">
        <v>5330000</v>
      </c>
      <c r="I104" s="40">
        <v>1670000</v>
      </c>
      <c r="J104" s="67"/>
      <c r="K104" s="11">
        <f t="shared" si="6"/>
        <v>7000000</v>
      </c>
      <c r="L104" s="2">
        <f t="shared" si="7"/>
        <v>1200000</v>
      </c>
      <c r="M104" s="125">
        <f t="shared" si="8"/>
        <v>1160000</v>
      </c>
    </row>
    <row r="105" spans="1:14" x14ac:dyDescent="0.25">
      <c r="A105" s="10">
        <v>44194</v>
      </c>
      <c r="B105" s="22"/>
      <c r="C105" s="36" t="s">
        <v>36</v>
      </c>
      <c r="D105" s="1"/>
      <c r="E105" s="11">
        <v>40000250</v>
      </c>
      <c r="F105" s="11"/>
      <c r="G105" s="2">
        <f t="shared" si="10"/>
        <v>71531782</v>
      </c>
      <c r="H105" s="73"/>
      <c r="I105" s="40"/>
      <c r="J105" s="67"/>
      <c r="K105" s="11">
        <f t="shared" si="6"/>
        <v>0</v>
      </c>
      <c r="L105" s="2">
        <f t="shared" si="7"/>
        <v>0</v>
      </c>
      <c r="M105" s="125">
        <f t="shared" si="8"/>
        <v>0</v>
      </c>
    </row>
    <row r="106" spans="1:14" x14ac:dyDescent="0.25">
      <c r="A106" s="10">
        <v>44194</v>
      </c>
      <c r="B106" s="22"/>
      <c r="C106" s="36" t="s">
        <v>36</v>
      </c>
      <c r="D106" s="1" t="s">
        <v>147</v>
      </c>
      <c r="E106" s="11"/>
      <c r="F106" s="11">
        <v>12300000</v>
      </c>
      <c r="G106" s="2">
        <f t="shared" si="10"/>
        <v>59231782</v>
      </c>
      <c r="H106" s="73">
        <v>5710000</v>
      </c>
      <c r="I106" s="40">
        <v>9050000</v>
      </c>
      <c r="J106" s="67"/>
      <c r="K106" s="11">
        <f t="shared" si="6"/>
        <v>14760000</v>
      </c>
      <c r="L106" s="2">
        <f t="shared" si="7"/>
        <v>2460000</v>
      </c>
      <c r="M106" s="125">
        <f t="shared" si="8"/>
        <v>2460000</v>
      </c>
    </row>
    <row r="107" spans="1:14" x14ac:dyDescent="0.25">
      <c r="A107" s="10">
        <v>44194</v>
      </c>
      <c r="B107" s="22"/>
      <c r="C107" s="36" t="s">
        <v>36</v>
      </c>
      <c r="D107" s="1" t="s">
        <v>89</v>
      </c>
      <c r="E107" s="11"/>
      <c r="F107" s="11">
        <v>3900000</v>
      </c>
      <c r="G107" s="2">
        <f t="shared" si="10"/>
        <v>55331782</v>
      </c>
      <c r="H107" s="72">
        <v>160000</v>
      </c>
      <c r="I107" s="53">
        <v>4520000</v>
      </c>
      <c r="J107" s="67"/>
      <c r="K107" s="11">
        <f t="shared" si="6"/>
        <v>4680000</v>
      </c>
      <c r="L107" s="2">
        <f t="shared" si="7"/>
        <v>780000</v>
      </c>
      <c r="M107" s="125">
        <f t="shared" si="8"/>
        <v>780000</v>
      </c>
    </row>
    <row r="108" spans="1:14" x14ac:dyDescent="0.25">
      <c r="A108" s="10">
        <v>44195</v>
      </c>
      <c r="B108" s="22"/>
      <c r="C108" s="36" t="s">
        <v>36</v>
      </c>
      <c r="D108" s="1" t="s">
        <v>260</v>
      </c>
      <c r="E108" s="11"/>
      <c r="F108" s="11">
        <v>9300000</v>
      </c>
      <c r="G108" s="2">
        <f t="shared" si="10"/>
        <v>46031782</v>
      </c>
      <c r="H108" s="73">
        <v>480000</v>
      </c>
      <c r="I108" s="40">
        <v>6360000</v>
      </c>
      <c r="J108" s="67"/>
      <c r="K108" s="11">
        <f t="shared" si="6"/>
        <v>6840000</v>
      </c>
      <c r="L108" s="2">
        <f t="shared" si="7"/>
        <v>-2460000</v>
      </c>
      <c r="M108" s="173">
        <f t="shared" si="8"/>
        <v>1860000</v>
      </c>
      <c r="N108" s="150" t="s">
        <v>261</v>
      </c>
    </row>
    <row r="109" spans="1:14" x14ac:dyDescent="0.25">
      <c r="A109" s="10">
        <v>44195</v>
      </c>
      <c r="B109" s="22"/>
      <c r="C109" s="36" t="s">
        <v>36</v>
      </c>
      <c r="D109" s="1" t="s">
        <v>71</v>
      </c>
      <c r="E109" s="11"/>
      <c r="F109" s="11">
        <v>5000000</v>
      </c>
      <c r="G109" s="2">
        <f t="shared" si="10"/>
        <v>41031782</v>
      </c>
      <c r="H109" s="73">
        <v>1150000</v>
      </c>
      <c r="I109" s="40">
        <v>4920000</v>
      </c>
      <c r="J109" s="67"/>
      <c r="K109" s="11">
        <f t="shared" si="6"/>
        <v>6070000</v>
      </c>
      <c r="L109" s="2">
        <f t="shared" si="7"/>
        <v>1070000</v>
      </c>
      <c r="M109" s="125">
        <f t="shared" si="8"/>
        <v>1000000</v>
      </c>
    </row>
    <row r="110" spans="1:14" x14ac:dyDescent="0.25">
      <c r="A110" s="10">
        <v>44196</v>
      </c>
      <c r="B110" s="22"/>
      <c r="C110" s="36" t="s">
        <v>36</v>
      </c>
      <c r="D110" s="1" t="s">
        <v>192</v>
      </c>
      <c r="E110" s="11"/>
      <c r="F110" s="11">
        <v>4000000</v>
      </c>
      <c r="G110" s="2">
        <f t="shared" si="10"/>
        <v>37031782</v>
      </c>
      <c r="H110" s="73">
        <v>2640000</v>
      </c>
      <c r="I110" s="40">
        <v>2880000</v>
      </c>
      <c r="J110" s="67"/>
      <c r="K110" s="11">
        <f t="shared" si="6"/>
        <v>5520000</v>
      </c>
      <c r="L110" s="2">
        <f t="shared" si="7"/>
        <v>1520000</v>
      </c>
      <c r="M110" s="125">
        <f t="shared" si="8"/>
        <v>800000</v>
      </c>
    </row>
    <row r="111" spans="1:14" x14ac:dyDescent="0.25">
      <c r="A111" s="10">
        <v>44561</v>
      </c>
      <c r="B111" s="22"/>
      <c r="C111" s="36" t="s">
        <v>36</v>
      </c>
      <c r="D111" s="1" t="s">
        <v>84</v>
      </c>
      <c r="E111" s="11"/>
      <c r="F111" s="11">
        <v>7400000</v>
      </c>
      <c r="G111" s="2">
        <f t="shared" si="10"/>
        <v>29631782</v>
      </c>
      <c r="H111" s="73">
        <v>2400000</v>
      </c>
      <c r="I111" s="40">
        <v>6840000</v>
      </c>
      <c r="J111" s="67"/>
      <c r="K111" s="11">
        <f t="shared" si="6"/>
        <v>9240000</v>
      </c>
      <c r="L111" s="2">
        <f t="shared" si="7"/>
        <v>1840000</v>
      </c>
      <c r="M111" s="125">
        <f t="shared" si="8"/>
        <v>1480000</v>
      </c>
    </row>
    <row r="112" spans="1:14" x14ac:dyDescent="0.25">
      <c r="A112" s="10"/>
      <c r="B112" s="22"/>
      <c r="C112" s="36" t="s">
        <v>36</v>
      </c>
      <c r="D112" s="1"/>
      <c r="E112" s="11"/>
      <c r="F112" s="11"/>
      <c r="G112" s="2">
        <f t="shared" si="10"/>
        <v>29631782</v>
      </c>
      <c r="H112" s="73"/>
      <c r="I112" s="40"/>
      <c r="J112" s="67"/>
      <c r="K112" s="11">
        <f t="shared" si="6"/>
        <v>0</v>
      </c>
      <c r="L112" s="2">
        <f t="shared" si="7"/>
        <v>0</v>
      </c>
      <c r="M112" s="125">
        <f t="shared" si="8"/>
        <v>0</v>
      </c>
    </row>
    <row r="113" spans="1:13" x14ac:dyDescent="0.25">
      <c r="A113" s="10"/>
      <c r="B113" s="22"/>
      <c r="C113" s="36" t="s">
        <v>36</v>
      </c>
      <c r="D113" s="1"/>
      <c r="E113" s="11"/>
      <c r="F113" s="11"/>
      <c r="G113" s="2">
        <f t="shared" si="10"/>
        <v>29631782</v>
      </c>
      <c r="H113" s="73"/>
      <c r="I113" s="40"/>
      <c r="J113" s="67"/>
      <c r="K113" s="11">
        <f t="shared" si="6"/>
        <v>0</v>
      </c>
      <c r="L113" s="2">
        <f t="shared" si="7"/>
        <v>0</v>
      </c>
      <c r="M113" s="125">
        <f t="shared" si="8"/>
        <v>0</v>
      </c>
    </row>
    <row r="114" spans="1:13" x14ac:dyDescent="0.25">
      <c r="A114" s="10"/>
      <c r="B114" s="22"/>
      <c r="C114" s="36" t="s">
        <v>36</v>
      </c>
      <c r="D114" s="1"/>
      <c r="E114" s="11"/>
      <c r="F114" s="11"/>
      <c r="G114" s="2">
        <f t="shared" si="10"/>
        <v>29631782</v>
      </c>
      <c r="H114" s="73"/>
      <c r="I114" s="40"/>
      <c r="J114" s="67"/>
      <c r="K114" s="11">
        <f t="shared" si="6"/>
        <v>0</v>
      </c>
      <c r="L114" s="2">
        <f t="shared" si="7"/>
        <v>0</v>
      </c>
      <c r="M114" s="125">
        <f t="shared" si="8"/>
        <v>0</v>
      </c>
    </row>
    <row r="115" spans="1:13" x14ac:dyDescent="0.25">
      <c r="A115" s="10"/>
      <c r="B115" s="22"/>
      <c r="C115" s="36" t="s">
        <v>36</v>
      </c>
      <c r="D115" s="1"/>
      <c r="E115" s="11"/>
      <c r="F115" s="11"/>
      <c r="G115" s="2">
        <f t="shared" si="10"/>
        <v>29631782</v>
      </c>
      <c r="H115" s="73"/>
      <c r="I115" s="40"/>
      <c r="J115" s="67"/>
      <c r="K115" s="11">
        <f t="shared" si="6"/>
        <v>0</v>
      </c>
      <c r="L115" s="2">
        <f t="shared" si="7"/>
        <v>0</v>
      </c>
      <c r="M115" s="125">
        <f t="shared" si="8"/>
        <v>0</v>
      </c>
    </row>
    <row r="116" spans="1:13" x14ac:dyDescent="0.25">
      <c r="A116" s="10"/>
      <c r="B116" s="22"/>
      <c r="C116" s="36" t="s">
        <v>36</v>
      </c>
      <c r="D116" s="1"/>
      <c r="E116" s="11"/>
      <c r="F116" s="11"/>
      <c r="G116" s="2">
        <f t="shared" si="10"/>
        <v>29631782</v>
      </c>
      <c r="H116" s="73"/>
      <c r="I116" s="40"/>
      <c r="J116" s="67"/>
      <c r="K116" s="11">
        <f t="shared" si="6"/>
        <v>0</v>
      </c>
      <c r="L116" s="2">
        <f t="shared" si="7"/>
        <v>0</v>
      </c>
      <c r="M116" s="125">
        <f t="shared" si="8"/>
        <v>0</v>
      </c>
    </row>
    <row r="117" spans="1:13" x14ac:dyDescent="0.25">
      <c r="A117" s="10"/>
      <c r="B117" s="22"/>
      <c r="C117" s="36" t="s">
        <v>36</v>
      </c>
      <c r="D117" s="1"/>
      <c r="E117" s="11"/>
      <c r="F117" s="11"/>
      <c r="G117" s="2">
        <f t="shared" si="10"/>
        <v>29631782</v>
      </c>
      <c r="H117" s="73"/>
      <c r="I117" s="40"/>
      <c r="J117" s="67"/>
      <c r="K117" s="11">
        <f t="shared" si="6"/>
        <v>0</v>
      </c>
      <c r="L117" s="2">
        <f t="shared" si="7"/>
        <v>0</v>
      </c>
      <c r="M117" s="125">
        <f t="shared" si="8"/>
        <v>0</v>
      </c>
    </row>
    <row r="118" spans="1:13" x14ac:dyDescent="0.25">
      <c r="A118" s="10"/>
      <c r="B118" s="22"/>
      <c r="C118" s="36" t="s">
        <v>36</v>
      </c>
      <c r="D118" s="1"/>
      <c r="E118" s="11"/>
      <c r="F118" s="11"/>
      <c r="G118" s="2">
        <f t="shared" si="10"/>
        <v>29631782</v>
      </c>
      <c r="H118" s="73"/>
      <c r="I118" s="40"/>
      <c r="J118" s="67"/>
      <c r="K118" s="11">
        <f t="shared" si="6"/>
        <v>0</v>
      </c>
      <c r="L118" s="2">
        <f t="shared" si="7"/>
        <v>0</v>
      </c>
      <c r="M118" s="125">
        <f t="shared" si="8"/>
        <v>0</v>
      </c>
    </row>
    <row r="119" spans="1:13" x14ac:dyDescent="0.25">
      <c r="A119" s="10"/>
      <c r="B119" s="22"/>
      <c r="C119" s="36" t="s">
        <v>36</v>
      </c>
      <c r="D119" s="1"/>
      <c r="E119" s="11"/>
      <c r="F119" s="11"/>
      <c r="G119" s="2">
        <f t="shared" si="10"/>
        <v>29631782</v>
      </c>
      <c r="H119" s="73"/>
      <c r="I119" s="40"/>
      <c r="J119" s="67"/>
      <c r="K119" s="11">
        <f t="shared" si="6"/>
        <v>0</v>
      </c>
      <c r="L119" s="2">
        <f t="shared" si="7"/>
        <v>0</v>
      </c>
      <c r="M119" s="125">
        <f t="shared" si="8"/>
        <v>0</v>
      </c>
    </row>
    <row r="120" spans="1:13" x14ac:dyDescent="0.25">
      <c r="A120" s="10"/>
      <c r="B120" s="10"/>
      <c r="C120" s="36" t="s">
        <v>36</v>
      </c>
      <c r="D120" s="10"/>
      <c r="E120" s="11"/>
      <c r="F120" s="11"/>
      <c r="G120" s="2">
        <f t="shared" si="10"/>
        <v>29631782</v>
      </c>
      <c r="H120" s="73"/>
      <c r="I120" s="40"/>
      <c r="J120" s="67"/>
      <c r="K120" s="11">
        <f t="shared" si="6"/>
        <v>0</v>
      </c>
      <c r="L120" s="2">
        <f t="shared" si="7"/>
        <v>0</v>
      </c>
      <c r="M120" s="125">
        <f t="shared" si="8"/>
        <v>0</v>
      </c>
    </row>
    <row r="121" spans="1:13" x14ac:dyDescent="0.25">
      <c r="A121" s="10"/>
      <c r="B121" s="10"/>
      <c r="C121" s="36" t="s">
        <v>36</v>
      </c>
      <c r="D121" s="10"/>
      <c r="E121" s="11"/>
      <c r="F121" s="11"/>
      <c r="G121" s="2">
        <f t="shared" si="10"/>
        <v>29631782</v>
      </c>
      <c r="H121" s="73"/>
      <c r="I121" s="40"/>
      <c r="J121" s="67"/>
      <c r="K121" s="11">
        <f t="shared" si="6"/>
        <v>0</v>
      </c>
      <c r="L121" s="2">
        <f t="shared" si="7"/>
        <v>0</v>
      </c>
      <c r="M121" s="125">
        <f t="shared" si="8"/>
        <v>0</v>
      </c>
    </row>
    <row r="122" spans="1:13" x14ac:dyDescent="0.25">
      <c r="A122" s="10"/>
      <c r="B122" s="10"/>
      <c r="C122" s="36" t="s">
        <v>36</v>
      </c>
      <c r="D122" s="10"/>
      <c r="E122" s="11"/>
      <c r="F122" s="11"/>
      <c r="G122" s="2">
        <f t="shared" si="10"/>
        <v>29631782</v>
      </c>
      <c r="H122" s="73"/>
      <c r="I122" s="40"/>
      <c r="J122" s="67"/>
      <c r="K122" s="11">
        <f t="shared" si="6"/>
        <v>0</v>
      </c>
      <c r="L122" s="2">
        <f t="shared" si="7"/>
        <v>0</v>
      </c>
      <c r="M122" s="125">
        <f t="shared" si="8"/>
        <v>0</v>
      </c>
    </row>
    <row r="123" spans="1:13" x14ac:dyDescent="0.25">
      <c r="A123" s="10"/>
      <c r="B123" s="10"/>
      <c r="C123" s="36" t="s">
        <v>36</v>
      </c>
      <c r="D123" s="10"/>
      <c r="E123" s="11"/>
      <c r="F123" s="11"/>
      <c r="G123" s="2">
        <f t="shared" si="10"/>
        <v>29631782</v>
      </c>
      <c r="H123" s="73"/>
      <c r="I123" s="40"/>
      <c r="J123" s="67"/>
      <c r="K123" s="11">
        <f t="shared" si="6"/>
        <v>0</v>
      </c>
      <c r="L123" s="2">
        <f t="shared" si="7"/>
        <v>0</v>
      </c>
      <c r="M123" s="125">
        <f t="shared" si="8"/>
        <v>0</v>
      </c>
    </row>
    <row r="124" spans="1:13" x14ac:dyDescent="0.25">
      <c r="A124" s="10"/>
      <c r="B124" s="10"/>
      <c r="C124" s="36" t="s">
        <v>36</v>
      </c>
      <c r="D124" s="10"/>
      <c r="E124" s="11"/>
      <c r="F124" s="11"/>
      <c r="G124" s="2">
        <f t="shared" si="10"/>
        <v>29631782</v>
      </c>
      <c r="H124" s="73"/>
      <c r="I124" s="40"/>
      <c r="J124" s="67"/>
      <c r="K124" s="11">
        <f t="shared" si="6"/>
        <v>0</v>
      </c>
      <c r="L124" s="2">
        <f t="shared" si="7"/>
        <v>0</v>
      </c>
      <c r="M124" s="125">
        <f t="shared" si="8"/>
        <v>0</v>
      </c>
    </row>
    <row r="125" spans="1:13" x14ac:dyDescent="0.25">
      <c r="A125" s="10"/>
      <c r="B125" s="10"/>
      <c r="C125" s="36" t="s">
        <v>36</v>
      </c>
      <c r="D125" s="10"/>
      <c r="E125" s="11"/>
      <c r="F125" s="11"/>
      <c r="G125" s="2">
        <f t="shared" si="10"/>
        <v>29631782</v>
      </c>
      <c r="H125" s="73"/>
      <c r="I125" s="40"/>
      <c r="J125" s="67"/>
      <c r="K125" s="11">
        <f t="shared" si="6"/>
        <v>0</v>
      </c>
      <c r="L125" s="2">
        <f t="shared" si="7"/>
        <v>0</v>
      </c>
      <c r="M125" s="125">
        <f t="shared" si="8"/>
        <v>0</v>
      </c>
    </row>
    <row r="126" spans="1:13" x14ac:dyDescent="0.25">
      <c r="A126" s="10"/>
      <c r="B126" s="10"/>
      <c r="C126" s="36" t="s">
        <v>36</v>
      </c>
      <c r="D126" s="10"/>
      <c r="E126" s="11"/>
      <c r="F126" s="11"/>
      <c r="G126" s="2">
        <f t="shared" si="10"/>
        <v>29631782</v>
      </c>
      <c r="H126" s="73"/>
      <c r="I126" s="40"/>
      <c r="J126" s="67"/>
      <c r="K126" s="11">
        <f t="shared" si="6"/>
        <v>0</v>
      </c>
      <c r="L126" s="2">
        <f t="shared" si="7"/>
        <v>0</v>
      </c>
      <c r="M126" s="125">
        <f t="shared" si="8"/>
        <v>0</v>
      </c>
    </row>
    <row r="127" spans="1:13" x14ac:dyDescent="0.25">
      <c r="A127" s="10"/>
      <c r="B127" s="10"/>
      <c r="C127" s="36" t="s">
        <v>36</v>
      </c>
      <c r="D127" s="10"/>
      <c r="E127" s="11"/>
      <c r="F127" s="11"/>
      <c r="G127" s="2">
        <f t="shared" si="10"/>
        <v>29631782</v>
      </c>
      <c r="H127" s="73"/>
      <c r="I127" s="40"/>
      <c r="J127" s="67"/>
      <c r="K127" s="11">
        <f t="shared" si="6"/>
        <v>0</v>
      </c>
      <c r="L127" s="2">
        <f t="shared" si="7"/>
        <v>0</v>
      </c>
      <c r="M127" s="125">
        <f t="shared" si="8"/>
        <v>0</v>
      </c>
    </row>
    <row r="128" spans="1:13" x14ac:dyDescent="0.25">
      <c r="A128" s="10"/>
      <c r="B128" s="10"/>
      <c r="C128" s="36" t="s">
        <v>36</v>
      </c>
      <c r="D128" s="10"/>
      <c r="E128" s="11"/>
      <c r="F128" s="11"/>
      <c r="G128" s="2">
        <f t="shared" si="10"/>
        <v>29631782</v>
      </c>
      <c r="H128" s="73"/>
      <c r="I128" s="40"/>
      <c r="J128" s="67"/>
      <c r="K128" s="11">
        <f t="shared" si="6"/>
        <v>0</v>
      </c>
      <c r="L128" s="2">
        <f t="shared" si="7"/>
        <v>0</v>
      </c>
      <c r="M128" s="125">
        <f t="shared" si="8"/>
        <v>0</v>
      </c>
    </row>
    <row r="129" spans="1:13" x14ac:dyDescent="0.25">
      <c r="A129" s="10"/>
      <c r="B129" s="10"/>
      <c r="C129" s="36" t="s">
        <v>36</v>
      </c>
      <c r="D129" s="10"/>
      <c r="E129" s="11"/>
      <c r="F129" s="11"/>
      <c r="G129" s="2">
        <f t="shared" si="10"/>
        <v>29631782</v>
      </c>
      <c r="H129" s="73"/>
      <c r="I129" s="40"/>
      <c r="J129" s="67"/>
      <c r="K129" s="11">
        <f t="shared" si="6"/>
        <v>0</v>
      </c>
      <c r="L129" s="2">
        <f t="shared" si="7"/>
        <v>0</v>
      </c>
      <c r="M129" s="125">
        <f t="shared" si="8"/>
        <v>0</v>
      </c>
    </row>
    <row r="130" spans="1:13" x14ac:dyDescent="0.25">
      <c r="A130" s="10"/>
      <c r="B130" s="10"/>
      <c r="C130" s="36" t="s">
        <v>36</v>
      </c>
      <c r="D130" s="10"/>
      <c r="E130" s="11"/>
      <c r="F130" s="11"/>
      <c r="G130" s="2">
        <f t="shared" si="10"/>
        <v>29631782</v>
      </c>
      <c r="H130" s="73"/>
      <c r="I130" s="40"/>
      <c r="J130" s="67"/>
      <c r="K130" s="11">
        <f t="shared" si="6"/>
        <v>0</v>
      </c>
      <c r="L130" s="2">
        <f t="shared" si="7"/>
        <v>0</v>
      </c>
      <c r="M130" s="125">
        <f t="shared" si="8"/>
        <v>0</v>
      </c>
    </row>
    <row r="131" spans="1:13" x14ac:dyDescent="0.25">
      <c r="A131" s="10"/>
      <c r="B131" s="10"/>
      <c r="C131" s="36" t="s">
        <v>36</v>
      </c>
      <c r="D131" s="10"/>
      <c r="E131" s="10"/>
      <c r="F131" s="11"/>
      <c r="G131" s="2">
        <f t="shared" si="10"/>
        <v>29631782</v>
      </c>
      <c r="H131" s="73"/>
      <c r="I131" s="40"/>
      <c r="J131" s="67"/>
      <c r="K131" s="11">
        <f t="shared" si="6"/>
        <v>0</v>
      </c>
      <c r="L131" s="2">
        <f t="shared" si="7"/>
        <v>0</v>
      </c>
      <c r="M131" s="125">
        <f t="shared" si="8"/>
        <v>0</v>
      </c>
    </row>
    <row r="132" spans="1:13" x14ac:dyDescent="0.25">
      <c r="A132" s="10"/>
      <c r="B132" s="22"/>
      <c r="C132" s="36" t="s">
        <v>36</v>
      </c>
      <c r="D132" s="10"/>
      <c r="E132" s="10"/>
      <c r="F132" s="11"/>
      <c r="G132" s="2">
        <f t="shared" si="10"/>
        <v>29631782</v>
      </c>
      <c r="H132" s="73"/>
      <c r="I132" s="40"/>
      <c r="J132" s="67"/>
      <c r="K132" s="11">
        <f t="shared" si="6"/>
        <v>0</v>
      </c>
      <c r="L132" s="2">
        <f t="shared" si="7"/>
        <v>0</v>
      </c>
      <c r="M132" s="125">
        <f t="shared" si="8"/>
        <v>0</v>
      </c>
    </row>
    <row r="133" spans="1:13" x14ac:dyDescent="0.25">
      <c r="A133" s="10"/>
      <c r="B133" s="10"/>
      <c r="C133" s="36" t="s">
        <v>36</v>
      </c>
      <c r="D133" s="10"/>
      <c r="E133" s="10"/>
      <c r="F133" s="11"/>
      <c r="G133" s="2">
        <f t="shared" si="10"/>
        <v>29631782</v>
      </c>
      <c r="H133" s="73"/>
      <c r="I133" s="40"/>
      <c r="J133" s="67"/>
      <c r="K133" s="11">
        <f t="shared" si="6"/>
        <v>0</v>
      </c>
      <c r="L133" s="2">
        <f t="shared" si="7"/>
        <v>0</v>
      </c>
      <c r="M133" s="125">
        <f t="shared" si="8"/>
        <v>0</v>
      </c>
    </row>
    <row r="134" spans="1:13" x14ac:dyDescent="0.25">
      <c r="A134" s="10"/>
      <c r="B134" s="10"/>
      <c r="C134" s="36" t="s">
        <v>36</v>
      </c>
      <c r="D134" s="10"/>
      <c r="E134" s="10"/>
      <c r="F134" s="11"/>
      <c r="G134" s="2">
        <f t="shared" si="10"/>
        <v>29631782</v>
      </c>
      <c r="H134" s="73"/>
      <c r="I134" s="40"/>
      <c r="J134" s="67"/>
      <c r="K134" s="11">
        <f t="shared" ref="K134:K197" si="11">H134+I134-J134</f>
        <v>0</v>
      </c>
      <c r="L134" s="2">
        <f t="shared" ref="L134:L197" si="12">H134+I134+J134-F134</f>
        <v>0</v>
      </c>
      <c r="M134" s="125">
        <f t="shared" ref="M134:M197" si="13">F134*0.2</f>
        <v>0</v>
      </c>
    </row>
    <row r="135" spans="1:13" x14ac:dyDescent="0.25">
      <c r="A135" s="10"/>
      <c r="B135" s="10"/>
      <c r="C135" s="36" t="s">
        <v>36</v>
      </c>
      <c r="D135" s="10"/>
      <c r="E135" s="10"/>
      <c r="F135" s="11"/>
      <c r="G135" s="2">
        <f t="shared" si="10"/>
        <v>29631782</v>
      </c>
      <c r="H135" s="73"/>
      <c r="I135" s="40"/>
      <c r="J135" s="67"/>
      <c r="K135" s="11">
        <f t="shared" si="11"/>
        <v>0</v>
      </c>
      <c r="L135" s="2">
        <f t="shared" si="12"/>
        <v>0</v>
      </c>
      <c r="M135" s="125">
        <f t="shared" si="13"/>
        <v>0</v>
      </c>
    </row>
    <row r="136" spans="1:13" x14ac:dyDescent="0.25">
      <c r="A136" s="10"/>
      <c r="B136" s="10"/>
      <c r="C136" s="36" t="s">
        <v>36</v>
      </c>
      <c r="D136" s="10"/>
      <c r="E136" s="10"/>
      <c r="F136" s="11"/>
      <c r="G136" s="2">
        <f t="shared" si="10"/>
        <v>29631782</v>
      </c>
      <c r="H136" s="73"/>
      <c r="I136" s="40"/>
      <c r="J136" s="67"/>
      <c r="K136" s="11">
        <f t="shared" si="11"/>
        <v>0</v>
      </c>
      <c r="L136" s="2">
        <f t="shared" si="12"/>
        <v>0</v>
      </c>
      <c r="M136" s="125">
        <f t="shared" si="13"/>
        <v>0</v>
      </c>
    </row>
    <row r="137" spans="1:13" x14ac:dyDescent="0.25">
      <c r="A137" s="10"/>
      <c r="B137" s="10"/>
      <c r="C137" s="36" t="s">
        <v>36</v>
      </c>
      <c r="D137" s="10"/>
      <c r="E137" s="10"/>
      <c r="F137" s="11"/>
      <c r="G137" s="2">
        <f t="shared" si="10"/>
        <v>29631782</v>
      </c>
      <c r="H137" s="73"/>
      <c r="I137" s="40"/>
      <c r="J137" s="67"/>
      <c r="K137" s="11">
        <f t="shared" si="11"/>
        <v>0</v>
      </c>
      <c r="L137" s="2">
        <f t="shared" si="12"/>
        <v>0</v>
      </c>
      <c r="M137" s="125">
        <f t="shared" si="13"/>
        <v>0</v>
      </c>
    </row>
    <row r="138" spans="1:13" x14ac:dyDescent="0.25">
      <c r="A138" s="10"/>
      <c r="B138" s="10"/>
      <c r="C138" s="36" t="s">
        <v>36</v>
      </c>
      <c r="D138" s="10"/>
      <c r="E138" s="11"/>
      <c r="F138" s="11"/>
      <c r="G138" s="2">
        <f t="shared" si="10"/>
        <v>29631782</v>
      </c>
      <c r="H138" s="73"/>
      <c r="I138" s="40"/>
      <c r="J138" s="67"/>
      <c r="K138" s="11">
        <f t="shared" si="11"/>
        <v>0</v>
      </c>
      <c r="L138" s="2">
        <f t="shared" si="12"/>
        <v>0</v>
      </c>
      <c r="M138" s="125">
        <f t="shared" si="13"/>
        <v>0</v>
      </c>
    </row>
    <row r="139" spans="1:13" x14ac:dyDescent="0.25">
      <c r="A139" s="10"/>
      <c r="B139" s="10"/>
      <c r="C139" s="36" t="s">
        <v>36</v>
      </c>
      <c r="D139" s="10"/>
      <c r="E139" s="11"/>
      <c r="F139" s="11"/>
      <c r="G139" s="2">
        <f t="shared" si="10"/>
        <v>29631782</v>
      </c>
      <c r="H139" s="73"/>
      <c r="I139" s="40"/>
      <c r="J139" s="67"/>
      <c r="K139" s="11">
        <f t="shared" si="11"/>
        <v>0</v>
      </c>
      <c r="L139" s="2">
        <f t="shared" si="12"/>
        <v>0</v>
      </c>
      <c r="M139" s="125">
        <f t="shared" si="13"/>
        <v>0</v>
      </c>
    </row>
    <row r="140" spans="1:13" x14ac:dyDescent="0.25">
      <c r="A140" s="10"/>
      <c r="B140" s="10"/>
      <c r="C140" s="36" t="s">
        <v>36</v>
      </c>
      <c r="D140" s="10"/>
      <c r="E140" s="10"/>
      <c r="F140" s="11"/>
      <c r="G140" s="2">
        <f t="shared" si="10"/>
        <v>29631782</v>
      </c>
      <c r="H140" s="73"/>
      <c r="I140" s="40"/>
      <c r="J140" s="67"/>
      <c r="K140" s="11">
        <f t="shared" si="11"/>
        <v>0</v>
      </c>
      <c r="L140" s="2">
        <f t="shared" si="12"/>
        <v>0</v>
      </c>
      <c r="M140" s="125">
        <f t="shared" si="13"/>
        <v>0</v>
      </c>
    </row>
    <row r="141" spans="1:13" x14ac:dyDescent="0.25">
      <c r="A141" s="10"/>
      <c r="B141" s="10"/>
      <c r="C141" s="36" t="s">
        <v>36</v>
      </c>
      <c r="D141" s="10"/>
      <c r="E141" s="10"/>
      <c r="F141" s="11"/>
      <c r="G141" s="2">
        <f t="shared" si="10"/>
        <v>29631782</v>
      </c>
      <c r="H141" s="73"/>
      <c r="I141" s="40"/>
      <c r="J141" s="67"/>
      <c r="K141" s="11">
        <f t="shared" si="11"/>
        <v>0</v>
      </c>
      <c r="L141" s="2">
        <f t="shared" si="12"/>
        <v>0</v>
      </c>
      <c r="M141" s="125">
        <f t="shared" si="13"/>
        <v>0</v>
      </c>
    </row>
    <row r="142" spans="1:13" x14ac:dyDescent="0.25">
      <c r="A142" s="10"/>
      <c r="B142" s="10"/>
      <c r="C142" s="36" t="s">
        <v>36</v>
      </c>
      <c r="D142" s="10"/>
      <c r="E142" s="10"/>
      <c r="F142" s="11"/>
      <c r="G142" s="2">
        <f t="shared" si="10"/>
        <v>29631782</v>
      </c>
      <c r="H142" s="73"/>
      <c r="I142" s="40"/>
      <c r="J142" s="67"/>
      <c r="K142" s="11">
        <f t="shared" si="11"/>
        <v>0</v>
      </c>
      <c r="L142" s="2">
        <f t="shared" si="12"/>
        <v>0</v>
      </c>
      <c r="M142" s="125">
        <f t="shared" si="13"/>
        <v>0</v>
      </c>
    </row>
    <row r="143" spans="1:13" x14ac:dyDescent="0.25">
      <c r="A143" s="10"/>
      <c r="B143" s="10"/>
      <c r="C143" s="36" t="s">
        <v>36</v>
      </c>
      <c r="D143" s="10"/>
      <c r="E143" s="10"/>
      <c r="F143" s="11"/>
      <c r="G143" s="2">
        <f t="shared" si="10"/>
        <v>29631782</v>
      </c>
      <c r="H143" s="73"/>
      <c r="I143" s="40"/>
      <c r="J143" s="67"/>
      <c r="K143" s="11">
        <f t="shared" si="11"/>
        <v>0</v>
      </c>
      <c r="L143" s="2">
        <f t="shared" si="12"/>
        <v>0</v>
      </c>
      <c r="M143" s="125">
        <f t="shared" si="13"/>
        <v>0</v>
      </c>
    </row>
    <row r="144" spans="1:13" x14ac:dyDescent="0.25">
      <c r="A144" s="10"/>
      <c r="B144" s="10"/>
      <c r="C144" s="36" t="s">
        <v>36</v>
      </c>
      <c r="D144" s="10"/>
      <c r="E144" s="10"/>
      <c r="F144" s="11"/>
      <c r="G144" s="2">
        <f t="shared" si="10"/>
        <v>29631782</v>
      </c>
      <c r="H144" s="73"/>
      <c r="I144" s="40"/>
      <c r="J144" s="67"/>
      <c r="K144" s="11">
        <f t="shared" si="11"/>
        <v>0</v>
      </c>
      <c r="L144" s="2">
        <f t="shared" si="12"/>
        <v>0</v>
      </c>
      <c r="M144" s="125">
        <f t="shared" si="13"/>
        <v>0</v>
      </c>
    </row>
    <row r="145" spans="1:13" x14ac:dyDescent="0.25">
      <c r="A145" s="10"/>
      <c r="B145" s="10"/>
      <c r="C145" s="36" t="s">
        <v>36</v>
      </c>
      <c r="D145" s="10"/>
      <c r="E145" s="10"/>
      <c r="F145" s="11"/>
      <c r="G145" s="2">
        <f t="shared" ref="G145:G208" si="14">G144+E145-F145</f>
        <v>29631782</v>
      </c>
      <c r="H145" s="73"/>
      <c r="I145" s="40"/>
      <c r="J145" s="67"/>
      <c r="K145" s="11">
        <f t="shared" si="11"/>
        <v>0</v>
      </c>
      <c r="L145" s="2">
        <f t="shared" si="12"/>
        <v>0</v>
      </c>
      <c r="M145" s="125">
        <f t="shared" si="13"/>
        <v>0</v>
      </c>
    </row>
    <row r="146" spans="1:13" x14ac:dyDescent="0.25">
      <c r="A146" s="10"/>
      <c r="B146" s="10"/>
      <c r="C146" s="36" t="s">
        <v>36</v>
      </c>
      <c r="D146" s="10"/>
      <c r="E146" s="10"/>
      <c r="F146" s="11"/>
      <c r="G146" s="2">
        <f t="shared" si="14"/>
        <v>29631782</v>
      </c>
      <c r="H146" s="73"/>
      <c r="I146" s="40"/>
      <c r="J146" s="67"/>
      <c r="K146" s="11">
        <f t="shared" si="11"/>
        <v>0</v>
      </c>
      <c r="L146" s="2">
        <f t="shared" si="12"/>
        <v>0</v>
      </c>
      <c r="M146" s="125">
        <f t="shared" si="13"/>
        <v>0</v>
      </c>
    </row>
    <row r="147" spans="1:13" x14ac:dyDescent="0.25">
      <c r="A147" s="10"/>
      <c r="B147" s="10"/>
      <c r="C147" s="36" t="s">
        <v>36</v>
      </c>
      <c r="D147" s="10"/>
      <c r="E147" s="11"/>
      <c r="F147" s="11"/>
      <c r="G147" s="2">
        <f t="shared" si="14"/>
        <v>29631782</v>
      </c>
      <c r="H147" s="73"/>
      <c r="I147" s="40"/>
      <c r="J147" s="67"/>
      <c r="K147" s="11">
        <f t="shared" si="11"/>
        <v>0</v>
      </c>
      <c r="L147" s="2">
        <f t="shared" si="12"/>
        <v>0</v>
      </c>
      <c r="M147" s="125">
        <f t="shared" si="13"/>
        <v>0</v>
      </c>
    </row>
    <row r="148" spans="1:13" x14ac:dyDescent="0.25">
      <c r="A148" s="10"/>
      <c r="B148" s="10"/>
      <c r="C148" s="36" t="s">
        <v>36</v>
      </c>
      <c r="D148" s="10"/>
      <c r="E148" s="10"/>
      <c r="F148" s="11"/>
      <c r="G148" s="2">
        <f t="shared" si="14"/>
        <v>29631782</v>
      </c>
      <c r="H148" s="73"/>
      <c r="I148" s="40"/>
      <c r="J148" s="67"/>
      <c r="K148" s="11">
        <f t="shared" si="11"/>
        <v>0</v>
      </c>
      <c r="L148" s="2">
        <f t="shared" si="12"/>
        <v>0</v>
      </c>
      <c r="M148" s="125">
        <f t="shared" si="13"/>
        <v>0</v>
      </c>
    </row>
    <row r="149" spans="1:13" x14ac:dyDescent="0.25">
      <c r="A149" s="10"/>
      <c r="B149" s="10"/>
      <c r="C149" s="36" t="s">
        <v>36</v>
      </c>
      <c r="D149" s="10"/>
      <c r="E149" s="10"/>
      <c r="F149" s="11"/>
      <c r="G149" s="2">
        <f t="shared" si="14"/>
        <v>29631782</v>
      </c>
      <c r="H149" s="73"/>
      <c r="I149" s="40"/>
      <c r="J149" s="67"/>
      <c r="K149" s="11">
        <f t="shared" si="11"/>
        <v>0</v>
      </c>
      <c r="L149" s="2">
        <f t="shared" si="12"/>
        <v>0</v>
      </c>
      <c r="M149" s="125">
        <f t="shared" si="13"/>
        <v>0</v>
      </c>
    </row>
    <row r="150" spans="1:13" x14ac:dyDescent="0.25">
      <c r="A150" s="10"/>
      <c r="B150" s="10"/>
      <c r="C150" s="36" t="s">
        <v>36</v>
      </c>
      <c r="D150" s="10"/>
      <c r="E150" s="10"/>
      <c r="F150" s="11"/>
      <c r="G150" s="2">
        <f t="shared" si="14"/>
        <v>29631782</v>
      </c>
      <c r="H150" s="73"/>
      <c r="I150" s="40"/>
      <c r="J150" s="67"/>
      <c r="K150" s="11">
        <f t="shared" si="11"/>
        <v>0</v>
      </c>
      <c r="L150" s="2">
        <f t="shared" si="12"/>
        <v>0</v>
      </c>
      <c r="M150" s="125">
        <f t="shared" si="13"/>
        <v>0</v>
      </c>
    </row>
    <row r="151" spans="1:13" x14ac:dyDescent="0.25">
      <c r="A151" s="10"/>
      <c r="B151" s="10"/>
      <c r="C151" s="36" t="s">
        <v>36</v>
      </c>
      <c r="D151" s="10"/>
      <c r="E151" s="10"/>
      <c r="F151" s="11"/>
      <c r="G151" s="2">
        <f t="shared" si="14"/>
        <v>29631782</v>
      </c>
      <c r="H151" s="73"/>
      <c r="I151" s="40"/>
      <c r="J151" s="67"/>
      <c r="K151" s="11">
        <f t="shared" si="11"/>
        <v>0</v>
      </c>
      <c r="L151" s="2">
        <f t="shared" si="12"/>
        <v>0</v>
      </c>
      <c r="M151" s="125">
        <f t="shared" si="13"/>
        <v>0</v>
      </c>
    </row>
    <row r="152" spans="1:13" x14ac:dyDescent="0.25">
      <c r="A152" s="10"/>
      <c r="B152" s="10"/>
      <c r="C152" s="36" t="s">
        <v>36</v>
      </c>
      <c r="D152" s="10"/>
      <c r="E152" s="11"/>
      <c r="F152" s="11"/>
      <c r="G152" s="2">
        <f t="shared" si="14"/>
        <v>29631782</v>
      </c>
      <c r="H152" s="73"/>
      <c r="I152" s="40"/>
      <c r="J152" s="67"/>
      <c r="K152" s="11">
        <f t="shared" si="11"/>
        <v>0</v>
      </c>
      <c r="L152" s="2">
        <f t="shared" si="12"/>
        <v>0</v>
      </c>
      <c r="M152" s="125">
        <f t="shared" si="13"/>
        <v>0</v>
      </c>
    </row>
    <row r="153" spans="1:13" x14ac:dyDescent="0.25">
      <c r="A153" s="10"/>
      <c r="B153" s="10"/>
      <c r="C153" s="36" t="s">
        <v>36</v>
      </c>
      <c r="D153" s="10"/>
      <c r="E153" s="10"/>
      <c r="F153" s="11"/>
      <c r="G153" s="2">
        <f t="shared" si="14"/>
        <v>29631782</v>
      </c>
      <c r="H153" s="73"/>
      <c r="I153" s="40"/>
      <c r="J153" s="67"/>
      <c r="K153" s="11">
        <f t="shared" si="11"/>
        <v>0</v>
      </c>
      <c r="L153" s="2">
        <f t="shared" si="12"/>
        <v>0</v>
      </c>
      <c r="M153" s="125">
        <f t="shared" si="13"/>
        <v>0</v>
      </c>
    </row>
    <row r="154" spans="1:13" x14ac:dyDescent="0.25">
      <c r="A154" s="10"/>
      <c r="B154" s="10"/>
      <c r="C154" s="36" t="s">
        <v>36</v>
      </c>
      <c r="D154" s="10"/>
      <c r="E154" s="10"/>
      <c r="F154" s="11"/>
      <c r="G154" s="2">
        <f t="shared" si="14"/>
        <v>29631782</v>
      </c>
      <c r="H154" s="73"/>
      <c r="I154" s="40"/>
      <c r="J154" s="67"/>
      <c r="K154" s="11">
        <f t="shared" si="11"/>
        <v>0</v>
      </c>
      <c r="L154" s="2">
        <f t="shared" si="12"/>
        <v>0</v>
      </c>
      <c r="M154" s="125">
        <f t="shared" si="13"/>
        <v>0</v>
      </c>
    </row>
    <row r="155" spans="1:13" x14ac:dyDescent="0.25">
      <c r="A155" s="10"/>
      <c r="B155" s="10"/>
      <c r="C155" s="36" t="s">
        <v>36</v>
      </c>
      <c r="D155" s="10"/>
      <c r="E155" s="10"/>
      <c r="F155" s="11"/>
      <c r="G155" s="2">
        <f t="shared" si="14"/>
        <v>29631782</v>
      </c>
      <c r="H155" s="73"/>
      <c r="I155" s="40"/>
      <c r="J155" s="67"/>
      <c r="K155" s="11">
        <f t="shared" si="11"/>
        <v>0</v>
      </c>
      <c r="L155" s="2">
        <f t="shared" si="12"/>
        <v>0</v>
      </c>
      <c r="M155" s="125">
        <f t="shared" si="13"/>
        <v>0</v>
      </c>
    </row>
    <row r="156" spans="1:13" x14ac:dyDescent="0.25">
      <c r="A156" s="10"/>
      <c r="B156" s="10"/>
      <c r="C156" s="36" t="s">
        <v>36</v>
      </c>
      <c r="D156" s="10"/>
      <c r="E156" s="10"/>
      <c r="F156" s="11"/>
      <c r="G156" s="2">
        <f t="shared" si="14"/>
        <v>29631782</v>
      </c>
      <c r="H156" s="73"/>
      <c r="I156" s="40"/>
      <c r="J156" s="67"/>
      <c r="K156" s="11">
        <f t="shared" si="11"/>
        <v>0</v>
      </c>
      <c r="L156" s="2">
        <f t="shared" si="12"/>
        <v>0</v>
      </c>
      <c r="M156" s="125">
        <f t="shared" si="13"/>
        <v>0</v>
      </c>
    </row>
    <row r="157" spans="1:13" x14ac:dyDescent="0.25">
      <c r="A157" s="10"/>
      <c r="B157" s="10"/>
      <c r="C157" s="36" t="s">
        <v>36</v>
      </c>
      <c r="D157" s="10"/>
      <c r="E157" s="11"/>
      <c r="F157" s="11"/>
      <c r="G157" s="2">
        <f t="shared" si="14"/>
        <v>29631782</v>
      </c>
      <c r="H157" s="73"/>
      <c r="I157" s="40"/>
      <c r="J157" s="67"/>
      <c r="K157" s="11">
        <f t="shared" si="11"/>
        <v>0</v>
      </c>
      <c r="L157" s="2">
        <f t="shared" si="12"/>
        <v>0</v>
      </c>
      <c r="M157" s="125">
        <f t="shared" si="13"/>
        <v>0</v>
      </c>
    </row>
    <row r="158" spans="1:13" x14ac:dyDescent="0.25">
      <c r="A158" s="10"/>
      <c r="B158" s="10"/>
      <c r="C158" s="36" t="s">
        <v>36</v>
      </c>
      <c r="D158" s="10"/>
      <c r="E158" s="11"/>
      <c r="F158" s="11"/>
      <c r="G158" s="2">
        <f t="shared" si="14"/>
        <v>29631782</v>
      </c>
      <c r="H158" s="73"/>
      <c r="I158" s="40"/>
      <c r="J158" s="67"/>
      <c r="K158" s="11">
        <f t="shared" si="11"/>
        <v>0</v>
      </c>
      <c r="L158" s="2">
        <f t="shared" si="12"/>
        <v>0</v>
      </c>
      <c r="M158" s="125">
        <f t="shared" si="13"/>
        <v>0</v>
      </c>
    </row>
    <row r="159" spans="1:13" x14ac:dyDescent="0.25">
      <c r="A159" s="10"/>
      <c r="B159" s="10"/>
      <c r="C159" s="36" t="s">
        <v>36</v>
      </c>
      <c r="D159" s="10"/>
      <c r="E159" s="10"/>
      <c r="F159" s="11"/>
      <c r="G159" s="2">
        <f t="shared" si="14"/>
        <v>29631782</v>
      </c>
      <c r="H159" s="73"/>
      <c r="I159" s="40"/>
      <c r="J159" s="67"/>
      <c r="K159" s="11">
        <f t="shared" si="11"/>
        <v>0</v>
      </c>
      <c r="L159" s="2">
        <f t="shared" si="12"/>
        <v>0</v>
      </c>
      <c r="M159" s="125">
        <f t="shared" si="13"/>
        <v>0</v>
      </c>
    </row>
    <row r="160" spans="1:13" x14ac:dyDescent="0.25">
      <c r="A160" s="10"/>
      <c r="B160" s="10"/>
      <c r="C160" s="36" t="s">
        <v>36</v>
      </c>
      <c r="D160" s="10"/>
      <c r="E160" s="10"/>
      <c r="F160" s="11"/>
      <c r="G160" s="2">
        <f t="shared" si="14"/>
        <v>29631782</v>
      </c>
      <c r="H160" s="73"/>
      <c r="I160" s="40"/>
      <c r="J160" s="67"/>
      <c r="K160" s="11">
        <f t="shared" si="11"/>
        <v>0</v>
      </c>
      <c r="L160" s="2">
        <f t="shared" si="12"/>
        <v>0</v>
      </c>
      <c r="M160" s="125">
        <f t="shared" si="13"/>
        <v>0</v>
      </c>
    </row>
    <row r="161" spans="1:13" x14ac:dyDescent="0.25">
      <c r="A161" s="10"/>
      <c r="B161" s="10"/>
      <c r="C161" s="36" t="s">
        <v>36</v>
      </c>
      <c r="D161" s="10"/>
      <c r="E161" s="10"/>
      <c r="F161" s="11"/>
      <c r="G161" s="2">
        <f t="shared" si="14"/>
        <v>29631782</v>
      </c>
      <c r="H161" s="73"/>
      <c r="I161" s="40"/>
      <c r="J161" s="67"/>
      <c r="K161" s="11">
        <f t="shared" si="11"/>
        <v>0</v>
      </c>
      <c r="L161" s="2">
        <f t="shared" si="12"/>
        <v>0</v>
      </c>
      <c r="M161" s="125">
        <f t="shared" si="13"/>
        <v>0</v>
      </c>
    </row>
    <row r="162" spans="1:13" x14ac:dyDescent="0.25">
      <c r="A162" s="10"/>
      <c r="B162" s="10"/>
      <c r="C162" s="36" t="s">
        <v>36</v>
      </c>
      <c r="D162" s="10"/>
      <c r="E162" s="10"/>
      <c r="F162" s="11"/>
      <c r="G162" s="2">
        <f t="shared" si="14"/>
        <v>29631782</v>
      </c>
      <c r="H162" s="73"/>
      <c r="I162" s="40"/>
      <c r="J162" s="67"/>
      <c r="K162" s="11">
        <f t="shared" si="11"/>
        <v>0</v>
      </c>
      <c r="L162" s="2">
        <f t="shared" si="12"/>
        <v>0</v>
      </c>
      <c r="M162" s="125">
        <f t="shared" si="13"/>
        <v>0</v>
      </c>
    </row>
    <row r="163" spans="1:13" x14ac:dyDescent="0.25">
      <c r="A163" s="10"/>
      <c r="B163" s="10"/>
      <c r="C163" s="36" t="s">
        <v>36</v>
      </c>
      <c r="D163" s="10"/>
      <c r="E163" s="11"/>
      <c r="F163" s="11"/>
      <c r="G163" s="2">
        <f t="shared" si="14"/>
        <v>29631782</v>
      </c>
      <c r="H163" s="73"/>
      <c r="I163" s="40"/>
      <c r="J163" s="67"/>
      <c r="K163" s="11">
        <f t="shared" si="11"/>
        <v>0</v>
      </c>
      <c r="L163" s="2">
        <f t="shared" si="12"/>
        <v>0</v>
      </c>
      <c r="M163" s="125">
        <f t="shared" si="13"/>
        <v>0</v>
      </c>
    </row>
    <row r="164" spans="1:13" x14ac:dyDescent="0.25">
      <c r="A164" s="10"/>
      <c r="B164" s="10"/>
      <c r="C164" s="36" t="s">
        <v>36</v>
      </c>
      <c r="D164" s="10"/>
      <c r="E164" s="10"/>
      <c r="F164" s="11"/>
      <c r="G164" s="2">
        <f t="shared" si="14"/>
        <v>29631782</v>
      </c>
      <c r="H164" s="73"/>
      <c r="I164" s="40"/>
      <c r="J164" s="67"/>
      <c r="K164" s="11">
        <f t="shared" si="11"/>
        <v>0</v>
      </c>
      <c r="L164" s="2">
        <f t="shared" si="12"/>
        <v>0</v>
      </c>
      <c r="M164" s="125">
        <f t="shared" si="13"/>
        <v>0</v>
      </c>
    </row>
    <row r="165" spans="1:13" x14ac:dyDescent="0.25">
      <c r="A165" s="10"/>
      <c r="B165" s="10"/>
      <c r="C165" s="36" t="s">
        <v>36</v>
      </c>
      <c r="D165" s="10"/>
      <c r="E165" s="10"/>
      <c r="F165" s="11"/>
      <c r="G165" s="2">
        <f t="shared" si="14"/>
        <v>29631782</v>
      </c>
      <c r="H165" s="73"/>
      <c r="I165" s="40"/>
      <c r="J165" s="67"/>
      <c r="K165" s="11">
        <f t="shared" si="11"/>
        <v>0</v>
      </c>
      <c r="L165" s="2">
        <f t="shared" si="12"/>
        <v>0</v>
      </c>
      <c r="M165" s="125">
        <f t="shared" si="13"/>
        <v>0</v>
      </c>
    </row>
    <row r="166" spans="1:13" x14ac:dyDescent="0.25">
      <c r="A166" s="10"/>
      <c r="B166" s="10"/>
      <c r="C166" s="36" t="s">
        <v>36</v>
      </c>
      <c r="D166" s="10"/>
      <c r="E166" s="10"/>
      <c r="F166" s="11"/>
      <c r="G166" s="2">
        <f t="shared" si="14"/>
        <v>29631782</v>
      </c>
      <c r="H166" s="73"/>
      <c r="I166" s="40"/>
      <c r="J166" s="67"/>
      <c r="K166" s="11">
        <f t="shared" si="11"/>
        <v>0</v>
      </c>
      <c r="L166" s="2">
        <f t="shared" si="12"/>
        <v>0</v>
      </c>
      <c r="M166" s="125">
        <f t="shared" si="13"/>
        <v>0</v>
      </c>
    </row>
    <row r="167" spans="1:13" x14ac:dyDescent="0.25">
      <c r="A167" s="10"/>
      <c r="B167" s="10"/>
      <c r="C167" s="36" t="s">
        <v>36</v>
      </c>
      <c r="D167" s="10"/>
      <c r="E167" s="11"/>
      <c r="F167" s="11"/>
      <c r="G167" s="2">
        <f t="shared" si="14"/>
        <v>29631782</v>
      </c>
      <c r="H167" s="73"/>
      <c r="I167" s="40"/>
      <c r="J167" s="67"/>
      <c r="K167" s="11">
        <f t="shared" si="11"/>
        <v>0</v>
      </c>
      <c r="L167" s="2">
        <f t="shared" si="12"/>
        <v>0</v>
      </c>
      <c r="M167" s="125">
        <f t="shared" si="13"/>
        <v>0</v>
      </c>
    </row>
    <row r="168" spans="1:13" x14ac:dyDescent="0.25">
      <c r="A168" s="10"/>
      <c r="B168" s="10"/>
      <c r="C168" s="36" t="s">
        <v>36</v>
      </c>
      <c r="D168" s="10"/>
      <c r="E168" s="11"/>
      <c r="F168" s="11"/>
      <c r="G168" s="2">
        <f t="shared" si="14"/>
        <v>29631782</v>
      </c>
      <c r="H168" s="73"/>
      <c r="I168" s="40"/>
      <c r="J168" s="67"/>
      <c r="K168" s="11">
        <f t="shared" si="11"/>
        <v>0</v>
      </c>
      <c r="L168" s="2">
        <f t="shared" si="12"/>
        <v>0</v>
      </c>
      <c r="M168" s="125">
        <f t="shared" si="13"/>
        <v>0</v>
      </c>
    </row>
    <row r="169" spans="1:13" x14ac:dyDescent="0.25">
      <c r="A169" s="10"/>
      <c r="B169" s="10"/>
      <c r="C169" s="36" t="s">
        <v>36</v>
      </c>
      <c r="D169" s="10"/>
      <c r="E169" s="11"/>
      <c r="F169" s="11"/>
      <c r="G169" s="2">
        <f t="shared" si="14"/>
        <v>29631782</v>
      </c>
      <c r="H169" s="73"/>
      <c r="I169" s="40"/>
      <c r="J169" s="67"/>
      <c r="K169" s="11">
        <f t="shared" si="11"/>
        <v>0</v>
      </c>
      <c r="L169" s="2">
        <f t="shared" si="12"/>
        <v>0</v>
      </c>
      <c r="M169" s="125">
        <f t="shared" si="13"/>
        <v>0</v>
      </c>
    </row>
    <row r="170" spans="1:13" x14ac:dyDescent="0.25">
      <c r="A170" s="10"/>
      <c r="B170" s="10"/>
      <c r="C170" s="36" t="s">
        <v>36</v>
      </c>
      <c r="D170" s="10"/>
      <c r="E170" s="10"/>
      <c r="F170" s="11"/>
      <c r="G170" s="2">
        <f t="shared" si="14"/>
        <v>29631782</v>
      </c>
      <c r="H170" s="73"/>
      <c r="I170" s="40"/>
      <c r="J170" s="67"/>
      <c r="K170" s="11">
        <f t="shared" si="11"/>
        <v>0</v>
      </c>
      <c r="L170" s="2">
        <f t="shared" si="12"/>
        <v>0</v>
      </c>
      <c r="M170" s="125">
        <f t="shared" si="13"/>
        <v>0</v>
      </c>
    </row>
    <row r="171" spans="1:13" x14ac:dyDescent="0.25">
      <c r="A171" s="10"/>
      <c r="B171" s="10"/>
      <c r="C171" s="36" t="s">
        <v>36</v>
      </c>
      <c r="D171" s="10"/>
      <c r="E171" s="10"/>
      <c r="F171" s="11"/>
      <c r="G171" s="2">
        <f t="shared" si="14"/>
        <v>29631782</v>
      </c>
      <c r="H171" s="73"/>
      <c r="I171" s="40"/>
      <c r="J171" s="67"/>
      <c r="K171" s="11">
        <f t="shared" si="11"/>
        <v>0</v>
      </c>
      <c r="L171" s="2">
        <f t="shared" si="12"/>
        <v>0</v>
      </c>
      <c r="M171" s="125">
        <f t="shared" si="13"/>
        <v>0</v>
      </c>
    </row>
    <row r="172" spans="1:13" x14ac:dyDescent="0.25">
      <c r="A172" s="10"/>
      <c r="B172" s="10"/>
      <c r="C172" s="36" t="s">
        <v>36</v>
      </c>
      <c r="D172" s="10"/>
      <c r="E172" s="10"/>
      <c r="F172" s="11"/>
      <c r="G172" s="2">
        <f t="shared" si="14"/>
        <v>29631782</v>
      </c>
      <c r="H172" s="73"/>
      <c r="I172" s="40"/>
      <c r="J172" s="67"/>
      <c r="K172" s="11">
        <f t="shared" si="11"/>
        <v>0</v>
      </c>
      <c r="L172" s="2">
        <f t="shared" si="12"/>
        <v>0</v>
      </c>
      <c r="M172" s="125">
        <f t="shared" si="13"/>
        <v>0</v>
      </c>
    </row>
    <row r="173" spans="1:13" x14ac:dyDescent="0.25">
      <c r="A173" s="10"/>
      <c r="B173" s="10"/>
      <c r="C173" s="36" t="s">
        <v>36</v>
      </c>
      <c r="D173" s="10"/>
      <c r="E173" s="10"/>
      <c r="F173" s="11"/>
      <c r="G173" s="2">
        <f t="shared" si="14"/>
        <v>29631782</v>
      </c>
      <c r="H173" s="73"/>
      <c r="I173" s="40"/>
      <c r="J173" s="67"/>
      <c r="K173" s="11">
        <f t="shared" si="11"/>
        <v>0</v>
      </c>
      <c r="L173" s="2">
        <f t="shared" si="12"/>
        <v>0</v>
      </c>
      <c r="M173" s="125">
        <f t="shared" si="13"/>
        <v>0</v>
      </c>
    </row>
    <row r="174" spans="1:13" x14ac:dyDescent="0.25">
      <c r="A174" s="10"/>
      <c r="B174" s="10"/>
      <c r="C174" s="36" t="s">
        <v>36</v>
      </c>
      <c r="D174" s="10"/>
      <c r="E174" s="10"/>
      <c r="F174" s="11"/>
      <c r="G174" s="2">
        <f t="shared" si="14"/>
        <v>29631782</v>
      </c>
      <c r="H174" s="73"/>
      <c r="I174" s="40"/>
      <c r="J174" s="67"/>
      <c r="K174" s="11">
        <f t="shared" si="11"/>
        <v>0</v>
      </c>
      <c r="L174" s="2">
        <f t="shared" si="12"/>
        <v>0</v>
      </c>
      <c r="M174" s="125">
        <f t="shared" si="13"/>
        <v>0</v>
      </c>
    </row>
    <row r="175" spans="1:13" x14ac:dyDescent="0.25">
      <c r="A175" s="10"/>
      <c r="B175" s="10"/>
      <c r="C175" s="36" t="s">
        <v>36</v>
      </c>
      <c r="D175" s="10"/>
      <c r="E175" s="10"/>
      <c r="F175" s="11"/>
      <c r="G175" s="2">
        <f t="shared" si="14"/>
        <v>29631782</v>
      </c>
      <c r="H175" s="73"/>
      <c r="I175" s="40"/>
      <c r="J175" s="67"/>
      <c r="K175" s="11">
        <f t="shared" si="11"/>
        <v>0</v>
      </c>
      <c r="L175" s="2">
        <f t="shared" si="12"/>
        <v>0</v>
      </c>
      <c r="M175" s="125">
        <f t="shared" si="13"/>
        <v>0</v>
      </c>
    </row>
    <row r="176" spans="1:13" x14ac:dyDescent="0.25">
      <c r="A176" s="10"/>
      <c r="B176" s="10"/>
      <c r="C176" s="36" t="s">
        <v>36</v>
      </c>
      <c r="D176" s="10"/>
      <c r="E176" s="11"/>
      <c r="F176" s="11"/>
      <c r="G176" s="2">
        <f t="shared" si="14"/>
        <v>29631782</v>
      </c>
      <c r="H176" s="73"/>
      <c r="I176" s="40"/>
      <c r="J176" s="67"/>
      <c r="K176" s="11">
        <f t="shared" si="11"/>
        <v>0</v>
      </c>
      <c r="L176" s="2">
        <f t="shared" si="12"/>
        <v>0</v>
      </c>
      <c r="M176" s="125">
        <f t="shared" si="13"/>
        <v>0</v>
      </c>
    </row>
    <row r="177" spans="1:13" x14ac:dyDescent="0.25">
      <c r="A177" s="10"/>
      <c r="B177" s="10"/>
      <c r="C177" s="36" t="s">
        <v>36</v>
      </c>
      <c r="D177" s="10"/>
      <c r="E177" s="11"/>
      <c r="F177" s="11"/>
      <c r="G177" s="2">
        <f t="shared" si="14"/>
        <v>29631782</v>
      </c>
      <c r="H177" s="73"/>
      <c r="I177" s="40"/>
      <c r="J177" s="67"/>
      <c r="K177" s="11">
        <f t="shared" si="11"/>
        <v>0</v>
      </c>
      <c r="L177" s="2">
        <f t="shared" si="12"/>
        <v>0</v>
      </c>
      <c r="M177" s="125">
        <f t="shared" si="13"/>
        <v>0</v>
      </c>
    </row>
    <row r="178" spans="1:13" x14ac:dyDescent="0.25">
      <c r="A178" s="10"/>
      <c r="B178" s="10"/>
      <c r="C178" s="36" t="s">
        <v>36</v>
      </c>
      <c r="D178" s="10"/>
      <c r="E178" s="10"/>
      <c r="F178" s="11"/>
      <c r="G178" s="2">
        <f t="shared" si="14"/>
        <v>29631782</v>
      </c>
      <c r="H178" s="73"/>
      <c r="I178" s="40"/>
      <c r="J178" s="67"/>
      <c r="K178" s="11">
        <f t="shared" si="11"/>
        <v>0</v>
      </c>
      <c r="L178" s="2">
        <f t="shared" si="12"/>
        <v>0</v>
      </c>
      <c r="M178" s="125">
        <f t="shared" si="13"/>
        <v>0</v>
      </c>
    </row>
    <row r="179" spans="1:13" x14ac:dyDescent="0.25">
      <c r="A179" s="10"/>
      <c r="B179" s="10"/>
      <c r="C179" s="36" t="s">
        <v>36</v>
      </c>
      <c r="D179" s="10"/>
      <c r="E179" s="10"/>
      <c r="F179" s="11"/>
      <c r="G179" s="2">
        <f t="shared" si="14"/>
        <v>29631782</v>
      </c>
      <c r="H179" s="73"/>
      <c r="I179" s="40"/>
      <c r="J179" s="67"/>
      <c r="K179" s="11">
        <f t="shared" si="11"/>
        <v>0</v>
      </c>
      <c r="L179" s="2">
        <f t="shared" si="12"/>
        <v>0</v>
      </c>
      <c r="M179" s="125">
        <f t="shared" si="13"/>
        <v>0</v>
      </c>
    </row>
    <row r="180" spans="1:13" x14ac:dyDescent="0.25">
      <c r="A180" s="10"/>
      <c r="B180" s="10"/>
      <c r="C180" s="36" t="s">
        <v>36</v>
      </c>
      <c r="D180" s="10"/>
      <c r="E180" s="10"/>
      <c r="F180" s="11"/>
      <c r="G180" s="2">
        <f t="shared" si="14"/>
        <v>29631782</v>
      </c>
      <c r="H180" s="73"/>
      <c r="I180" s="40"/>
      <c r="J180" s="67"/>
      <c r="K180" s="11">
        <f t="shared" si="11"/>
        <v>0</v>
      </c>
      <c r="L180" s="2">
        <f t="shared" si="12"/>
        <v>0</v>
      </c>
      <c r="M180" s="125">
        <f t="shared" si="13"/>
        <v>0</v>
      </c>
    </row>
    <row r="181" spans="1:13" x14ac:dyDescent="0.25">
      <c r="A181" s="10"/>
      <c r="B181" s="10"/>
      <c r="C181" s="36" t="s">
        <v>36</v>
      </c>
      <c r="D181" s="10"/>
      <c r="E181" s="10"/>
      <c r="F181" s="11"/>
      <c r="G181" s="2">
        <f t="shared" si="14"/>
        <v>29631782</v>
      </c>
      <c r="H181" s="73"/>
      <c r="I181" s="40"/>
      <c r="J181" s="67"/>
      <c r="K181" s="11">
        <f t="shared" si="11"/>
        <v>0</v>
      </c>
      <c r="L181" s="2">
        <f t="shared" si="12"/>
        <v>0</v>
      </c>
      <c r="M181" s="125">
        <f t="shared" si="13"/>
        <v>0</v>
      </c>
    </row>
    <row r="182" spans="1:13" x14ac:dyDescent="0.25">
      <c r="A182" s="10"/>
      <c r="B182" s="10"/>
      <c r="C182" s="36" t="s">
        <v>36</v>
      </c>
      <c r="D182" s="10"/>
      <c r="E182" s="10"/>
      <c r="F182" s="11"/>
      <c r="G182" s="2">
        <f t="shared" si="14"/>
        <v>29631782</v>
      </c>
      <c r="H182" s="73"/>
      <c r="I182" s="40"/>
      <c r="J182" s="67"/>
      <c r="K182" s="11">
        <f t="shared" si="11"/>
        <v>0</v>
      </c>
      <c r="L182" s="2">
        <f t="shared" si="12"/>
        <v>0</v>
      </c>
      <c r="M182" s="125">
        <f t="shared" si="13"/>
        <v>0</v>
      </c>
    </row>
    <row r="183" spans="1:13" x14ac:dyDescent="0.25">
      <c r="A183" s="10"/>
      <c r="B183" s="10"/>
      <c r="C183" s="36" t="s">
        <v>36</v>
      </c>
      <c r="D183" s="10"/>
      <c r="E183" s="10"/>
      <c r="F183" s="11"/>
      <c r="G183" s="2">
        <f t="shared" si="14"/>
        <v>29631782</v>
      </c>
      <c r="H183" s="73"/>
      <c r="I183" s="40"/>
      <c r="J183" s="67"/>
      <c r="K183" s="11">
        <f t="shared" si="11"/>
        <v>0</v>
      </c>
      <c r="L183" s="2">
        <f t="shared" si="12"/>
        <v>0</v>
      </c>
      <c r="M183" s="125">
        <f t="shared" si="13"/>
        <v>0</v>
      </c>
    </row>
    <row r="184" spans="1:13" x14ac:dyDescent="0.25">
      <c r="A184" s="10"/>
      <c r="B184" s="10"/>
      <c r="C184" s="36" t="s">
        <v>36</v>
      </c>
      <c r="D184" s="10"/>
      <c r="E184" s="11"/>
      <c r="F184" s="11"/>
      <c r="G184" s="2">
        <f t="shared" si="14"/>
        <v>29631782</v>
      </c>
      <c r="H184" s="73"/>
      <c r="I184" s="40"/>
      <c r="J184" s="67"/>
      <c r="K184" s="11">
        <f t="shared" si="11"/>
        <v>0</v>
      </c>
      <c r="L184" s="2">
        <f t="shared" si="12"/>
        <v>0</v>
      </c>
      <c r="M184" s="125">
        <f t="shared" si="13"/>
        <v>0</v>
      </c>
    </row>
    <row r="185" spans="1:13" x14ac:dyDescent="0.25">
      <c r="A185" s="10"/>
      <c r="B185" s="10"/>
      <c r="C185" s="36" t="s">
        <v>36</v>
      </c>
      <c r="D185" s="10"/>
      <c r="E185" s="10"/>
      <c r="F185" s="11"/>
      <c r="G185" s="2">
        <f t="shared" si="14"/>
        <v>29631782</v>
      </c>
      <c r="H185" s="73"/>
      <c r="I185" s="40"/>
      <c r="J185" s="67"/>
      <c r="K185" s="11">
        <f t="shared" si="11"/>
        <v>0</v>
      </c>
      <c r="L185" s="2">
        <f t="shared" si="12"/>
        <v>0</v>
      </c>
      <c r="M185" s="125">
        <f t="shared" si="13"/>
        <v>0</v>
      </c>
    </row>
    <row r="186" spans="1:13" x14ac:dyDescent="0.25">
      <c r="A186" s="10"/>
      <c r="B186" s="10"/>
      <c r="C186" s="36" t="s">
        <v>36</v>
      </c>
      <c r="D186" s="10"/>
      <c r="E186" s="10"/>
      <c r="F186" s="11"/>
      <c r="G186" s="2">
        <f t="shared" si="14"/>
        <v>29631782</v>
      </c>
      <c r="H186" s="73"/>
      <c r="I186" s="40"/>
      <c r="J186" s="67"/>
      <c r="K186" s="11">
        <f t="shared" si="11"/>
        <v>0</v>
      </c>
      <c r="L186" s="2">
        <f t="shared" si="12"/>
        <v>0</v>
      </c>
      <c r="M186" s="125">
        <f t="shared" si="13"/>
        <v>0</v>
      </c>
    </row>
    <row r="187" spans="1:13" x14ac:dyDescent="0.25">
      <c r="A187" s="10"/>
      <c r="B187" s="10"/>
      <c r="C187" s="36" t="s">
        <v>36</v>
      </c>
      <c r="D187" s="10"/>
      <c r="E187" s="10"/>
      <c r="F187" s="11"/>
      <c r="G187" s="2">
        <f t="shared" si="14"/>
        <v>29631782</v>
      </c>
      <c r="H187" s="73"/>
      <c r="I187" s="40"/>
      <c r="J187" s="67"/>
      <c r="K187" s="11">
        <f t="shared" si="11"/>
        <v>0</v>
      </c>
      <c r="L187" s="2">
        <f t="shared" si="12"/>
        <v>0</v>
      </c>
      <c r="M187" s="125">
        <f t="shared" si="13"/>
        <v>0</v>
      </c>
    </row>
    <row r="188" spans="1:13" x14ac:dyDescent="0.25">
      <c r="A188" s="10"/>
      <c r="B188" s="10"/>
      <c r="C188" s="36" t="s">
        <v>36</v>
      </c>
      <c r="D188" s="10"/>
      <c r="E188" s="11"/>
      <c r="F188" s="11"/>
      <c r="G188" s="2">
        <f t="shared" si="14"/>
        <v>29631782</v>
      </c>
      <c r="H188" s="73"/>
      <c r="I188" s="40"/>
      <c r="J188" s="67"/>
      <c r="K188" s="11">
        <f t="shared" si="11"/>
        <v>0</v>
      </c>
      <c r="L188" s="2">
        <f t="shared" si="12"/>
        <v>0</v>
      </c>
      <c r="M188" s="125">
        <f t="shared" si="13"/>
        <v>0</v>
      </c>
    </row>
    <row r="189" spans="1:13" x14ac:dyDescent="0.25">
      <c r="A189" s="10"/>
      <c r="B189" s="10"/>
      <c r="C189" s="36" t="s">
        <v>36</v>
      </c>
      <c r="D189" s="10"/>
      <c r="E189" s="10"/>
      <c r="F189" s="11"/>
      <c r="G189" s="2">
        <f t="shared" si="14"/>
        <v>29631782</v>
      </c>
      <c r="H189" s="73"/>
      <c r="I189" s="40"/>
      <c r="J189" s="67"/>
      <c r="K189" s="11">
        <f t="shared" si="11"/>
        <v>0</v>
      </c>
      <c r="L189" s="2">
        <f t="shared" si="12"/>
        <v>0</v>
      </c>
      <c r="M189" s="125">
        <f t="shared" si="13"/>
        <v>0</v>
      </c>
    </row>
    <row r="190" spans="1:13" x14ac:dyDescent="0.25">
      <c r="A190" s="10"/>
      <c r="B190" s="10"/>
      <c r="C190" s="36" t="s">
        <v>36</v>
      </c>
      <c r="D190" s="10"/>
      <c r="E190" s="10"/>
      <c r="F190" s="11"/>
      <c r="G190" s="2">
        <f t="shared" si="14"/>
        <v>29631782</v>
      </c>
      <c r="H190" s="73"/>
      <c r="I190" s="40"/>
      <c r="J190" s="67"/>
      <c r="K190" s="11">
        <f t="shared" si="11"/>
        <v>0</v>
      </c>
      <c r="L190" s="2">
        <f t="shared" si="12"/>
        <v>0</v>
      </c>
      <c r="M190" s="125">
        <f t="shared" si="13"/>
        <v>0</v>
      </c>
    </row>
    <row r="191" spans="1:13" x14ac:dyDescent="0.25">
      <c r="A191" s="10"/>
      <c r="B191" s="10"/>
      <c r="C191" s="36" t="s">
        <v>36</v>
      </c>
      <c r="D191" s="10"/>
      <c r="E191" s="10"/>
      <c r="F191" s="11"/>
      <c r="G191" s="2">
        <f t="shared" si="14"/>
        <v>29631782</v>
      </c>
      <c r="H191" s="73"/>
      <c r="I191" s="40"/>
      <c r="J191" s="67"/>
      <c r="K191" s="11">
        <f t="shared" si="11"/>
        <v>0</v>
      </c>
      <c r="L191" s="2">
        <f t="shared" si="12"/>
        <v>0</v>
      </c>
      <c r="M191" s="125">
        <f t="shared" si="13"/>
        <v>0</v>
      </c>
    </row>
    <row r="192" spans="1:13" x14ac:dyDescent="0.25">
      <c r="A192" s="10"/>
      <c r="B192" s="10"/>
      <c r="C192" s="36" t="s">
        <v>36</v>
      </c>
      <c r="D192" s="10"/>
      <c r="E192" s="10"/>
      <c r="F192" s="11"/>
      <c r="G192" s="2">
        <f t="shared" si="14"/>
        <v>29631782</v>
      </c>
      <c r="H192" s="73"/>
      <c r="I192" s="40"/>
      <c r="J192" s="67"/>
      <c r="K192" s="11">
        <f t="shared" si="11"/>
        <v>0</v>
      </c>
      <c r="L192" s="2">
        <f t="shared" si="12"/>
        <v>0</v>
      </c>
      <c r="M192" s="125">
        <f t="shared" si="13"/>
        <v>0</v>
      </c>
    </row>
    <row r="193" spans="1:13" x14ac:dyDescent="0.25">
      <c r="A193" s="10"/>
      <c r="B193" s="10"/>
      <c r="C193" s="36" t="s">
        <v>36</v>
      </c>
      <c r="D193" s="10"/>
      <c r="E193" s="11"/>
      <c r="F193" s="11"/>
      <c r="G193" s="2">
        <f t="shared" si="14"/>
        <v>29631782</v>
      </c>
      <c r="H193" s="73"/>
      <c r="I193" s="40"/>
      <c r="J193" s="67"/>
      <c r="K193" s="11">
        <f t="shared" si="11"/>
        <v>0</v>
      </c>
      <c r="L193" s="2">
        <f t="shared" si="12"/>
        <v>0</v>
      </c>
      <c r="M193" s="125">
        <f t="shared" si="13"/>
        <v>0</v>
      </c>
    </row>
    <row r="194" spans="1:13" x14ac:dyDescent="0.25">
      <c r="A194" s="10"/>
      <c r="B194" s="10"/>
      <c r="C194" s="36" t="s">
        <v>36</v>
      </c>
      <c r="D194" s="10"/>
      <c r="E194" s="11"/>
      <c r="F194" s="11"/>
      <c r="G194" s="2">
        <f t="shared" si="14"/>
        <v>29631782</v>
      </c>
      <c r="H194" s="73"/>
      <c r="I194" s="40"/>
      <c r="J194" s="67"/>
      <c r="K194" s="11">
        <f t="shared" si="11"/>
        <v>0</v>
      </c>
      <c r="L194" s="2">
        <f t="shared" si="12"/>
        <v>0</v>
      </c>
      <c r="M194" s="125">
        <f t="shared" si="13"/>
        <v>0</v>
      </c>
    </row>
    <row r="195" spans="1:13" x14ac:dyDescent="0.25">
      <c r="A195" s="10"/>
      <c r="B195" s="10"/>
      <c r="C195" s="36" t="s">
        <v>36</v>
      </c>
      <c r="D195" s="10"/>
      <c r="E195" s="10"/>
      <c r="F195" s="11"/>
      <c r="G195" s="2">
        <f t="shared" si="14"/>
        <v>29631782</v>
      </c>
      <c r="H195" s="73"/>
      <c r="I195" s="40"/>
      <c r="J195" s="67"/>
      <c r="K195" s="11">
        <f t="shared" si="11"/>
        <v>0</v>
      </c>
      <c r="L195" s="2">
        <f t="shared" si="12"/>
        <v>0</v>
      </c>
      <c r="M195" s="125">
        <f t="shared" si="13"/>
        <v>0</v>
      </c>
    </row>
    <row r="196" spans="1:13" x14ac:dyDescent="0.25">
      <c r="A196" s="10"/>
      <c r="B196" s="10"/>
      <c r="C196" s="36" t="s">
        <v>36</v>
      </c>
      <c r="D196" s="10"/>
      <c r="E196" s="10"/>
      <c r="F196" s="11"/>
      <c r="G196" s="2">
        <f t="shared" si="14"/>
        <v>29631782</v>
      </c>
      <c r="H196" s="73"/>
      <c r="I196" s="40"/>
      <c r="J196" s="67"/>
      <c r="K196" s="11">
        <f t="shared" si="11"/>
        <v>0</v>
      </c>
      <c r="L196" s="2">
        <f t="shared" si="12"/>
        <v>0</v>
      </c>
      <c r="M196" s="125">
        <f t="shared" si="13"/>
        <v>0</v>
      </c>
    </row>
    <row r="197" spans="1:13" x14ac:dyDescent="0.25">
      <c r="A197" s="10"/>
      <c r="B197" s="10"/>
      <c r="C197" s="36" t="s">
        <v>36</v>
      </c>
      <c r="D197" s="10"/>
      <c r="E197" s="11"/>
      <c r="F197" s="11"/>
      <c r="G197" s="2">
        <f t="shared" si="14"/>
        <v>29631782</v>
      </c>
      <c r="H197" s="73"/>
      <c r="I197" s="40"/>
      <c r="J197" s="67"/>
      <c r="K197" s="11">
        <f t="shared" si="11"/>
        <v>0</v>
      </c>
      <c r="L197" s="2">
        <f t="shared" si="12"/>
        <v>0</v>
      </c>
      <c r="M197" s="125">
        <f t="shared" si="13"/>
        <v>0</v>
      </c>
    </row>
    <row r="198" spans="1:13" x14ac:dyDescent="0.25">
      <c r="A198" s="10"/>
      <c r="B198" s="10"/>
      <c r="C198" s="36" t="s">
        <v>36</v>
      </c>
      <c r="D198" s="10"/>
      <c r="E198" s="11"/>
      <c r="F198" s="11"/>
      <c r="G198" s="2">
        <f t="shared" si="14"/>
        <v>29631782</v>
      </c>
      <c r="H198" s="73"/>
      <c r="I198" s="40"/>
      <c r="J198" s="67"/>
      <c r="K198" s="11">
        <f t="shared" ref="K198:K261" si="15">H198+I198-J198</f>
        <v>0</v>
      </c>
      <c r="L198" s="2">
        <f t="shared" ref="L198:L261" si="16">H198+I198+J198-F198</f>
        <v>0</v>
      </c>
      <c r="M198" s="125">
        <f t="shared" ref="M198:M261" si="17">F198*0.2</f>
        <v>0</v>
      </c>
    </row>
    <row r="199" spans="1:13" x14ac:dyDescent="0.25">
      <c r="A199" s="10"/>
      <c r="B199" s="10"/>
      <c r="C199" s="36" t="s">
        <v>36</v>
      </c>
      <c r="D199" s="10"/>
      <c r="E199" s="10"/>
      <c r="F199" s="11"/>
      <c r="G199" s="2">
        <f t="shared" si="14"/>
        <v>29631782</v>
      </c>
      <c r="H199" s="73"/>
      <c r="I199" s="40"/>
      <c r="J199" s="67"/>
      <c r="K199" s="11">
        <f t="shared" si="15"/>
        <v>0</v>
      </c>
      <c r="L199" s="2">
        <f t="shared" si="16"/>
        <v>0</v>
      </c>
      <c r="M199" s="125">
        <f t="shared" si="17"/>
        <v>0</v>
      </c>
    </row>
    <row r="200" spans="1:13" x14ac:dyDescent="0.25">
      <c r="A200" s="10"/>
      <c r="B200" s="10"/>
      <c r="C200" s="36" t="s">
        <v>36</v>
      </c>
      <c r="D200" s="10"/>
      <c r="E200" s="10"/>
      <c r="F200" s="11"/>
      <c r="G200" s="2">
        <f t="shared" si="14"/>
        <v>29631782</v>
      </c>
      <c r="H200" s="73"/>
      <c r="I200" s="40"/>
      <c r="J200" s="67"/>
      <c r="K200" s="11">
        <f t="shared" si="15"/>
        <v>0</v>
      </c>
      <c r="L200" s="2">
        <f t="shared" si="16"/>
        <v>0</v>
      </c>
      <c r="M200" s="125">
        <f t="shared" si="17"/>
        <v>0</v>
      </c>
    </row>
    <row r="201" spans="1:13" x14ac:dyDescent="0.25">
      <c r="A201" s="10"/>
      <c r="B201" s="10"/>
      <c r="C201" s="36" t="s">
        <v>36</v>
      </c>
      <c r="D201" s="10"/>
      <c r="E201" s="10"/>
      <c r="F201" s="11"/>
      <c r="G201" s="2">
        <f t="shared" si="14"/>
        <v>29631782</v>
      </c>
      <c r="H201" s="73"/>
      <c r="I201" s="40"/>
      <c r="J201" s="67"/>
      <c r="K201" s="11">
        <f t="shared" si="15"/>
        <v>0</v>
      </c>
      <c r="L201" s="2">
        <f t="shared" si="16"/>
        <v>0</v>
      </c>
      <c r="M201" s="125">
        <f t="shared" si="17"/>
        <v>0</v>
      </c>
    </row>
    <row r="202" spans="1:13" x14ac:dyDescent="0.25">
      <c r="A202" s="10"/>
      <c r="B202" s="10"/>
      <c r="C202" s="36" t="s">
        <v>36</v>
      </c>
      <c r="D202" s="10"/>
      <c r="E202" s="10"/>
      <c r="F202" s="11"/>
      <c r="G202" s="2">
        <f t="shared" si="14"/>
        <v>29631782</v>
      </c>
      <c r="H202" s="73"/>
      <c r="I202" s="40"/>
      <c r="J202" s="67"/>
      <c r="K202" s="11">
        <f t="shared" si="15"/>
        <v>0</v>
      </c>
      <c r="L202" s="2">
        <f t="shared" si="16"/>
        <v>0</v>
      </c>
      <c r="M202" s="125">
        <f t="shared" si="17"/>
        <v>0</v>
      </c>
    </row>
    <row r="203" spans="1:13" x14ac:dyDescent="0.25">
      <c r="A203" s="10"/>
      <c r="B203" s="10"/>
      <c r="C203" s="36" t="s">
        <v>36</v>
      </c>
      <c r="D203" s="10"/>
      <c r="E203" s="10"/>
      <c r="F203" s="11"/>
      <c r="G203" s="2">
        <f t="shared" si="14"/>
        <v>29631782</v>
      </c>
      <c r="H203" s="73"/>
      <c r="I203" s="40"/>
      <c r="J203" s="67"/>
      <c r="K203" s="11">
        <f t="shared" si="15"/>
        <v>0</v>
      </c>
      <c r="L203" s="2">
        <f t="shared" si="16"/>
        <v>0</v>
      </c>
      <c r="M203" s="125">
        <f t="shared" si="17"/>
        <v>0</v>
      </c>
    </row>
    <row r="204" spans="1:13" x14ac:dyDescent="0.25">
      <c r="A204" s="10"/>
      <c r="B204" s="10"/>
      <c r="C204" s="36" t="s">
        <v>36</v>
      </c>
      <c r="D204" s="10"/>
      <c r="E204" s="10"/>
      <c r="F204" s="11"/>
      <c r="G204" s="2">
        <f t="shared" si="14"/>
        <v>29631782</v>
      </c>
      <c r="H204" s="73"/>
      <c r="I204" s="40"/>
      <c r="J204" s="67"/>
      <c r="K204" s="11">
        <f t="shared" si="15"/>
        <v>0</v>
      </c>
      <c r="L204" s="2">
        <f t="shared" si="16"/>
        <v>0</v>
      </c>
      <c r="M204" s="125">
        <f t="shared" si="17"/>
        <v>0</v>
      </c>
    </row>
    <row r="205" spans="1:13" x14ac:dyDescent="0.25">
      <c r="A205" s="10"/>
      <c r="B205" s="10"/>
      <c r="C205" s="36" t="s">
        <v>36</v>
      </c>
      <c r="D205" s="10"/>
      <c r="E205" s="10"/>
      <c r="F205" s="11"/>
      <c r="G205" s="2">
        <f t="shared" si="14"/>
        <v>29631782</v>
      </c>
      <c r="H205" s="73"/>
      <c r="I205" s="40"/>
      <c r="J205" s="67"/>
      <c r="K205" s="11">
        <f t="shared" si="15"/>
        <v>0</v>
      </c>
      <c r="L205" s="2">
        <f t="shared" si="16"/>
        <v>0</v>
      </c>
      <c r="M205" s="125">
        <f t="shared" si="17"/>
        <v>0</v>
      </c>
    </row>
    <row r="206" spans="1:13" x14ac:dyDescent="0.25">
      <c r="A206" s="10"/>
      <c r="B206" s="10"/>
      <c r="C206" s="36" t="s">
        <v>36</v>
      </c>
      <c r="D206" s="10"/>
      <c r="E206" s="10"/>
      <c r="F206" s="11"/>
      <c r="G206" s="2">
        <f t="shared" si="14"/>
        <v>29631782</v>
      </c>
      <c r="H206" s="73"/>
      <c r="I206" s="40"/>
      <c r="J206" s="67"/>
      <c r="K206" s="11">
        <f t="shared" si="15"/>
        <v>0</v>
      </c>
      <c r="L206" s="2">
        <f t="shared" si="16"/>
        <v>0</v>
      </c>
      <c r="M206" s="125">
        <f t="shared" si="17"/>
        <v>0</v>
      </c>
    </row>
    <row r="207" spans="1:13" x14ac:dyDescent="0.25">
      <c r="A207" s="10"/>
      <c r="B207" s="10"/>
      <c r="C207" s="36" t="s">
        <v>36</v>
      </c>
      <c r="D207" s="10"/>
      <c r="E207" s="11"/>
      <c r="F207" s="11"/>
      <c r="G207" s="2">
        <f t="shared" si="14"/>
        <v>29631782</v>
      </c>
      <c r="H207" s="73"/>
      <c r="I207" s="40"/>
      <c r="J207" s="67"/>
      <c r="K207" s="11">
        <f t="shared" si="15"/>
        <v>0</v>
      </c>
      <c r="L207" s="2">
        <f t="shared" si="16"/>
        <v>0</v>
      </c>
      <c r="M207" s="125">
        <f t="shared" si="17"/>
        <v>0</v>
      </c>
    </row>
    <row r="208" spans="1:13" x14ac:dyDescent="0.25">
      <c r="A208" s="10"/>
      <c r="B208" s="10"/>
      <c r="C208" s="36" t="s">
        <v>36</v>
      </c>
      <c r="D208" s="10"/>
      <c r="E208" s="10"/>
      <c r="F208" s="11"/>
      <c r="G208" s="2">
        <f t="shared" si="14"/>
        <v>29631782</v>
      </c>
      <c r="H208" s="73"/>
      <c r="I208" s="40"/>
      <c r="J208" s="67"/>
      <c r="K208" s="11">
        <f t="shared" si="15"/>
        <v>0</v>
      </c>
      <c r="L208" s="2">
        <f t="shared" si="16"/>
        <v>0</v>
      </c>
      <c r="M208" s="125">
        <f t="shared" si="17"/>
        <v>0</v>
      </c>
    </row>
    <row r="209" spans="1:13" x14ac:dyDescent="0.25">
      <c r="A209" s="10"/>
      <c r="B209" s="10"/>
      <c r="C209" s="36" t="s">
        <v>36</v>
      </c>
      <c r="D209" s="10"/>
      <c r="E209" s="11"/>
      <c r="F209" s="11"/>
      <c r="G209" s="2">
        <f t="shared" ref="G209:G272" si="18">G208+E209-F209</f>
        <v>29631782</v>
      </c>
      <c r="H209" s="73"/>
      <c r="I209" s="40"/>
      <c r="J209" s="67"/>
      <c r="K209" s="11">
        <f t="shared" si="15"/>
        <v>0</v>
      </c>
      <c r="L209" s="2">
        <f t="shared" si="16"/>
        <v>0</v>
      </c>
      <c r="M209" s="125">
        <f t="shared" si="17"/>
        <v>0</v>
      </c>
    </row>
    <row r="210" spans="1:13" x14ac:dyDescent="0.25">
      <c r="A210" s="10"/>
      <c r="B210" s="10"/>
      <c r="C210" s="36" t="s">
        <v>36</v>
      </c>
      <c r="D210" s="10"/>
      <c r="E210" s="10"/>
      <c r="F210" s="11"/>
      <c r="G210" s="2">
        <f t="shared" si="18"/>
        <v>29631782</v>
      </c>
      <c r="H210" s="73"/>
      <c r="I210" s="40"/>
      <c r="J210" s="67"/>
      <c r="K210" s="11">
        <f t="shared" si="15"/>
        <v>0</v>
      </c>
      <c r="L210" s="2">
        <f t="shared" si="16"/>
        <v>0</v>
      </c>
      <c r="M210" s="125">
        <f t="shared" si="17"/>
        <v>0</v>
      </c>
    </row>
    <row r="211" spans="1:13" x14ac:dyDescent="0.25">
      <c r="A211" s="10"/>
      <c r="B211" s="10"/>
      <c r="C211" s="36" t="s">
        <v>36</v>
      </c>
      <c r="D211" s="10"/>
      <c r="E211" s="10"/>
      <c r="F211" s="11"/>
      <c r="G211" s="2">
        <f t="shared" si="18"/>
        <v>29631782</v>
      </c>
      <c r="H211" s="73"/>
      <c r="I211" s="40"/>
      <c r="J211" s="67"/>
      <c r="K211" s="11">
        <f t="shared" si="15"/>
        <v>0</v>
      </c>
      <c r="L211" s="2">
        <f t="shared" si="16"/>
        <v>0</v>
      </c>
      <c r="M211" s="125">
        <f t="shared" si="17"/>
        <v>0</v>
      </c>
    </row>
    <row r="212" spans="1:13" x14ac:dyDescent="0.25">
      <c r="A212" s="10"/>
      <c r="B212" s="10"/>
      <c r="C212" s="36" t="s">
        <v>36</v>
      </c>
      <c r="D212" s="10"/>
      <c r="E212" s="10"/>
      <c r="F212" s="11"/>
      <c r="G212" s="2">
        <f t="shared" si="18"/>
        <v>29631782</v>
      </c>
      <c r="H212" s="73"/>
      <c r="I212" s="40"/>
      <c r="J212" s="67"/>
      <c r="K212" s="11">
        <f t="shared" si="15"/>
        <v>0</v>
      </c>
      <c r="L212" s="2">
        <f t="shared" si="16"/>
        <v>0</v>
      </c>
      <c r="M212" s="125">
        <f t="shared" si="17"/>
        <v>0</v>
      </c>
    </row>
    <row r="213" spans="1:13" x14ac:dyDescent="0.25">
      <c r="A213" s="10"/>
      <c r="B213" s="10"/>
      <c r="C213" s="36" t="s">
        <v>36</v>
      </c>
      <c r="D213" s="10"/>
      <c r="E213" s="10"/>
      <c r="F213" s="11"/>
      <c r="G213" s="2">
        <f t="shared" si="18"/>
        <v>29631782</v>
      </c>
      <c r="H213" s="73"/>
      <c r="I213" s="40"/>
      <c r="J213" s="67"/>
      <c r="K213" s="11">
        <f t="shared" si="15"/>
        <v>0</v>
      </c>
      <c r="L213" s="2">
        <f t="shared" si="16"/>
        <v>0</v>
      </c>
      <c r="M213" s="125">
        <f t="shared" si="17"/>
        <v>0</v>
      </c>
    </row>
    <row r="214" spans="1:13" x14ac:dyDescent="0.25">
      <c r="A214" s="10"/>
      <c r="B214" s="10"/>
      <c r="C214" s="36" t="s">
        <v>36</v>
      </c>
      <c r="D214" s="10"/>
      <c r="E214" s="10"/>
      <c r="F214" s="11"/>
      <c r="G214" s="2">
        <f t="shared" si="18"/>
        <v>29631782</v>
      </c>
      <c r="H214" s="73"/>
      <c r="I214" s="40"/>
      <c r="J214" s="67"/>
      <c r="K214" s="11">
        <f t="shared" si="15"/>
        <v>0</v>
      </c>
      <c r="L214" s="2">
        <f t="shared" si="16"/>
        <v>0</v>
      </c>
      <c r="M214" s="125">
        <f t="shared" si="17"/>
        <v>0</v>
      </c>
    </row>
    <row r="215" spans="1:13" x14ac:dyDescent="0.25">
      <c r="A215" s="10"/>
      <c r="B215" s="10"/>
      <c r="C215" s="36" t="s">
        <v>36</v>
      </c>
      <c r="D215" s="10"/>
      <c r="E215" s="10"/>
      <c r="F215" s="11"/>
      <c r="G215" s="2">
        <f t="shared" si="18"/>
        <v>29631782</v>
      </c>
      <c r="H215" s="73"/>
      <c r="I215" s="40"/>
      <c r="J215" s="67"/>
      <c r="K215" s="11">
        <f t="shared" si="15"/>
        <v>0</v>
      </c>
      <c r="L215" s="2">
        <f t="shared" si="16"/>
        <v>0</v>
      </c>
      <c r="M215" s="125">
        <f t="shared" si="17"/>
        <v>0</v>
      </c>
    </row>
    <row r="216" spans="1:13" x14ac:dyDescent="0.25">
      <c r="A216" s="10"/>
      <c r="B216" s="10"/>
      <c r="C216" s="36" t="s">
        <v>36</v>
      </c>
      <c r="D216" s="10"/>
      <c r="E216" s="10"/>
      <c r="F216" s="11"/>
      <c r="G216" s="2">
        <f t="shared" si="18"/>
        <v>29631782</v>
      </c>
      <c r="H216" s="73"/>
      <c r="I216" s="40"/>
      <c r="J216" s="67"/>
      <c r="K216" s="11">
        <f t="shared" si="15"/>
        <v>0</v>
      </c>
      <c r="L216" s="2">
        <f t="shared" si="16"/>
        <v>0</v>
      </c>
      <c r="M216" s="125">
        <f t="shared" si="17"/>
        <v>0</v>
      </c>
    </row>
    <row r="217" spans="1:13" x14ac:dyDescent="0.25">
      <c r="A217" s="10"/>
      <c r="B217" s="10"/>
      <c r="C217" s="36" t="s">
        <v>36</v>
      </c>
      <c r="D217" s="10"/>
      <c r="E217" s="11"/>
      <c r="F217" s="11"/>
      <c r="G217" s="2">
        <f t="shared" si="18"/>
        <v>29631782</v>
      </c>
      <c r="H217" s="73"/>
      <c r="I217" s="40"/>
      <c r="J217" s="67"/>
      <c r="K217" s="11">
        <f t="shared" si="15"/>
        <v>0</v>
      </c>
      <c r="L217" s="2">
        <f t="shared" si="16"/>
        <v>0</v>
      </c>
      <c r="M217" s="125">
        <f t="shared" si="17"/>
        <v>0</v>
      </c>
    </row>
    <row r="218" spans="1:13" x14ac:dyDescent="0.25">
      <c r="A218" s="10"/>
      <c r="B218" s="10"/>
      <c r="C218" s="36" t="s">
        <v>36</v>
      </c>
      <c r="D218" s="10"/>
      <c r="E218" s="10"/>
      <c r="F218" s="11"/>
      <c r="G218" s="2">
        <f t="shared" si="18"/>
        <v>29631782</v>
      </c>
      <c r="H218" s="73"/>
      <c r="I218" s="40"/>
      <c r="J218" s="67"/>
      <c r="K218" s="11">
        <f t="shared" si="15"/>
        <v>0</v>
      </c>
      <c r="L218" s="2">
        <f t="shared" si="16"/>
        <v>0</v>
      </c>
      <c r="M218" s="125">
        <f t="shared" si="17"/>
        <v>0</v>
      </c>
    </row>
    <row r="219" spans="1:13" x14ac:dyDescent="0.25">
      <c r="A219" s="10"/>
      <c r="B219" s="10"/>
      <c r="C219" s="36" t="s">
        <v>36</v>
      </c>
      <c r="D219" s="10"/>
      <c r="E219" s="11"/>
      <c r="F219" s="11"/>
      <c r="G219" s="2">
        <f t="shared" si="18"/>
        <v>29631782</v>
      </c>
      <c r="H219" s="73"/>
      <c r="I219" s="40"/>
      <c r="J219" s="67"/>
      <c r="K219" s="11">
        <f t="shared" si="15"/>
        <v>0</v>
      </c>
      <c r="L219" s="2">
        <f t="shared" si="16"/>
        <v>0</v>
      </c>
      <c r="M219" s="125">
        <f t="shared" si="17"/>
        <v>0</v>
      </c>
    </row>
    <row r="220" spans="1:13" x14ac:dyDescent="0.25">
      <c r="A220" s="10"/>
      <c r="B220" s="10"/>
      <c r="C220" s="36" t="s">
        <v>36</v>
      </c>
      <c r="D220" s="10"/>
      <c r="E220" s="11"/>
      <c r="F220" s="11"/>
      <c r="G220" s="2">
        <f t="shared" si="18"/>
        <v>29631782</v>
      </c>
      <c r="H220" s="73"/>
      <c r="I220" s="40"/>
      <c r="J220" s="67"/>
      <c r="K220" s="11">
        <f t="shared" si="15"/>
        <v>0</v>
      </c>
      <c r="L220" s="2">
        <f t="shared" si="16"/>
        <v>0</v>
      </c>
      <c r="M220" s="125">
        <f t="shared" si="17"/>
        <v>0</v>
      </c>
    </row>
    <row r="221" spans="1:13" x14ac:dyDescent="0.25">
      <c r="A221" s="10"/>
      <c r="B221" s="10"/>
      <c r="C221" s="36" t="s">
        <v>36</v>
      </c>
      <c r="D221" s="10"/>
      <c r="E221" s="10"/>
      <c r="F221" s="11"/>
      <c r="G221" s="2">
        <f t="shared" si="18"/>
        <v>29631782</v>
      </c>
      <c r="H221" s="73"/>
      <c r="I221" s="40"/>
      <c r="J221" s="67"/>
      <c r="K221" s="11">
        <f t="shared" si="15"/>
        <v>0</v>
      </c>
      <c r="L221" s="2">
        <f t="shared" si="16"/>
        <v>0</v>
      </c>
      <c r="M221" s="125">
        <f t="shared" si="17"/>
        <v>0</v>
      </c>
    </row>
    <row r="222" spans="1:13" x14ac:dyDescent="0.25">
      <c r="A222" s="10"/>
      <c r="B222" s="10"/>
      <c r="C222" s="36" t="s">
        <v>36</v>
      </c>
      <c r="D222" s="10"/>
      <c r="E222" s="10"/>
      <c r="F222" s="11"/>
      <c r="G222" s="2">
        <f t="shared" si="18"/>
        <v>29631782</v>
      </c>
      <c r="H222" s="73"/>
      <c r="I222" s="40"/>
      <c r="J222" s="67"/>
      <c r="K222" s="11">
        <f t="shared" si="15"/>
        <v>0</v>
      </c>
      <c r="L222" s="2">
        <f t="shared" si="16"/>
        <v>0</v>
      </c>
      <c r="M222" s="125">
        <f t="shared" si="17"/>
        <v>0</v>
      </c>
    </row>
    <row r="223" spans="1:13" x14ac:dyDescent="0.25">
      <c r="A223" s="10"/>
      <c r="B223" s="10"/>
      <c r="C223" s="36" t="s">
        <v>36</v>
      </c>
      <c r="D223" s="10"/>
      <c r="E223" s="10"/>
      <c r="F223" s="11"/>
      <c r="G223" s="2">
        <f t="shared" si="18"/>
        <v>29631782</v>
      </c>
      <c r="H223" s="73"/>
      <c r="I223" s="40"/>
      <c r="J223" s="67"/>
      <c r="K223" s="11">
        <f t="shared" si="15"/>
        <v>0</v>
      </c>
      <c r="L223" s="2">
        <f t="shared" si="16"/>
        <v>0</v>
      </c>
      <c r="M223" s="125">
        <f t="shared" si="17"/>
        <v>0</v>
      </c>
    </row>
    <row r="224" spans="1:13" x14ac:dyDescent="0.25">
      <c r="A224" s="10"/>
      <c r="B224" s="10"/>
      <c r="C224" s="36" t="s">
        <v>36</v>
      </c>
      <c r="D224" s="10"/>
      <c r="E224" s="11"/>
      <c r="F224" s="11"/>
      <c r="G224" s="2">
        <f t="shared" si="18"/>
        <v>29631782</v>
      </c>
      <c r="H224" s="73"/>
      <c r="I224" s="40"/>
      <c r="J224" s="67"/>
      <c r="K224" s="11">
        <f t="shared" si="15"/>
        <v>0</v>
      </c>
      <c r="L224" s="2">
        <f t="shared" si="16"/>
        <v>0</v>
      </c>
      <c r="M224" s="125">
        <f t="shared" si="17"/>
        <v>0</v>
      </c>
    </row>
    <row r="225" spans="1:13" x14ac:dyDescent="0.25">
      <c r="A225" s="10"/>
      <c r="B225" s="10"/>
      <c r="C225" s="36" t="s">
        <v>36</v>
      </c>
      <c r="D225" s="10"/>
      <c r="E225" s="11"/>
      <c r="F225" s="11"/>
      <c r="G225" s="2">
        <f t="shared" si="18"/>
        <v>29631782</v>
      </c>
      <c r="H225" s="73"/>
      <c r="I225" s="40"/>
      <c r="J225" s="67"/>
      <c r="K225" s="11">
        <f t="shared" si="15"/>
        <v>0</v>
      </c>
      <c r="L225" s="2">
        <f t="shared" si="16"/>
        <v>0</v>
      </c>
      <c r="M225" s="125">
        <f t="shared" si="17"/>
        <v>0</v>
      </c>
    </row>
    <row r="226" spans="1:13" x14ac:dyDescent="0.25">
      <c r="A226" s="10"/>
      <c r="B226" s="10"/>
      <c r="C226" s="36" t="s">
        <v>36</v>
      </c>
      <c r="D226" s="10"/>
      <c r="E226" s="11"/>
      <c r="F226" s="11"/>
      <c r="G226" s="2">
        <f t="shared" si="18"/>
        <v>29631782</v>
      </c>
      <c r="H226" s="73"/>
      <c r="I226" s="40"/>
      <c r="J226" s="67"/>
      <c r="K226" s="11">
        <f t="shared" si="15"/>
        <v>0</v>
      </c>
      <c r="L226" s="2">
        <f t="shared" si="16"/>
        <v>0</v>
      </c>
      <c r="M226" s="125">
        <f t="shared" si="17"/>
        <v>0</v>
      </c>
    </row>
    <row r="227" spans="1:13" x14ac:dyDescent="0.25">
      <c r="A227" s="10"/>
      <c r="B227" s="10"/>
      <c r="C227" s="36" t="s">
        <v>36</v>
      </c>
      <c r="D227" s="10"/>
      <c r="E227" s="10"/>
      <c r="F227" s="11"/>
      <c r="G227" s="2">
        <f t="shared" si="18"/>
        <v>29631782</v>
      </c>
      <c r="H227" s="73"/>
      <c r="I227" s="40"/>
      <c r="J227" s="67"/>
      <c r="K227" s="11">
        <f t="shared" si="15"/>
        <v>0</v>
      </c>
      <c r="L227" s="2">
        <f t="shared" si="16"/>
        <v>0</v>
      </c>
      <c r="M227" s="125">
        <f t="shared" si="17"/>
        <v>0</v>
      </c>
    </row>
    <row r="228" spans="1:13" x14ac:dyDescent="0.25">
      <c r="A228" s="10"/>
      <c r="B228" s="10"/>
      <c r="C228" s="36" t="s">
        <v>36</v>
      </c>
      <c r="D228" s="10"/>
      <c r="E228" s="10"/>
      <c r="F228" s="11"/>
      <c r="G228" s="2">
        <f t="shared" si="18"/>
        <v>29631782</v>
      </c>
      <c r="H228" s="73"/>
      <c r="I228" s="40"/>
      <c r="J228" s="67"/>
      <c r="K228" s="11">
        <f t="shared" si="15"/>
        <v>0</v>
      </c>
      <c r="L228" s="2">
        <f t="shared" si="16"/>
        <v>0</v>
      </c>
      <c r="M228" s="125">
        <f t="shared" si="17"/>
        <v>0</v>
      </c>
    </row>
    <row r="229" spans="1:13" x14ac:dyDescent="0.25">
      <c r="A229" s="10"/>
      <c r="B229" s="10"/>
      <c r="C229" s="36" t="s">
        <v>36</v>
      </c>
      <c r="D229" s="10"/>
      <c r="E229" s="10"/>
      <c r="F229" s="11"/>
      <c r="G229" s="2">
        <f t="shared" si="18"/>
        <v>29631782</v>
      </c>
      <c r="H229" s="73"/>
      <c r="I229" s="40"/>
      <c r="J229" s="67"/>
      <c r="K229" s="11">
        <f t="shared" si="15"/>
        <v>0</v>
      </c>
      <c r="L229" s="2">
        <f t="shared" si="16"/>
        <v>0</v>
      </c>
      <c r="M229" s="125">
        <f t="shared" si="17"/>
        <v>0</v>
      </c>
    </row>
    <row r="230" spans="1:13" x14ac:dyDescent="0.25">
      <c r="A230" s="10"/>
      <c r="B230" s="10"/>
      <c r="C230" s="36" t="s">
        <v>36</v>
      </c>
      <c r="D230" s="10"/>
      <c r="E230" s="10"/>
      <c r="F230" s="11"/>
      <c r="G230" s="2">
        <f t="shared" si="18"/>
        <v>29631782</v>
      </c>
      <c r="H230" s="73"/>
      <c r="I230" s="40"/>
      <c r="J230" s="67"/>
      <c r="K230" s="11">
        <f t="shared" si="15"/>
        <v>0</v>
      </c>
      <c r="L230" s="2">
        <f t="shared" si="16"/>
        <v>0</v>
      </c>
      <c r="M230" s="125">
        <f t="shared" si="17"/>
        <v>0</v>
      </c>
    </row>
    <row r="231" spans="1:13" x14ac:dyDescent="0.25">
      <c r="A231" s="10"/>
      <c r="B231" s="10"/>
      <c r="C231" s="36" t="s">
        <v>36</v>
      </c>
      <c r="D231" s="10"/>
      <c r="E231" s="10"/>
      <c r="F231" s="11"/>
      <c r="G231" s="2">
        <f t="shared" si="18"/>
        <v>29631782</v>
      </c>
      <c r="H231" s="73"/>
      <c r="I231" s="40"/>
      <c r="J231" s="67"/>
      <c r="K231" s="11">
        <f t="shared" si="15"/>
        <v>0</v>
      </c>
      <c r="L231" s="2">
        <f t="shared" si="16"/>
        <v>0</v>
      </c>
      <c r="M231" s="125">
        <f t="shared" si="17"/>
        <v>0</v>
      </c>
    </row>
    <row r="232" spans="1:13" x14ac:dyDescent="0.25">
      <c r="A232" s="10"/>
      <c r="B232" s="10"/>
      <c r="C232" s="36" t="s">
        <v>36</v>
      </c>
      <c r="D232" s="10"/>
      <c r="E232" s="10"/>
      <c r="F232" s="11"/>
      <c r="G232" s="2">
        <f t="shared" si="18"/>
        <v>29631782</v>
      </c>
      <c r="H232" s="73"/>
      <c r="I232" s="40"/>
      <c r="J232" s="67"/>
      <c r="K232" s="11">
        <f t="shared" si="15"/>
        <v>0</v>
      </c>
      <c r="L232" s="2">
        <f t="shared" si="16"/>
        <v>0</v>
      </c>
      <c r="M232" s="125">
        <f t="shared" si="17"/>
        <v>0</v>
      </c>
    </row>
    <row r="233" spans="1:13" x14ac:dyDescent="0.25">
      <c r="A233" s="10"/>
      <c r="B233" s="10"/>
      <c r="C233" s="36" t="s">
        <v>36</v>
      </c>
      <c r="D233" s="10"/>
      <c r="E233" s="10"/>
      <c r="F233" s="11"/>
      <c r="G233" s="2">
        <f t="shared" si="18"/>
        <v>29631782</v>
      </c>
      <c r="H233" s="73"/>
      <c r="I233" s="40"/>
      <c r="J233" s="67"/>
      <c r="K233" s="11">
        <f t="shared" si="15"/>
        <v>0</v>
      </c>
      <c r="L233" s="2">
        <f t="shared" si="16"/>
        <v>0</v>
      </c>
      <c r="M233" s="125">
        <f t="shared" si="17"/>
        <v>0</v>
      </c>
    </row>
    <row r="234" spans="1:13" x14ac:dyDescent="0.25">
      <c r="A234" s="10"/>
      <c r="B234" s="10"/>
      <c r="C234" s="36" t="s">
        <v>36</v>
      </c>
      <c r="D234" s="10"/>
      <c r="E234" s="10"/>
      <c r="F234" s="11"/>
      <c r="G234" s="2">
        <f t="shared" si="18"/>
        <v>29631782</v>
      </c>
      <c r="H234" s="73"/>
      <c r="I234" s="40"/>
      <c r="J234" s="67"/>
      <c r="K234" s="11">
        <f t="shared" si="15"/>
        <v>0</v>
      </c>
      <c r="L234" s="2">
        <f t="shared" si="16"/>
        <v>0</v>
      </c>
      <c r="M234" s="125">
        <f t="shared" si="17"/>
        <v>0</v>
      </c>
    </row>
    <row r="235" spans="1:13" x14ac:dyDescent="0.25">
      <c r="A235" s="10"/>
      <c r="B235" s="10"/>
      <c r="C235" s="36" t="s">
        <v>36</v>
      </c>
      <c r="D235" s="10"/>
      <c r="E235" s="10"/>
      <c r="F235" s="11"/>
      <c r="G235" s="2">
        <f t="shared" si="18"/>
        <v>29631782</v>
      </c>
      <c r="H235" s="73"/>
      <c r="I235" s="40"/>
      <c r="J235" s="67"/>
      <c r="K235" s="11">
        <f t="shared" si="15"/>
        <v>0</v>
      </c>
      <c r="L235" s="2">
        <f t="shared" si="16"/>
        <v>0</v>
      </c>
      <c r="M235" s="125">
        <f t="shared" si="17"/>
        <v>0</v>
      </c>
    </row>
    <row r="236" spans="1:13" x14ac:dyDescent="0.25">
      <c r="A236" s="10"/>
      <c r="B236" s="10"/>
      <c r="C236" s="36" t="s">
        <v>36</v>
      </c>
      <c r="D236" s="10"/>
      <c r="E236" s="10"/>
      <c r="F236" s="11"/>
      <c r="G236" s="2">
        <f t="shared" si="18"/>
        <v>29631782</v>
      </c>
      <c r="H236" s="73"/>
      <c r="I236" s="40"/>
      <c r="J236" s="67"/>
      <c r="K236" s="11">
        <f t="shared" si="15"/>
        <v>0</v>
      </c>
      <c r="L236" s="2">
        <f t="shared" si="16"/>
        <v>0</v>
      </c>
      <c r="M236" s="125">
        <f t="shared" si="17"/>
        <v>0</v>
      </c>
    </row>
    <row r="237" spans="1:13" x14ac:dyDescent="0.25">
      <c r="A237" s="10"/>
      <c r="B237" s="10"/>
      <c r="C237" s="36" t="s">
        <v>36</v>
      </c>
      <c r="D237" s="10"/>
      <c r="E237" s="10"/>
      <c r="F237" s="11"/>
      <c r="G237" s="2">
        <f t="shared" si="18"/>
        <v>29631782</v>
      </c>
      <c r="H237" s="73"/>
      <c r="I237" s="40"/>
      <c r="J237" s="67"/>
      <c r="K237" s="11">
        <f t="shared" si="15"/>
        <v>0</v>
      </c>
      <c r="L237" s="2">
        <f t="shared" si="16"/>
        <v>0</v>
      </c>
      <c r="M237" s="125">
        <f t="shared" si="17"/>
        <v>0</v>
      </c>
    </row>
    <row r="238" spans="1:13" x14ac:dyDescent="0.25">
      <c r="A238" s="10"/>
      <c r="B238" s="10"/>
      <c r="C238" s="36" t="s">
        <v>36</v>
      </c>
      <c r="D238" s="10"/>
      <c r="E238" s="10"/>
      <c r="F238" s="11"/>
      <c r="G238" s="2">
        <f t="shared" si="18"/>
        <v>29631782</v>
      </c>
      <c r="H238" s="73"/>
      <c r="I238" s="40"/>
      <c r="J238" s="67"/>
      <c r="K238" s="11">
        <f t="shared" si="15"/>
        <v>0</v>
      </c>
      <c r="L238" s="2">
        <f t="shared" si="16"/>
        <v>0</v>
      </c>
      <c r="M238" s="125">
        <f t="shared" si="17"/>
        <v>0</v>
      </c>
    </row>
    <row r="239" spans="1:13" x14ac:dyDescent="0.25">
      <c r="A239" s="10"/>
      <c r="B239" s="10"/>
      <c r="C239" s="36" t="s">
        <v>36</v>
      </c>
      <c r="D239" s="10"/>
      <c r="E239" s="10"/>
      <c r="F239" s="11"/>
      <c r="G239" s="2">
        <f t="shared" si="18"/>
        <v>29631782</v>
      </c>
      <c r="H239" s="73"/>
      <c r="I239" s="40"/>
      <c r="J239" s="67"/>
      <c r="K239" s="11">
        <f t="shared" si="15"/>
        <v>0</v>
      </c>
      <c r="L239" s="2">
        <f t="shared" si="16"/>
        <v>0</v>
      </c>
      <c r="M239" s="125">
        <f t="shared" si="17"/>
        <v>0</v>
      </c>
    </row>
    <row r="240" spans="1:13" x14ac:dyDescent="0.25">
      <c r="A240" s="10"/>
      <c r="B240" s="10"/>
      <c r="C240" s="36" t="s">
        <v>36</v>
      </c>
      <c r="D240" s="10"/>
      <c r="E240" s="10"/>
      <c r="F240" s="11"/>
      <c r="G240" s="2">
        <f t="shared" si="18"/>
        <v>29631782</v>
      </c>
      <c r="H240" s="73"/>
      <c r="I240" s="40"/>
      <c r="J240" s="67"/>
      <c r="K240" s="11">
        <f t="shared" si="15"/>
        <v>0</v>
      </c>
      <c r="L240" s="2">
        <f t="shared" si="16"/>
        <v>0</v>
      </c>
      <c r="M240" s="125">
        <f t="shared" si="17"/>
        <v>0</v>
      </c>
    </row>
    <row r="241" spans="1:13" x14ac:dyDescent="0.25">
      <c r="A241" s="10"/>
      <c r="B241" s="10"/>
      <c r="C241" s="36" t="s">
        <v>36</v>
      </c>
      <c r="D241" s="10"/>
      <c r="E241" s="10"/>
      <c r="F241" s="11"/>
      <c r="G241" s="2">
        <f t="shared" si="18"/>
        <v>29631782</v>
      </c>
      <c r="H241" s="73"/>
      <c r="I241" s="40"/>
      <c r="J241" s="67"/>
      <c r="K241" s="11">
        <f t="shared" si="15"/>
        <v>0</v>
      </c>
      <c r="L241" s="2">
        <f t="shared" si="16"/>
        <v>0</v>
      </c>
      <c r="M241" s="125">
        <f t="shared" si="17"/>
        <v>0</v>
      </c>
    </row>
    <row r="242" spans="1:13" x14ac:dyDescent="0.25">
      <c r="A242" s="10"/>
      <c r="B242" s="10"/>
      <c r="C242" s="36" t="s">
        <v>36</v>
      </c>
      <c r="D242" s="10"/>
      <c r="E242" s="10"/>
      <c r="F242" s="11"/>
      <c r="G242" s="2">
        <f t="shared" si="18"/>
        <v>29631782</v>
      </c>
      <c r="H242" s="73"/>
      <c r="I242" s="40"/>
      <c r="J242" s="67"/>
      <c r="K242" s="11">
        <f t="shared" si="15"/>
        <v>0</v>
      </c>
      <c r="L242" s="2">
        <f t="shared" si="16"/>
        <v>0</v>
      </c>
      <c r="M242" s="125">
        <f t="shared" si="17"/>
        <v>0</v>
      </c>
    </row>
    <row r="243" spans="1:13" x14ac:dyDescent="0.25">
      <c r="A243" s="10"/>
      <c r="B243" s="10"/>
      <c r="C243" s="36" t="s">
        <v>36</v>
      </c>
      <c r="D243" s="10"/>
      <c r="E243" s="10"/>
      <c r="F243" s="11"/>
      <c r="G243" s="2">
        <f t="shared" si="18"/>
        <v>29631782</v>
      </c>
      <c r="H243" s="73"/>
      <c r="I243" s="40"/>
      <c r="J243" s="67"/>
      <c r="K243" s="11">
        <f t="shared" si="15"/>
        <v>0</v>
      </c>
      <c r="L243" s="2">
        <f t="shared" si="16"/>
        <v>0</v>
      </c>
      <c r="M243" s="125">
        <f t="shared" si="17"/>
        <v>0</v>
      </c>
    </row>
    <row r="244" spans="1:13" x14ac:dyDescent="0.25">
      <c r="A244" s="10"/>
      <c r="B244" s="10"/>
      <c r="C244" s="36" t="s">
        <v>36</v>
      </c>
      <c r="D244" s="10"/>
      <c r="E244" s="10"/>
      <c r="F244" s="11"/>
      <c r="G244" s="2">
        <f t="shared" si="18"/>
        <v>29631782</v>
      </c>
      <c r="H244" s="73"/>
      <c r="I244" s="40"/>
      <c r="J244" s="67"/>
      <c r="K244" s="11">
        <f t="shared" si="15"/>
        <v>0</v>
      </c>
      <c r="L244" s="2">
        <f t="shared" si="16"/>
        <v>0</v>
      </c>
      <c r="M244" s="125">
        <f t="shared" si="17"/>
        <v>0</v>
      </c>
    </row>
    <row r="245" spans="1:13" x14ac:dyDescent="0.25">
      <c r="A245" s="10"/>
      <c r="B245" s="10"/>
      <c r="C245" s="36" t="s">
        <v>36</v>
      </c>
      <c r="D245" s="10"/>
      <c r="E245" s="10"/>
      <c r="F245" s="11"/>
      <c r="G245" s="2">
        <f t="shared" si="18"/>
        <v>29631782</v>
      </c>
      <c r="H245" s="73"/>
      <c r="I245" s="40"/>
      <c r="J245" s="67"/>
      <c r="K245" s="11">
        <f t="shared" si="15"/>
        <v>0</v>
      </c>
      <c r="L245" s="2">
        <f t="shared" si="16"/>
        <v>0</v>
      </c>
      <c r="M245" s="125">
        <f t="shared" si="17"/>
        <v>0</v>
      </c>
    </row>
    <row r="246" spans="1:13" x14ac:dyDescent="0.25">
      <c r="A246" s="10"/>
      <c r="B246" s="10"/>
      <c r="C246" s="36" t="s">
        <v>36</v>
      </c>
      <c r="D246" s="10"/>
      <c r="E246" s="10"/>
      <c r="F246" s="11"/>
      <c r="G246" s="2">
        <f t="shared" si="18"/>
        <v>29631782</v>
      </c>
      <c r="H246" s="73"/>
      <c r="I246" s="40"/>
      <c r="J246" s="67"/>
      <c r="K246" s="11">
        <f t="shared" si="15"/>
        <v>0</v>
      </c>
      <c r="L246" s="2">
        <f t="shared" si="16"/>
        <v>0</v>
      </c>
      <c r="M246" s="125">
        <f t="shared" si="17"/>
        <v>0</v>
      </c>
    </row>
    <row r="247" spans="1:13" x14ac:dyDescent="0.25">
      <c r="A247" s="10"/>
      <c r="B247" s="10"/>
      <c r="C247" s="36" t="s">
        <v>36</v>
      </c>
      <c r="D247" s="10"/>
      <c r="E247" s="10"/>
      <c r="F247" s="11"/>
      <c r="G247" s="2">
        <f t="shared" si="18"/>
        <v>29631782</v>
      </c>
      <c r="H247" s="73"/>
      <c r="I247" s="40"/>
      <c r="J247" s="67"/>
      <c r="K247" s="11">
        <f t="shared" si="15"/>
        <v>0</v>
      </c>
      <c r="L247" s="2">
        <f t="shared" si="16"/>
        <v>0</v>
      </c>
      <c r="M247" s="125">
        <f t="shared" si="17"/>
        <v>0</v>
      </c>
    </row>
    <row r="248" spans="1:13" x14ac:dyDescent="0.25">
      <c r="A248" s="10"/>
      <c r="B248" s="10"/>
      <c r="C248" s="36" t="s">
        <v>36</v>
      </c>
      <c r="D248" s="10"/>
      <c r="E248" s="10"/>
      <c r="F248" s="11"/>
      <c r="G248" s="2">
        <f t="shared" si="18"/>
        <v>29631782</v>
      </c>
      <c r="H248" s="73"/>
      <c r="I248" s="40"/>
      <c r="J248" s="67"/>
      <c r="K248" s="11">
        <f t="shared" si="15"/>
        <v>0</v>
      </c>
      <c r="L248" s="2">
        <f t="shared" si="16"/>
        <v>0</v>
      </c>
      <c r="M248" s="125">
        <f t="shared" si="17"/>
        <v>0</v>
      </c>
    </row>
    <row r="249" spans="1:13" x14ac:dyDescent="0.25">
      <c r="A249" s="10"/>
      <c r="B249" s="10"/>
      <c r="C249" s="36" t="s">
        <v>36</v>
      </c>
      <c r="D249" s="10"/>
      <c r="E249" s="10"/>
      <c r="F249" s="11"/>
      <c r="G249" s="2">
        <f t="shared" si="18"/>
        <v>29631782</v>
      </c>
      <c r="H249" s="73"/>
      <c r="I249" s="40"/>
      <c r="J249" s="67"/>
      <c r="K249" s="11">
        <f t="shared" si="15"/>
        <v>0</v>
      </c>
      <c r="L249" s="2">
        <f t="shared" si="16"/>
        <v>0</v>
      </c>
      <c r="M249" s="125">
        <f t="shared" si="17"/>
        <v>0</v>
      </c>
    </row>
    <row r="250" spans="1:13" x14ac:dyDescent="0.25">
      <c r="A250" s="10"/>
      <c r="B250" s="10"/>
      <c r="C250" s="36" t="s">
        <v>36</v>
      </c>
      <c r="D250" s="10"/>
      <c r="E250" s="10"/>
      <c r="F250" s="11"/>
      <c r="G250" s="2">
        <f t="shared" si="18"/>
        <v>29631782</v>
      </c>
      <c r="H250" s="73"/>
      <c r="I250" s="40"/>
      <c r="J250" s="67"/>
      <c r="K250" s="11">
        <f t="shared" si="15"/>
        <v>0</v>
      </c>
      <c r="L250" s="2">
        <f t="shared" si="16"/>
        <v>0</v>
      </c>
      <c r="M250" s="125">
        <f t="shared" si="17"/>
        <v>0</v>
      </c>
    </row>
    <row r="251" spans="1:13" x14ac:dyDescent="0.25">
      <c r="A251" s="10"/>
      <c r="B251" s="10"/>
      <c r="C251" s="36" t="s">
        <v>36</v>
      </c>
      <c r="D251" s="10"/>
      <c r="E251" s="10"/>
      <c r="F251" s="11"/>
      <c r="G251" s="2">
        <f t="shared" si="18"/>
        <v>29631782</v>
      </c>
      <c r="H251" s="73"/>
      <c r="I251" s="40"/>
      <c r="J251" s="67"/>
      <c r="K251" s="11">
        <f t="shared" si="15"/>
        <v>0</v>
      </c>
      <c r="L251" s="2">
        <f t="shared" si="16"/>
        <v>0</v>
      </c>
      <c r="M251" s="125">
        <f t="shared" si="17"/>
        <v>0</v>
      </c>
    </row>
    <row r="252" spans="1:13" x14ac:dyDescent="0.25">
      <c r="A252" s="10"/>
      <c r="B252" s="10"/>
      <c r="C252" s="36" t="s">
        <v>36</v>
      </c>
      <c r="D252" s="10"/>
      <c r="E252" s="10"/>
      <c r="F252" s="11"/>
      <c r="G252" s="2">
        <f t="shared" si="18"/>
        <v>29631782</v>
      </c>
      <c r="H252" s="73"/>
      <c r="I252" s="40"/>
      <c r="J252" s="67"/>
      <c r="K252" s="11">
        <f t="shared" si="15"/>
        <v>0</v>
      </c>
      <c r="L252" s="2">
        <f t="shared" si="16"/>
        <v>0</v>
      </c>
      <c r="M252" s="125">
        <f t="shared" si="17"/>
        <v>0</v>
      </c>
    </row>
    <row r="253" spans="1:13" x14ac:dyDescent="0.25">
      <c r="A253" s="10"/>
      <c r="B253" s="10"/>
      <c r="C253" s="36" t="s">
        <v>36</v>
      </c>
      <c r="D253" s="10"/>
      <c r="E253" s="10"/>
      <c r="F253" s="11"/>
      <c r="G253" s="2">
        <f t="shared" si="18"/>
        <v>29631782</v>
      </c>
      <c r="H253" s="73"/>
      <c r="I253" s="40"/>
      <c r="J253" s="67"/>
      <c r="K253" s="11">
        <f t="shared" si="15"/>
        <v>0</v>
      </c>
      <c r="L253" s="2">
        <f t="shared" si="16"/>
        <v>0</v>
      </c>
      <c r="M253" s="125">
        <f t="shared" si="17"/>
        <v>0</v>
      </c>
    </row>
    <row r="254" spans="1:13" x14ac:dyDescent="0.25">
      <c r="A254" s="10"/>
      <c r="B254" s="10"/>
      <c r="C254" s="36" t="s">
        <v>36</v>
      </c>
      <c r="D254" s="10"/>
      <c r="E254" s="10"/>
      <c r="F254" s="11"/>
      <c r="G254" s="2">
        <f t="shared" si="18"/>
        <v>29631782</v>
      </c>
      <c r="H254" s="73"/>
      <c r="I254" s="40"/>
      <c r="J254" s="67"/>
      <c r="K254" s="11">
        <f t="shared" si="15"/>
        <v>0</v>
      </c>
      <c r="L254" s="2">
        <f t="shared" si="16"/>
        <v>0</v>
      </c>
      <c r="M254" s="125">
        <f t="shared" si="17"/>
        <v>0</v>
      </c>
    </row>
    <row r="255" spans="1:13" x14ac:dyDescent="0.25">
      <c r="A255" s="10"/>
      <c r="B255" s="10"/>
      <c r="C255" s="36" t="s">
        <v>36</v>
      </c>
      <c r="D255" s="10"/>
      <c r="E255" s="10"/>
      <c r="F255" s="11"/>
      <c r="G255" s="2">
        <f t="shared" si="18"/>
        <v>29631782</v>
      </c>
      <c r="H255" s="73"/>
      <c r="I255" s="40"/>
      <c r="J255" s="67"/>
      <c r="K255" s="11">
        <f t="shared" si="15"/>
        <v>0</v>
      </c>
      <c r="L255" s="2">
        <f t="shared" si="16"/>
        <v>0</v>
      </c>
      <c r="M255" s="125">
        <f t="shared" si="17"/>
        <v>0</v>
      </c>
    </row>
    <row r="256" spans="1:13" x14ac:dyDescent="0.25">
      <c r="A256" s="10"/>
      <c r="B256" s="10"/>
      <c r="C256" s="36" t="s">
        <v>36</v>
      </c>
      <c r="D256" s="10"/>
      <c r="E256" s="10"/>
      <c r="F256" s="11"/>
      <c r="G256" s="2">
        <f t="shared" si="18"/>
        <v>29631782</v>
      </c>
      <c r="H256" s="73"/>
      <c r="I256" s="40"/>
      <c r="J256" s="67"/>
      <c r="K256" s="11">
        <f t="shared" si="15"/>
        <v>0</v>
      </c>
      <c r="L256" s="2">
        <f t="shared" si="16"/>
        <v>0</v>
      </c>
      <c r="M256" s="125">
        <f t="shared" si="17"/>
        <v>0</v>
      </c>
    </row>
    <row r="257" spans="1:13" x14ac:dyDescent="0.25">
      <c r="A257" s="10"/>
      <c r="B257" s="10"/>
      <c r="C257" s="36" t="s">
        <v>36</v>
      </c>
      <c r="D257" s="10"/>
      <c r="E257" s="10"/>
      <c r="F257" s="11"/>
      <c r="G257" s="2">
        <f t="shared" si="18"/>
        <v>29631782</v>
      </c>
      <c r="H257" s="73"/>
      <c r="I257" s="40"/>
      <c r="J257" s="67"/>
      <c r="K257" s="11">
        <f t="shared" si="15"/>
        <v>0</v>
      </c>
      <c r="L257" s="2">
        <f t="shared" si="16"/>
        <v>0</v>
      </c>
      <c r="M257" s="125">
        <f t="shared" si="17"/>
        <v>0</v>
      </c>
    </row>
    <row r="258" spans="1:13" x14ac:dyDescent="0.25">
      <c r="A258" s="10"/>
      <c r="B258" s="10"/>
      <c r="C258" s="36" t="s">
        <v>36</v>
      </c>
      <c r="D258" s="10"/>
      <c r="E258" s="10"/>
      <c r="F258" s="11"/>
      <c r="G258" s="2">
        <f t="shared" si="18"/>
        <v>29631782</v>
      </c>
      <c r="H258" s="73"/>
      <c r="I258" s="40"/>
      <c r="J258" s="67"/>
      <c r="K258" s="11">
        <f t="shared" si="15"/>
        <v>0</v>
      </c>
      <c r="L258" s="2">
        <f t="shared" si="16"/>
        <v>0</v>
      </c>
      <c r="M258" s="125">
        <f t="shared" si="17"/>
        <v>0</v>
      </c>
    </row>
    <row r="259" spans="1:13" x14ac:dyDescent="0.25">
      <c r="A259" s="10"/>
      <c r="B259" s="10"/>
      <c r="C259" s="36" t="s">
        <v>36</v>
      </c>
      <c r="D259" s="10"/>
      <c r="E259" s="10"/>
      <c r="F259" s="11"/>
      <c r="G259" s="2">
        <f t="shared" si="18"/>
        <v>29631782</v>
      </c>
      <c r="H259" s="73"/>
      <c r="I259" s="40"/>
      <c r="J259" s="67"/>
      <c r="K259" s="11">
        <f t="shared" si="15"/>
        <v>0</v>
      </c>
      <c r="L259" s="2">
        <f t="shared" si="16"/>
        <v>0</v>
      </c>
      <c r="M259" s="125">
        <f t="shared" si="17"/>
        <v>0</v>
      </c>
    </row>
    <row r="260" spans="1:13" x14ac:dyDescent="0.25">
      <c r="A260" s="10"/>
      <c r="B260" s="10"/>
      <c r="C260" s="36" t="s">
        <v>36</v>
      </c>
      <c r="D260" s="10"/>
      <c r="E260" s="10"/>
      <c r="F260" s="11"/>
      <c r="G260" s="2">
        <f t="shared" si="18"/>
        <v>29631782</v>
      </c>
      <c r="H260" s="73"/>
      <c r="I260" s="40"/>
      <c r="J260" s="67"/>
      <c r="K260" s="11">
        <f t="shared" si="15"/>
        <v>0</v>
      </c>
      <c r="L260" s="2">
        <f t="shared" si="16"/>
        <v>0</v>
      </c>
      <c r="M260" s="125">
        <f t="shared" si="17"/>
        <v>0</v>
      </c>
    </row>
    <row r="261" spans="1:13" x14ac:dyDescent="0.25">
      <c r="A261" s="10"/>
      <c r="B261" s="10"/>
      <c r="C261" s="36" t="s">
        <v>36</v>
      </c>
      <c r="D261" s="10"/>
      <c r="E261" s="10"/>
      <c r="F261" s="11"/>
      <c r="G261" s="2">
        <f t="shared" si="18"/>
        <v>29631782</v>
      </c>
      <c r="H261" s="73"/>
      <c r="I261" s="40"/>
      <c r="J261" s="67"/>
      <c r="K261" s="11">
        <f t="shared" si="15"/>
        <v>0</v>
      </c>
      <c r="L261" s="2">
        <f t="shared" si="16"/>
        <v>0</v>
      </c>
      <c r="M261" s="125">
        <f t="shared" si="17"/>
        <v>0</v>
      </c>
    </row>
    <row r="262" spans="1:13" x14ac:dyDescent="0.25">
      <c r="A262" s="10"/>
      <c r="B262" s="10"/>
      <c r="C262" s="36" t="s">
        <v>36</v>
      </c>
      <c r="D262" s="10"/>
      <c r="E262" s="10"/>
      <c r="F262" s="11"/>
      <c r="G262" s="2">
        <f t="shared" si="18"/>
        <v>29631782</v>
      </c>
      <c r="H262" s="73"/>
      <c r="I262" s="40"/>
      <c r="J262" s="67"/>
      <c r="K262" s="11">
        <f t="shared" ref="K262:K323" si="19">H262+I262-J262</f>
        <v>0</v>
      </c>
      <c r="L262" s="2">
        <f t="shared" ref="L262:L323" si="20">H262+I262+J262-F262</f>
        <v>0</v>
      </c>
      <c r="M262" s="125">
        <f t="shared" ref="M262:M323" si="21">F262*0.2</f>
        <v>0</v>
      </c>
    </row>
    <row r="263" spans="1:13" x14ac:dyDescent="0.25">
      <c r="A263" s="10"/>
      <c r="B263" s="10"/>
      <c r="C263" s="36" t="s">
        <v>36</v>
      </c>
      <c r="D263" s="10"/>
      <c r="E263" s="10"/>
      <c r="F263" s="11"/>
      <c r="G263" s="2">
        <f t="shared" si="18"/>
        <v>29631782</v>
      </c>
      <c r="H263" s="73"/>
      <c r="I263" s="40"/>
      <c r="J263" s="67"/>
      <c r="K263" s="11">
        <f t="shared" si="19"/>
        <v>0</v>
      </c>
      <c r="L263" s="2">
        <f t="shared" si="20"/>
        <v>0</v>
      </c>
      <c r="M263" s="125">
        <f t="shared" si="21"/>
        <v>0</v>
      </c>
    </row>
    <row r="264" spans="1:13" x14ac:dyDescent="0.25">
      <c r="A264" s="10"/>
      <c r="B264" s="10"/>
      <c r="C264" s="36" t="s">
        <v>36</v>
      </c>
      <c r="D264" s="10"/>
      <c r="E264" s="10"/>
      <c r="F264" s="11"/>
      <c r="G264" s="2">
        <f t="shared" si="18"/>
        <v>29631782</v>
      </c>
      <c r="H264" s="73"/>
      <c r="I264" s="40"/>
      <c r="J264" s="67"/>
      <c r="K264" s="11">
        <f t="shared" si="19"/>
        <v>0</v>
      </c>
      <c r="L264" s="2">
        <f t="shared" si="20"/>
        <v>0</v>
      </c>
      <c r="M264" s="125">
        <f t="shared" si="21"/>
        <v>0</v>
      </c>
    </row>
    <row r="265" spans="1:13" x14ac:dyDescent="0.25">
      <c r="A265" s="10"/>
      <c r="B265" s="10"/>
      <c r="C265" s="36" t="s">
        <v>36</v>
      </c>
      <c r="D265" s="10"/>
      <c r="E265" s="10"/>
      <c r="F265" s="11"/>
      <c r="G265" s="2">
        <f t="shared" si="18"/>
        <v>29631782</v>
      </c>
      <c r="H265" s="73"/>
      <c r="I265" s="40"/>
      <c r="J265" s="67"/>
      <c r="K265" s="11">
        <f t="shared" si="19"/>
        <v>0</v>
      </c>
      <c r="L265" s="2">
        <f t="shared" si="20"/>
        <v>0</v>
      </c>
      <c r="M265" s="125">
        <f t="shared" si="21"/>
        <v>0</v>
      </c>
    </row>
    <row r="266" spans="1:13" x14ac:dyDescent="0.25">
      <c r="A266" s="10"/>
      <c r="B266" s="10"/>
      <c r="C266" s="36" t="s">
        <v>36</v>
      </c>
      <c r="D266" s="10"/>
      <c r="E266" s="10"/>
      <c r="F266" s="11"/>
      <c r="G266" s="2">
        <f t="shared" si="18"/>
        <v>29631782</v>
      </c>
      <c r="H266" s="73"/>
      <c r="I266" s="40"/>
      <c r="J266" s="67"/>
      <c r="K266" s="11">
        <f t="shared" si="19"/>
        <v>0</v>
      </c>
      <c r="L266" s="2">
        <f t="shared" si="20"/>
        <v>0</v>
      </c>
      <c r="M266" s="125">
        <f t="shared" si="21"/>
        <v>0</v>
      </c>
    </row>
    <row r="267" spans="1:13" x14ac:dyDescent="0.25">
      <c r="A267" s="10"/>
      <c r="B267" s="10"/>
      <c r="C267" s="36" t="s">
        <v>36</v>
      </c>
      <c r="D267" s="10"/>
      <c r="E267" s="10"/>
      <c r="F267" s="11"/>
      <c r="G267" s="2">
        <f t="shared" si="18"/>
        <v>29631782</v>
      </c>
      <c r="H267" s="73"/>
      <c r="I267" s="40"/>
      <c r="J267" s="67"/>
      <c r="K267" s="11">
        <f t="shared" si="19"/>
        <v>0</v>
      </c>
      <c r="L267" s="2">
        <f t="shared" si="20"/>
        <v>0</v>
      </c>
      <c r="M267" s="125">
        <f t="shared" si="21"/>
        <v>0</v>
      </c>
    </row>
    <row r="268" spans="1:13" x14ac:dyDescent="0.25">
      <c r="A268" s="10"/>
      <c r="B268" s="10"/>
      <c r="C268" s="36" t="s">
        <v>36</v>
      </c>
      <c r="D268" s="10"/>
      <c r="E268" s="10"/>
      <c r="F268" s="11"/>
      <c r="G268" s="2">
        <f t="shared" si="18"/>
        <v>29631782</v>
      </c>
      <c r="H268" s="73"/>
      <c r="I268" s="40"/>
      <c r="J268" s="67"/>
      <c r="K268" s="11">
        <f t="shared" si="19"/>
        <v>0</v>
      </c>
      <c r="L268" s="2">
        <f t="shared" si="20"/>
        <v>0</v>
      </c>
      <c r="M268" s="125">
        <f t="shared" si="21"/>
        <v>0</v>
      </c>
    </row>
    <row r="269" spans="1:13" x14ac:dyDescent="0.25">
      <c r="A269" s="10"/>
      <c r="B269" s="10"/>
      <c r="C269" s="36" t="s">
        <v>36</v>
      </c>
      <c r="D269" s="10"/>
      <c r="E269" s="10"/>
      <c r="F269" s="11"/>
      <c r="G269" s="2">
        <f t="shared" si="18"/>
        <v>29631782</v>
      </c>
      <c r="H269" s="73"/>
      <c r="I269" s="40"/>
      <c r="J269" s="67"/>
      <c r="K269" s="11">
        <f t="shared" si="19"/>
        <v>0</v>
      </c>
      <c r="L269" s="2">
        <f t="shared" si="20"/>
        <v>0</v>
      </c>
      <c r="M269" s="125">
        <f t="shared" si="21"/>
        <v>0</v>
      </c>
    </row>
    <row r="270" spans="1:13" x14ac:dyDescent="0.25">
      <c r="A270" s="10"/>
      <c r="B270" s="10"/>
      <c r="C270" s="36" t="s">
        <v>36</v>
      </c>
      <c r="D270" s="10"/>
      <c r="E270" s="10"/>
      <c r="F270" s="11"/>
      <c r="G270" s="2">
        <f t="shared" si="18"/>
        <v>29631782</v>
      </c>
      <c r="H270" s="73"/>
      <c r="I270" s="40"/>
      <c r="J270" s="67"/>
      <c r="K270" s="11">
        <f t="shared" si="19"/>
        <v>0</v>
      </c>
      <c r="L270" s="2">
        <f t="shared" si="20"/>
        <v>0</v>
      </c>
      <c r="M270" s="125">
        <f t="shared" si="21"/>
        <v>0</v>
      </c>
    </row>
    <row r="271" spans="1:13" x14ac:dyDescent="0.25">
      <c r="A271" s="10"/>
      <c r="B271" s="10"/>
      <c r="C271" s="36" t="s">
        <v>36</v>
      </c>
      <c r="D271" s="10"/>
      <c r="E271" s="10"/>
      <c r="F271" s="11"/>
      <c r="G271" s="2">
        <f t="shared" si="18"/>
        <v>29631782</v>
      </c>
      <c r="H271" s="73"/>
      <c r="I271" s="40"/>
      <c r="J271" s="67"/>
      <c r="K271" s="11">
        <f t="shared" si="19"/>
        <v>0</v>
      </c>
      <c r="L271" s="2">
        <f t="shared" si="20"/>
        <v>0</v>
      </c>
      <c r="M271" s="125">
        <f t="shared" si="21"/>
        <v>0</v>
      </c>
    </row>
    <row r="272" spans="1:13" x14ac:dyDescent="0.25">
      <c r="A272" s="10"/>
      <c r="B272" s="10"/>
      <c r="C272" s="36" t="s">
        <v>36</v>
      </c>
      <c r="D272" s="10"/>
      <c r="E272" s="10"/>
      <c r="F272" s="11"/>
      <c r="G272" s="2">
        <f t="shared" si="18"/>
        <v>29631782</v>
      </c>
      <c r="H272" s="73"/>
      <c r="I272" s="40"/>
      <c r="J272" s="67"/>
      <c r="K272" s="11">
        <f t="shared" si="19"/>
        <v>0</v>
      </c>
      <c r="L272" s="2">
        <f t="shared" si="20"/>
        <v>0</v>
      </c>
      <c r="M272" s="125">
        <f t="shared" si="21"/>
        <v>0</v>
      </c>
    </row>
    <row r="273" spans="1:13" x14ac:dyDescent="0.25">
      <c r="A273" s="10"/>
      <c r="B273" s="10"/>
      <c r="C273" s="36" t="s">
        <v>36</v>
      </c>
      <c r="D273" s="10"/>
      <c r="E273" s="10"/>
      <c r="F273" s="11"/>
      <c r="G273" s="2">
        <f t="shared" ref="G273:G323" si="22">G272+E273-F273</f>
        <v>29631782</v>
      </c>
      <c r="H273" s="73"/>
      <c r="I273" s="40"/>
      <c r="J273" s="67"/>
      <c r="K273" s="11">
        <f t="shared" si="19"/>
        <v>0</v>
      </c>
      <c r="L273" s="2">
        <f t="shared" si="20"/>
        <v>0</v>
      </c>
      <c r="M273" s="125">
        <f t="shared" si="21"/>
        <v>0</v>
      </c>
    </row>
    <row r="274" spans="1:13" x14ac:dyDescent="0.25">
      <c r="A274" s="10"/>
      <c r="B274" s="10"/>
      <c r="C274" s="36" t="s">
        <v>36</v>
      </c>
      <c r="D274" s="10"/>
      <c r="E274" s="10"/>
      <c r="F274" s="11"/>
      <c r="G274" s="2">
        <f t="shared" si="22"/>
        <v>29631782</v>
      </c>
      <c r="H274" s="73"/>
      <c r="I274" s="40"/>
      <c r="J274" s="67"/>
      <c r="K274" s="11">
        <f t="shared" si="19"/>
        <v>0</v>
      </c>
      <c r="L274" s="2">
        <f t="shared" si="20"/>
        <v>0</v>
      </c>
      <c r="M274" s="125">
        <f t="shared" si="21"/>
        <v>0</v>
      </c>
    </row>
    <row r="275" spans="1:13" x14ac:dyDescent="0.25">
      <c r="A275" s="10"/>
      <c r="B275" s="10"/>
      <c r="C275" s="36" t="s">
        <v>36</v>
      </c>
      <c r="D275" s="10"/>
      <c r="E275" s="10"/>
      <c r="F275" s="11"/>
      <c r="G275" s="2">
        <f t="shared" si="22"/>
        <v>29631782</v>
      </c>
      <c r="H275" s="73"/>
      <c r="I275" s="40"/>
      <c r="J275" s="67"/>
      <c r="K275" s="11">
        <f t="shared" si="19"/>
        <v>0</v>
      </c>
      <c r="L275" s="2">
        <f t="shared" si="20"/>
        <v>0</v>
      </c>
      <c r="M275" s="125">
        <f t="shared" si="21"/>
        <v>0</v>
      </c>
    </row>
    <row r="276" spans="1:13" x14ac:dyDescent="0.25">
      <c r="A276" s="10"/>
      <c r="B276" s="10"/>
      <c r="C276" s="36" t="s">
        <v>36</v>
      </c>
      <c r="D276" s="10"/>
      <c r="E276" s="10"/>
      <c r="F276" s="11"/>
      <c r="G276" s="2">
        <f t="shared" si="22"/>
        <v>29631782</v>
      </c>
      <c r="H276" s="73"/>
      <c r="I276" s="40"/>
      <c r="J276" s="67"/>
      <c r="K276" s="11">
        <f t="shared" si="19"/>
        <v>0</v>
      </c>
      <c r="L276" s="2">
        <f t="shared" si="20"/>
        <v>0</v>
      </c>
      <c r="M276" s="125">
        <f t="shared" si="21"/>
        <v>0</v>
      </c>
    </row>
    <row r="277" spans="1:13" x14ac:dyDescent="0.25">
      <c r="A277" s="10"/>
      <c r="B277" s="10"/>
      <c r="C277" s="36" t="s">
        <v>36</v>
      </c>
      <c r="D277" s="10"/>
      <c r="E277" s="10"/>
      <c r="F277" s="11"/>
      <c r="G277" s="2">
        <f t="shared" si="22"/>
        <v>29631782</v>
      </c>
      <c r="H277" s="73"/>
      <c r="I277" s="40"/>
      <c r="J277" s="67"/>
      <c r="K277" s="11">
        <f t="shared" si="19"/>
        <v>0</v>
      </c>
      <c r="L277" s="2">
        <f t="shared" si="20"/>
        <v>0</v>
      </c>
      <c r="M277" s="125">
        <f t="shared" si="21"/>
        <v>0</v>
      </c>
    </row>
    <row r="278" spans="1:13" x14ac:dyDescent="0.25">
      <c r="A278" s="10"/>
      <c r="B278" s="10"/>
      <c r="C278" s="36" t="s">
        <v>36</v>
      </c>
      <c r="D278" s="10"/>
      <c r="E278" s="10"/>
      <c r="F278" s="11"/>
      <c r="G278" s="2">
        <f t="shared" si="22"/>
        <v>29631782</v>
      </c>
      <c r="H278" s="73"/>
      <c r="I278" s="40"/>
      <c r="J278" s="67"/>
      <c r="K278" s="11">
        <f t="shared" si="19"/>
        <v>0</v>
      </c>
      <c r="L278" s="2">
        <f t="shared" si="20"/>
        <v>0</v>
      </c>
      <c r="M278" s="125">
        <f t="shared" si="21"/>
        <v>0</v>
      </c>
    </row>
    <row r="279" spans="1:13" x14ac:dyDescent="0.25">
      <c r="A279" s="10"/>
      <c r="B279" s="10"/>
      <c r="C279" s="36" t="s">
        <v>36</v>
      </c>
      <c r="D279" s="10"/>
      <c r="E279" s="10"/>
      <c r="F279" s="11"/>
      <c r="G279" s="2">
        <f t="shared" si="22"/>
        <v>29631782</v>
      </c>
      <c r="H279" s="73"/>
      <c r="I279" s="40"/>
      <c r="J279" s="67"/>
      <c r="K279" s="11">
        <f t="shared" si="19"/>
        <v>0</v>
      </c>
      <c r="L279" s="2">
        <f t="shared" si="20"/>
        <v>0</v>
      </c>
      <c r="M279" s="125">
        <f t="shared" si="21"/>
        <v>0</v>
      </c>
    </row>
    <row r="280" spans="1:13" x14ac:dyDescent="0.25">
      <c r="A280" s="10"/>
      <c r="B280" s="10"/>
      <c r="C280" s="36" t="s">
        <v>36</v>
      </c>
      <c r="D280" s="10"/>
      <c r="E280" s="10"/>
      <c r="F280" s="11"/>
      <c r="G280" s="2">
        <f t="shared" si="22"/>
        <v>29631782</v>
      </c>
      <c r="H280" s="73"/>
      <c r="I280" s="40"/>
      <c r="J280" s="67"/>
      <c r="K280" s="11">
        <f t="shared" si="19"/>
        <v>0</v>
      </c>
      <c r="L280" s="2">
        <f t="shared" si="20"/>
        <v>0</v>
      </c>
      <c r="M280" s="125">
        <f t="shared" si="21"/>
        <v>0</v>
      </c>
    </row>
    <row r="281" spans="1:13" x14ac:dyDescent="0.25">
      <c r="A281" s="10"/>
      <c r="B281" s="10"/>
      <c r="C281" s="36" t="s">
        <v>36</v>
      </c>
      <c r="D281" s="10"/>
      <c r="E281" s="10"/>
      <c r="F281" s="11"/>
      <c r="G281" s="2">
        <f t="shared" si="22"/>
        <v>29631782</v>
      </c>
      <c r="H281" s="73"/>
      <c r="I281" s="40"/>
      <c r="J281" s="67"/>
      <c r="K281" s="11">
        <f t="shared" si="19"/>
        <v>0</v>
      </c>
      <c r="L281" s="2">
        <f t="shared" si="20"/>
        <v>0</v>
      </c>
      <c r="M281" s="125">
        <f t="shared" si="21"/>
        <v>0</v>
      </c>
    </row>
    <row r="282" spans="1:13" x14ac:dyDescent="0.25">
      <c r="A282" s="10"/>
      <c r="B282" s="10"/>
      <c r="C282" s="36" t="s">
        <v>36</v>
      </c>
      <c r="D282" s="10"/>
      <c r="E282" s="10"/>
      <c r="F282" s="11"/>
      <c r="G282" s="2">
        <f t="shared" si="22"/>
        <v>29631782</v>
      </c>
      <c r="H282" s="73"/>
      <c r="I282" s="40"/>
      <c r="J282" s="67"/>
      <c r="K282" s="11">
        <f t="shared" si="19"/>
        <v>0</v>
      </c>
      <c r="L282" s="2">
        <f t="shared" si="20"/>
        <v>0</v>
      </c>
      <c r="M282" s="125">
        <f t="shared" si="21"/>
        <v>0</v>
      </c>
    </row>
    <row r="283" spans="1:13" x14ac:dyDescent="0.25">
      <c r="A283" s="10"/>
      <c r="B283" s="10"/>
      <c r="C283" s="36" t="s">
        <v>36</v>
      </c>
      <c r="D283" s="10"/>
      <c r="E283" s="10"/>
      <c r="F283" s="11"/>
      <c r="G283" s="2">
        <f t="shared" si="22"/>
        <v>29631782</v>
      </c>
      <c r="H283" s="73"/>
      <c r="I283" s="40"/>
      <c r="J283" s="67"/>
      <c r="K283" s="11">
        <f t="shared" si="19"/>
        <v>0</v>
      </c>
      <c r="L283" s="2">
        <f t="shared" si="20"/>
        <v>0</v>
      </c>
      <c r="M283" s="125">
        <f t="shared" si="21"/>
        <v>0</v>
      </c>
    </row>
    <row r="284" spans="1:13" x14ac:dyDescent="0.25">
      <c r="A284" s="10"/>
      <c r="B284" s="10"/>
      <c r="C284" s="36" t="s">
        <v>36</v>
      </c>
      <c r="D284" s="10"/>
      <c r="E284" s="10"/>
      <c r="F284" s="11"/>
      <c r="G284" s="2">
        <f t="shared" si="22"/>
        <v>29631782</v>
      </c>
      <c r="H284" s="73"/>
      <c r="I284" s="40"/>
      <c r="J284" s="67"/>
      <c r="K284" s="11">
        <f t="shared" si="19"/>
        <v>0</v>
      </c>
      <c r="L284" s="2">
        <f t="shared" si="20"/>
        <v>0</v>
      </c>
      <c r="M284" s="125">
        <f t="shared" si="21"/>
        <v>0</v>
      </c>
    </row>
    <row r="285" spans="1:13" x14ac:dyDescent="0.25">
      <c r="A285" s="10"/>
      <c r="B285" s="10"/>
      <c r="C285" s="36" t="s">
        <v>36</v>
      </c>
      <c r="D285" s="10"/>
      <c r="E285" s="10"/>
      <c r="F285" s="11"/>
      <c r="G285" s="2">
        <f t="shared" si="22"/>
        <v>29631782</v>
      </c>
      <c r="H285" s="73"/>
      <c r="I285" s="40"/>
      <c r="J285" s="67"/>
      <c r="K285" s="11">
        <f t="shared" si="19"/>
        <v>0</v>
      </c>
      <c r="L285" s="2">
        <f t="shared" si="20"/>
        <v>0</v>
      </c>
      <c r="M285" s="125">
        <f t="shared" si="21"/>
        <v>0</v>
      </c>
    </row>
    <row r="286" spans="1:13" x14ac:dyDescent="0.25">
      <c r="A286" s="10"/>
      <c r="B286" s="10"/>
      <c r="C286" s="36" t="s">
        <v>36</v>
      </c>
      <c r="D286" s="10"/>
      <c r="E286" s="10"/>
      <c r="F286" s="11"/>
      <c r="G286" s="2">
        <f t="shared" si="22"/>
        <v>29631782</v>
      </c>
      <c r="H286" s="73"/>
      <c r="I286" s="40"/>
      <c r="J286" s="67"/>
      <c r="K286" s="11">
        <f t="shared" si="19"/>
        <v>0</v>
      </c>
      <c r="L286" s="2">
        <f t="shared" si="20"/>
        <v>0</v>
      </c>
      <c r="M286" s="125">
        <f t="shared" si="21"/>
        <v>0</v>
      </c>
    </row>
    <row r="287" spans="1:13" x14ac:dyDescent="0.25">
      <c r="A287" s="10"/>
      <c r="B287" s="10"/>
      <c r="C287" s="36" t="s">
        <v>36</v>
      </c>
      <c r="D287" s="10"/>
      <c r="E287" s="10"/>
      <c r="F287" s="11"/>
      <c r="G287" s="2">
        <f t="shared" si="22"/>
        <v>29631782</v>
      </c>
      <c r="H287" s="73"/>
      <c r="I287" s="40"/>
      <c r="J287" s="67"/>
      <c r="K287" s="11">
        <f t="shared" si="19"/>
        <v>0</v>
      </c>
      <c r="L287" s="2">
        <f t="shared" si="20"/>
        <v>0</v>
      </c>
      <c r="M287" s="125">
        <f t="shared" si="21"/>
        <v>0</v>
      </c>
    </row>
    <row r="288" spans="1:13" x14ac:dyDescent="0.25">
      <c r="A288" s="10"/>
      <c r="B288" s="10"/>
      <c r="C288" s="36" t="s">
        <v>36</v>
      </c>
      <c r="D288" s="10"/>
      <c r="E288" s="10"/>
      <c r="F288" s="11"/>
      <c r="G288" s="2">
        <f t="shared" si="22"/>
        <v>29631782</v>
      </c>
      <c r="H288" s="73"/>
      <c r="I288" s="40"/>
      <c r="J288" s="67"/>
      <c r="K288" s="11">
        <f t="shared" si="19"/>
        <v>0</v>
      </c>
      <c r="L288" s="2">
        <f t="shared" si="20"/>
        <v>0</v>
      </c>
      <c r="M288" s="125">
        <f t="shared" si="21"/>
        <v>0</v>
      </c>
    </row>
    <row r="289" spans="1:13" x14ac:dyDescent="0.25">
      <c r="A289" s="10"/>
      <c r="B289" s="10"/>
      <c r="C289" s="36" t="s">
        <v>36</v>
      </c>
      <c r="D289" s="10"/>
      <c r="E289" s="10"/>
      <c r="F289" s="11"/>
      <c r="G289" s="2">
        <f t="shared" si="22"/>
        <v>29631782</v>
      </c>
      <c r="H289" s="73"/>
      <c r="I289" s="40"/>
      <c r="J289" s="67"/>
      <c r="K289" s="11">
        <f t="shared" si="19"/>
        <v>0</v>
      </c>
      <c r="L289" s="2">
        <f t="shared" si="20"/>
        <v>0</v>
      </c>
      <c r="M289" s="125">
        <f t="shared" si="21"/>
        <v>0</v>
      </c>
    </row>
    <row r="290" spans="1:13" x14ac:dyDescent="0.25">
      <c r="A290" s="10"/>
      <c r="B290" s="10"/>
      <c r="C290" s="36" t="s">
        <v>36</v>
      </c>
      <c r="D290" s="10"/>
      <c r="E290" s="10"/>
      <c r="F290" s="11"/>
      <c r="G290" s="2">
        <f t="shared" si="22"/>
        <v>29631782</v>
      </c>
      <c r="H290" s="73"/>
      <c r="I290" s="40"/>
      <c r="J290" s="67"/>
      <c r="K290" s="11">
        <f t="shared" si="19"/>
        <v>0</v>
      </c>
      <c r="L290" s="2">
        <f t="shared" si="20"/>
        <v>0</v>
      </c>
      <c r="M290" s="125">
        <f t="shared" si="21"/>
        <v>0</v>
      </c>
    </row>
    <row r="291" spans="1:13" x14ac:dyDescent="0.25">
      <c r="A291" s="10"/>
      <c r="B291" s="10"/>
      <c r="C291" s="36" t="s">
        <v>36</v>
      </c>
      <c r="D291" s="10"/>
      <c r="E291" s="10"/>
      <c r="F291" s="11"/>
      <c r="G291" s="2">
        <f t="shared" si="22"/>
        <v>29631782</v>
      </c>
      <c r="H291" s="73"/>
      <c r="I291" s="40"/>
      <c r="J291" s="67"/>
      <c r="K291" s="11">
        <f t="shared" si="19"/>
        <v>0</v>
      </c>
      <c r="L291" s="2">
        <f t="shared" si="20"/>
        <v>0</v>
      </c>
      <c r="M291" s="125">
        <f t="shared" si="21"/>
        <v>0</v>
      </c>
    </row>
    <row r="292" spans="1:13" x14ac:dyDescent="0.25">
      <c r="A292" s="10"/>
      <c r="B292" s="10"/>
      <c r="C292" s="36" t="s">
        <v>36</v>
      </c>
      <c r="D292" s="10"/>
      <c r="E292" s="10"/>
      <c r="F292" s="11"/>
      <c r="G292" s="2">
        <f t="shared" si="22"/>
        <v>29631782</v>
      </c>
      <c r="H292" s="73"/>
      <c r="I292" s="40"/>
      <c r="J292" s="67"/>
      <c r="K292" s="11">
        <f t="shared" si="19"/>
        <v>0</v>
      </c>
      <c r="L292" s="2">
        <f t="shared" si="20"/>
        <v>0</v>
      </c>
      <c r="M292" s="125">
        <f t="shared" si="21"/>
        <v>0</v>
      </c>
    </row>
    <row r="293" spans="1:13" x14ac:dyDescent="0.25">
      <c r="A293" s="10"/>
      <c r="B293" s="10"/>
      <c r="C293" s="36" t="s">
        <v>36</v>
      </c>
      <c r="D293" s="10"/>
      <c r="E293" s="10"/>
      <c r="F293" s="11"/>
      <c r="G293" s="2">
        <f t="shared" si="22"/>
        <v>29631782</v>
      </c>
      <c r="H293" s="73"/>
      <c r="I293" s="40"/>
      <c r="J293" s="67"/>
      <c r="K293" s="11">
        <f t="shared" si="19"/>
        <v>0</v>
      </c>
      <c r="L293" s="2">
        <f t="shared" si="20"/>
        <v>0</v>
      </c>
      <c r="M293" s="125">
        <f t="shared" si="21"/>
        <v>0</v>
      </c>
    </row>
    <row r="294" spans="1:13" x14ac:dyDescent="0.25">
      <c r="A294" s="10"/>
      <c r="B294" s="10"/>
      <c r="C294" s="36" t="s">
        <v>36</v>
      </c>
      <c r="D294" s="10"/>
      <c r="E294" s="10"/>
      <c r="F294" s="11"/>
      <c r="G294" s="2">
        <f t="shared" si="22"/>
        <v>29631782</v>
      </c>
      <c r="H294" s="73"/>
      <c r="I294" s="40"/>
      <c r="J294" s="67"/>
      <c r="K294" s="11">
        <f t="shared" si="19"/>
        <v>0</v>
      </c>
      <c r="L294" s="2">
        <f t="shared" si="20"/>
        <v>0</v>
      </c>
      <c r="M294" s="125">
        <f t="shared" si="21"/>
        <v>0</v>
      </c>
    </row>
    <row r="295" spans="1:13" x14ac:dyDescent="0.25">
      <c r="A295" s="10"/>
      <c r="B295" s="10"/>
      <c r="C295" s="36" t="s">
        <v>36</v>
      </c>
      <c r="D295" s="10"/>
      <c r="E295" s="10"/>
      <c r="F295" s="11"/>
      <c r="G295" s="2">
        <f t="shared" si="22"/>
        <v>29631782</v>
      </c>
      <c r="H295" s="73"/>
      <c r="I295" s="40"/>
      <c r="J295" s="67"/>
      <c r="K295" s="11">
        <f t="shared" si="19"/>
        <v>0</v>
      </c>
      <c r="L295" s="2">
        <f t="shared" si="20"/>
        <v>0</v>
      </c>
      <c r="M295" s="125">
        <f t="shared" si="21"/>
        <v>0</v>
      </c>
    </row>
    <row r="296" spans="1:13" x14ac:dyDescent="0.25">
      <c r="A296" s="10"/>
      <c r="B296" s="10"/>
      <c r="C296" s="36" t="s">
        <v>36</v>
      </c>
      <c r="D296" s="10"/>
      <c r="E296" s="10"/>
      <c r="F296" s="11"/>
      <c r="G296" s="2">
        <f t="shared" si="22"/>
        <v>29631782</v>
      </c>
      <c r="H296" s="73"/>
      <c r="I296" s="40"/>
      <c r="J296" s="67"/>
      <c r="K296" s="11">
        <f t="shared" si="19"/>
        <v>0</v>
      </c>
      <c r="L296" s="2">
        <f t="shared" si="20"/>
        <v>0</v>
      </c>
      <c r="M296" s="125">
        <f t="shared" si="21"/>
        <v>0</v>
      </c>
    </row>
    <row r="297" spans="1:13" x14ac:dyDescent="0.25">
      <c r="A297" s="10"/>
      <c r="B297" s="10"/>
      <c r="C297" s="36" t="s">
        <v>36</v>
      </c>
      <c r="D297" s="10"/>
      <c r="E297" s="10"/>
      <c r="F297" s="11"/>
      <c r="G297" s="2">
        <f t="shared" si="22"/>
        <v>29631782</v>
      </c>
      <c r="H297" s="73"/>
      <c r="I297" s="40"/>
      <c r="J297" s="67"/>
      <c r="K297" s="11">
        <f t="shared" si="19"/>
        <v>0</v>
      </c>
      <c r="L297" s="2">
        <f t="shared" si="20"/>
        <v>0</v>
      </c>
      <c r="M297" s="125">
        <f t="shared" si="21"/>
        <v>0</v>
      </c>
    </row>
    <row r="298" spans="1:13" x14ac:dyDescent="0.25">
      <c r="A298" s="10"/>
      <c r="B298" s="10"/>
      <c r="C298" s="36" t="s">
        <v>36</v>
      </c>
      <c r="D298" s="10"/>
      <c r="E298" s="10"/>
      <c r="F298" s="11"/>
      <c r="G298" s="2">
        <f t="shared" si="22"/>
        <v>29631782</v>
      </c>
      <c r="H298" s="73"/>
      <c r="I298" s="40"/>
      <c r="J298" s="67"/>
      <c r="K298" s="11">
        <f t="shared" si="19"/>
        <v>0</v>
      </c>
      <c r="L298" s="2">
        <f t="shared" si="20"/>
        <v>0</v>
      </c>
      <c r="M298" s="125">
        <f t="shared" si="21"/>
        <v>0</v>
      </c>
    </row>
    <row r="299" spans="1:13" x14ac:dyDescent="0.25">
      <c r="A299" s="10"/>
      <c r="B299" s="10"/>
      <c r="C299" s="36" t="s">
        <v>36</v>
      </c>
      <c r="D299" s="10"/>
      <c r="E299" s="10"/>
      <c r="F299" s="11"/>
      <c r="G299" s="2">
        <f t="shared" si="22"/>
        <v>29631782</v>
      </c>
      <c r="H299" s="73"/>
      <c r="I299" s="40"/>
      <c r="J299" s="67"/>
      <c r="K299" s="11">
        <f t="shared" si="19"/>
        <v>0</v>
      </c>
      <c r="L299" s="2">
        <f t="shared" si="20"/>
        <v>0</v>
      </c>
      <c r="M299" s="125">
        <f t="shared" si="21"/>
        <v>0</v>
      </c>
    </row>
    <row r="300" spans="1:13" x14ac:dyDescent="0.25">
      <c r="A300" s="10"/>
      <c r="B300" s="10"/>
      <c r="C300" s="36" t="s">
        <v>36</v>
      </c>
      <c r="D300" s="10"/>
      <c r="E300" s="10"/>
      <c r="F300" s="11"/>
      <c r="G300" s="2">
        <f t="shared" si="22"/>
        <v>29631782</v>
      </c>
      <c r="H300" s="73"/>
      <c r="I300" s="40"/>
      <c r="J300" s="67"/>
      <c r="K300" s="11">
        <f t="shared" si="19"/>
        <v>0</v>
      </c>
      <c r="L300" s="2">
        <f t="shared" si="20"/>
        <v>0</v>
      </c>
      <c r="M300" s="125">
        <f t="shared" si="21"/>
        <v>0</v>
      </c>
    </row>
    <row r="301" spans="1:13" x14ac:dyDescent="0.25">
      <c r="A301" s="10"/>
      <c r="B301" s="10"/>
      <c r="C301" s="36" t="s">
        <v>36</v>
      </c>
      <c r="D301" s="10"/>
      <c r="E301" s="10"/>
      <c r="F301" s="11"/>
      <c r="G301" s="2">
        <f t="shared" si="22"/>
        <v>29631782</v>
      </c>
      <c r="H301" s="73"/>
      <c r="I301" s="40"/>
      <c r="J301" s="67"/>
      <c r="K301" s="11">
        <f t="shared" si="19"/>
        <v>0</v>
      </c>
      <c r="L301" s="2">
        <f t="shared" si="20"/>
        <v>0</v>
      </c>
      <c r="M301" s="125">
        <f t="shared" si="21"/>
        <v>0</v>
      </c>
    </row>
    <row r="302" spans="1:13" x14ac:dyDescent="0.25">
      <c r="A302" s="10"/>
      <c r="B302" s="10"/>
      <c r="C302" s="36" t="s">
        <v>36</v>
      </c>
      <c r="D302" s="10"/>
      <c r="E302" s="10"/>
      <c r="F302" s="11"/>
      <c r="G302" s="2">
        <f t="shared" si="22"/>
        <v>29631782</v>
      </c>
      <c r="H302" s="73"/>
      <c r="I302" s="40"/>
      <c r="J302" s="67"/>
      <c r="K302" s="11">
        <f t="shared" si="19"/>
        <v>0</v>
      </c>
      <c r="L302" s="2">
        <f t="shared" si="20"/>
        <v>0</v>
      </c>
      <c r="M302" s="125">
        <f t="shared" si="21"/>
        <v>0</v>
      </c>
    </row>
    <row r="303" spans="1:13" x14ac:dyDescent="0.25">
      <c r="A303" s="10"/>
      <c r="B303" s="10"/>
      <c r="C303" s="36" t="s">
        <v>36</v>
      </c>
      <c r="D303" s="10"/>
      <c r="E303" s="10"/>
      <c r="F303" s="11"/>
      <c r="G303" s="2">
        <f t="shared" si="22"/>
        <v>29631782</v>
      </c>
      <c r="H303" s="73"/>
      <c r="I303" s="40"/>
      <c r="J303" s="67"/>
      <c r="K303" s="11">
        <f t="shared" si="19"/>
        <v>0</v>
      </c>
      <c r="L303" s="2">
        <f t="shared" si="20"/>
        <v>0</v>
      </c>
      <c r="M303" s="125">
        <f t="shared" si="21"/>
        <v>0</v>
      </c>
    </row>
    <row r="304" spans="1:13" x14ac:dyDescent="0.25">
      <c r="A304" s="10"/>
      <c r="B304" s="10"/>
      <c r="C304" s="36" t="s">
        <v>36</v>
      </c>
      <c r="D304" s="10"/>
      <c r="E304" s="10"/>
      <c r="F304" s="11"/>
      <c r="G304" s="2">
        <f t="shared" si="22"/>
        <v>29631782</v>
      </c>
      <c r="H304" s="73"/>
      <c r="I304" s="40"/>
      <c r="J304" s="67"/>
      <c r="K304" s="11">
        <f t="shared" si="19"/>
        <v>0</v>
      </c>
      <c r="L304" s="2">
        <f t="shared" si="20"/>
        <v>0</v>
      </c>
      <c r="M304" s="125">
        <f t="shared" si="21"/>
        <v>0</v>
      </c>
    </row>
    <row r="305" spans="1:13" x14ac:dyDescent="0.25">
      <c r="A305" s="10"/>
      <c r="B305" s="10"/>
      <c r="C305" s="36" t="s">
        <v>36</v>
      </c>
      <c r="D305" s="10"/>
      <c r="E305" s="10"/>
      <c r="F305" s="11"/>
      <c r="G305" s="2">
        <f t="shared" si="22"/>
        <v>29631782</v>
      </c>
      <c r="H305" s="73"/>
      <c r="I305" s="40"/>
      <c r="J305" s="67"/>
      <c r="K305" s="11">
        <f t="shared" si="19"/>
        <v>0</v>
      </c>
      <c r="L305" s="2">
        <f t="shared" si="20"/>
        <v>0</v>
      </c>
      <c r="M305" s="125">
        <f t="shared" si="21"/>
        <v>0</v>
      </c>
    </row>
    <row r="306" spans="1:13" x14ac:dyDescent="0.25">
      <c r="A306" s="10"/>
      <c r="B306" s="10"/>
      <c r="C306" s="36" t="s">
        <v>36</v>
      </c>
      <c r="D306" s="10"/>
      <c r="E306" s="10"/>
      <c r="F306" s="11"/>
      <c r="G306" s="2">
        <f t="shared" si="22"/>
        <v>29631782</v>
      </c>
      <c r="H306" s="73"/>
      <c r="I306" s="40"/>
      <c r="J306" s="67"/>
      <c r="K306" s="11">
        <f t="shared" si="19"/>
        <v>0</v>
      </c>
      <c r="L306" s="2">
        <f t="shared" si="20"/>
        <v>0</v>
      </c>
      <c r="M306" s="125">
        <f t="shared" si="21"/>
        <v>0</v>
      </c>
    </row>
    <row r="307" spans="1:13" x14ac:dyDescent="0.25">
      <c r="A307" s="10"/>
      <c r="B307" s="10"/>
      <c r="C307" s="36" t="s">
        <v>36</v>
      </c>
      <c r="D307" s="10"/>
      <c r="E307" s="10"/>
      <c r="F307" s="11"/>
      <c r="G307" s="2">
        <f t="shared" si="22"/>
        <v>29631782</v>
      </c>
      <c r="H307" s="73"/>
      <c r="I307" s="40"/>
      <c r="J307" s="67"/>
      <c r="K307" s="11">
        <f t="shared" si="19"/>
        <v>0</v>
      </c>
      <c r="L307" s="2">
        <f t="shared" si="20"/>
        <v>0</v>
      </c>
      <c r="M307" s="125">
        <f t="shared" si="21"/>
        <v>0</v>
      </c>
    </row>
    <row r="308" spans="1:13" x14ac:dyDescent="0.25">
      <c r="A308" s="10"/>
      <c r="B308" s="10"/>
      <c r="C308" s="36" t="s">
        <v>36</v>
      </c>
      <c r="D308" s="10"/>
      <c r="E308" s="10"/>
      <c r="F308" s="11"/>
      <c r="G308" s="2">
        <f t="shared" si="22"/>
        <v>29631782</v>
      </c>
      <c r="H308" s="73"/>
      <c r="I308" s="40"/>
      <c r="J308" s="67"/>
      <c r="K308" s="11">
        <f t="shared" si="19"/>
        <v>0</v>
      </c>
      <c r="L308" s="2">
        <f t="shared" si="20"/>
        <v>0</v>
      </c>
      <c r="M308" s="125">
        <f t="shared" si="21"/>
        <v>0</v>
      </c>
    </row>
    <row r="309" spans="1:13" x14ac:dyDescent="0.25">
      <c r="A309" s="10"/>
      <c r="B309" s="10"/>
      <c r="C309" s="36" t="s">
        <v>36</v>
      </c>
      <c r="D309" s="10"/>
      <c r="E309" s="10"/>
      <c r="F309" s="11"/>
      <c r="G309" s="2">
        <f t="shared" si="22"/>
        <v>29631782</v>
      </c>
      <c r="H309" s="73"/>
      <c r="I309" s="40"/>
      <c r="J309" s="67"/>
      <c r="K309" s="11">
        <f t="shared" si="19"/>
        <v>0</v>
      </c>
      <c r="L309" s="2">
        <f t="shared" si="20"/>
        <v>0</v>
      </c>
      <c r="M309" s="125">
        <f t="shared" si="21"/>
        <v>0</v>
      </c>
    </row>
    <row r="310" spans="1:13" x14ac:dyDescent="0.25">
      <c r="A310" s="10"/>
      <c r="B310" s="10"/>
      <c r="C310" s="36" t="s">
        <v>36</v>
      </c>
      <c r="D310" s="10"/>
      <c r="E310" s="10"/>
      <c r="F310" s="11"/>
      <c r="G310" s="2">
        <f t="shared" si="22"/>
        <v>29631782</v>
      </c>
      <c r="H310" s="73"/>
      <c r="I310" s="40"/>
      <c r="J310" s="67"/>
      <c r="K310" s="11">
        <f t="shared" si="19"/>
        <v>0</v>
      </c>
      <c r="L310" s="2">
        <f t="shared" si="20"/>
        <v>0</v>
      </c>
      <c r="M310" s="125">
        <f t="shared" si="21"/>
        <v>0</v>
      </c>
    </row>
    <row r="311" spans="1:13" x14ac:dyDescent="0.25">
      <c r="A311" s="10"/>
      <c r="B311" s="10"/>
      <c r="C311" s="36" t="s">
        <v>36</v>
      </c>
      <c r="D311" s="10"/>
      <c r="E311" s="10"/>
      <c r="F311" s="11"/>
      <c r="G311" s="2">
        <f t="shared" si="22"/>
        <v>29631782</v>
      </c>
      <c r="H311" s="73"/>
      <c r="I311" s="40"/>
      <c r="J311" s="67"/>
      <c r="K311" s="11">
        <f t="shared" si="19"/>
        <v>0</v>
      </c>
      <c r="L311" s="2">
        <f t="shared" si="20"/>
        <v>0</v>
      </c>
      <c r="M311" s="125">
        <f t="shared" si="21"/>
        <v>0</v>
      </c>
    </row>
    <row r="312" spans="1:13" x14ac:dyDescent="0.25">
      <c r="A312" s="10"/>
      <c r="B312" s="10"/>
      <c r="C312" s="36" t="s">
        <v>36</v>
      </c>
      <c r="D312" s="10"/>
      <c r="E312" s="10"/>
      <c r="F312" s="11"/>
      <c r="G312" s="2">
        <f t="shared" si="22"/>
        <v>29631782</v>
      </c>
      <c r="H312" s="73"/>
      <c r="I312" s="40"/>
      <c r="J312" s="67"/>
      <c r="K312" s="11">
        <f t="shared" si="19"/>
        <v>0</v>
      </c>
      <c r="L312" s="2">
        <f t="shared" si="20"/>
        <v>0</v>
      </c>
      <c r="M312" s="125">
        <f t="shared" si="21"/>
        <v>0</v>
      </c>
    </row>
    <row r="313" spans="1:13" x14ac:dyDescent="0.25">
      <c r="A313" s="10"/>
      <c r="B313" s="10"/>
      <c r="C313" s="36" t="s">
        <v>36</v>
      </c>
      <c r="D313" s="10"/>
      <c r="E313" s="10"/>
      <c r="F313" s="11"/>
      <c r="G313" s="2">
        <f t="shared" si="22"/>
        <v>29631782</v>
      </c>
      <c r="H313" s="73"/>
      <c r="I313" s="40"/>
      <c r="J313" s="67"/>
      <c r="K313" s="11">
        <f t="shared" si="19"/>
        <v>0</v>
      </c>
      <c r="L313" s="2">
        <f t="shared" si="20"/>
        <v>0</v>
      </c>
      <c r="M313" s="125">
        <f t="shared" si="21"/>
        <v>0</v>
      </c>
    </row>
    <row r="314" spans="1:13" x14ac:dyDescent="0.25">
      <c r="A314" s="10"/>
      <c r="B314" s="10"/>
      <c r="C314" s="36" t="s">
        <v>36</v>
      </c>
      <c r="D314" s="10"/>
      <c r="E314" s="10"/>
      <c r="F314" s="11"/>
      <c r="G314" s="2">
        <f t="shared" si="22"/>
        <v>29631782</v>
      </c>
      <c r="H314" s="73"/>
      <c r="I314" s="40"/>
      <c r="J314" s="67"/>
      <c r="K314" s="11">
        <f t="shared" si="19"/>
        <v>0</v>
      </c>
      <c r="L314" s="2">
        <f t="shared" si="20"/>
        <v>0</v>
      </c>
      <c r="M314" s="125">
        <f t="shared" si="21"/>
        <v>0</v>
      </c>
    </row>
    <row r="315" spans="1:13" x14ac:dyDescent="0.25">
      <c r="A315" s="10"/>
      <c r="B315" s="10"/>
      <c r="C315" s="36" t="s">
        <v>36</v>
      </c>
      <c r="D315" s="10"/>
      <c r="E315" s="10"/>
      <c r="F315" s="11"/>
      <c r="G315" s="2">
        <f t="shared" si="22"/>
        <v>29631782</v>
      </c>
      <c r="H315" s="73"/>
      <c r="I315" s="40"/>
      <c r="J315" s="67"/>
      <c r="K315" s="11">
        <f t="shared" si="19"/>
        <v>0</v>
      </c>
      <c r="L315" s="2">
        <f t="shared" si="20"/>
        <v>0</v>
      </c>
      <c r="M315" s="125">
        <f t="shared" si="21"/>
        <v>0</v>
      </c>
    </row>
    <row r="316" spans="1:13" x14ac:dyDescent="0.25">
      <c r="A316" s="10"/>
      <c r="B316" s="10"/>
      <c r="C316" s="36" t="s">
        <v>36</v>
      </c>
      <c r="D316" s="10"/>
      <c r="E316" s="10"/>
      <c r="F316" s="11"/>
      <c r="G316" s="2">
        <f t="shared" si="22"/>
        <v>29631782</v>
      </c>
      <c r="H316" s="73"/>
      <c r="I316" s="40"/>
      <c r="J316" s="67"/>
      <c r="K316" s="11">
        <f t="shared" si="19"/>
        <v>0</v>
      </c>
      <c r="L316" s="2">
        <f t="shared" si="20"/>
        <v>0</v>
      </c>
      <c r="M316" s="125">
        <f t="shared" si="21"/>
        <v>0</v>
      </c>
    </row>
    <row r="317" spans="1:13" x14ac:dyDescent="0.25">
      <c r="A317" s="10"/>
      <c r="B317" s="10"/>
      <c r="C317" s="36" t="s">
        <v>36</v>
      </c>
      <c r="D317" s="10"/>
      <c r="E317" s="10"/>
      <c r="F317" s="11"/>
      <c r="G317" s="2">
        <f t="shared" si="22"/>
        <v>29631782</v>
      </c>
      <c r="H317" s="73"/>
      <c r="I317" s="40"/>
      <c r="J317" s="67"/>
      <c r="K317" s="11">
        <f t="shared" si="19"/>
        <v>0</v>
      </c>
      <c r="L317" s="2">
        <f t="shared" si="20"/>
        <v>0</v>
      </c>
      <c r="M317" s="125">
        <f t="shared" si="21"/>
        <v>0</v>
      </c>
    </row>
    <row r="318" spans="1:13" x14ac:dyDescent="0.25">
      <c r="A318" s="10"/>
      <c r="B318" s="10"/>
      <c r="C318" s="36" t="s">
        <v>36</v>
      </c>
      <c r="D318" s="10"/>
      <c r="E318" s="10"/>
      <c r="F318" s="11"/>
      <c r="G318" s="2">
        <f t="shared" si="22"/>
        <v>29631782</v>
      </c>
      <c r="H318" s="73"/>
      <c r="I318" s="40"/>
      <c r="J318" s="67"/>
      <c r="K318" s="11">
        <f t="shared" si="19"/>
        <v>0</v>
      </c>
      <c r="L318" s="2">
        <f t="shared" si="20"/>
        <v>0</v>
      </c>
      <c r="M318" s="125">
        <f t="shared" si="21"/>
        <v>0</v>
      </c>
    </row>
    <row r="319" spans="1:13" x14ac:dyDescent="0.25">
      <c r="A319" s="10"/>
      <c r="B319" s="10"/>
      <c r="C319" s="36" t="s">
        <v>36</v>
      </c>
      <c r="D319" s="10"/>
      <c r="E319" s="10"/>
      <c r="F319" s="11"/>
      <c r="G319" s="2">
        <f t="shared" si="22"/>
        <v>29631782</v>
      </c>
      <c r="H319" s="73"/>
      <c r="I319" s="40"/>
      <c r="J319" s="67"/>
      <c r="K319" s="11">
        <f t="shared" si="19"/>
        <v>0</v>
      </c>
      <c r="L319" s="2">
        <f t="shared" si="20"/>
        <v>0</v>
      </c>
      <c r="M319" s="125">
        <f t="shared" si="21"/>
        <v>0</v>
      </c>
    </row>
    <row r="320" spans="1:13" x14ac:dyDescent="0.25">
      <c r="A320" s="10"/>
      <c r="B320" s="10"/>
      <c r="C320" s="36" t="s">
        <v>36</v>
      </c>
      <c r="D320" s="10"/>
      <c r="E320" s="10"/>
      <c r="F320" s="11"/>
      <c r="G320" s="2">
        <f t="shared" si="22"/>
        <v>29631782</v>
      </c>
      <c r="H320" s="73"/>
      <c r="I320" s="40"/>
      <c r="J320" s="67"/>
      <c r="K320" s="11">
        <f t="shared" si="19"/>
        <v>0</v>
      </c>
      <c r="L320" s="2">
        <f t="shared" si="20"/>
        <v>0</v>
      </c>
      <c r="M320" s="125">
        <f t="shared" si="21"/>
        <v>0</v>
      </c>
    </row>
    <row r="321" spans="1:13" x14ac:dyDescent="0.25">
      <c r="A321" s="10"/>
      <c r="B321" s="10"/>
      <c r="C321" s="36" t="s">
        <v>36</v>
      </c>
      <c r="D321" s="10"/>
      <c r="E321" s="10"/>
      <c r="F321" s="11"/>
      <c r="G321" s="2">
        <f t="shared" si="22"/>
        <v>29631782</v>
      </c>
      <c r="H321" s="73"/>
      <c r="I321" s="40"/>
      <c r="J321" s="67"/>
      <c r="K321" s="11">
        <f t="shared" si="19"/>
        <v>0</v>
      </c>
      <c r="L321" s="2">
        <f t="shared" si="20"/>
        <v>0</v>
      </c>
      <c r="M321" s="125">
        <f t="shared" si="21"/>
        <v>0</v>
      </c>
    </row>
    <row r="322" spans="1:13" x14ac:dyDescent="0.25">
      <c r="A322" s="10"/>
      <c r="B322" s="10"/>
      <c r="C322" s="36" t="s">
        <v>36</v>
      </c>
      <c r="D322" s="10"/>
      <c r="E322" s="10"/>
      <c r="F322" s="11"/>
      <c r="G322" s="2">
        <f t="shared" si="22"/>
        <v>29631782</v>
      </c>
      <c r="H322" s="73"/>
      <c r="I322" s="40"/>
      <c r="J322" s="67"/>
      <c r="K322" s="11">
        <f t="shared" si="19"/>
        <v>0</v>
      </c>
      <c r="L322" s="2">
        <f t="shared" si="20"/>
        <v>0</v>
      </c>
      <c r="M322" s="125">
        <f t="shared" si="21"/>
        <v>0</v>
      </c>
    </row>
    <row r="323" spans="1:13" x14ac:dyDescent="0.25">
      <c r="A323" s="10"/>
      <c r="B323" s="10"/>
      <c r="C323" s="36" t="s">
        <v>36</v>
      </c>
      <c r="D323" s="10"/>
      <c r="E323" s="10"/>
      <c r="F323" s="11"/>
      <c r="G323" s="89">
        <f t="shared" si="22"/>
        <v>29631782</v>
      </c>
      <c r="H323" s="73"/>
      <c r="I323" s="40"/>
      <c r="J323" s="67"/>
      <c r="K323" s="11">
        <f t="shared" si="19"/>
        <v>0</v>
      </c>
      <c r="L323" s="2">
        <f t="shared" si="20"/>
        <v>0</v>
      </c>
      <c r="M323" s="125">
        <f t="shared" si="21"/>
        <v>0</v>
      </c>
    </row>
    <row r="324" spans="1:13" x14ac:dyDescent="0.25">
      <c r="G324" s="90"/>
    </row>
  </sheetData>
  <dataValidations count="1">
    <dataValidation type="list" allowBlank="1" showInputMessage="1" showErrorMessage="1" sqref="C5:C323" xr:uid="{B3E2F492-51EE-422F-BB1D-3C233E5952EB}">
      <formula1>OPERACION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Q350"/>
  <sheetViews>
    <sheetView topLeftCell="A172" workbookViewId="0">
      <selection activeCell="F179" sqref="F179"/>
    </sheetView>
  </sheetViews>
  <sheetFormatPr baseColWidth="10" defaultRowHeight="15" x14ac:dyDescent="0.25"/>
  <cols>
    <col min="2" max="2" width="12.7109375" bestFit="1" customWidth="1"/>
    <col min="3" max="3" width="16.140625" customWidth="1"/>
    <col min="4" max="4" width="26" customWidth="1"/>
    <col min="5" max="5" width="18.140625" style="78" customWidth="1"/>
    <col min="6" max="6" width="12.7109375" bestFit="1" customWidth="1"/>
    <col min="7" max="7" width="13.28515625" customWidth="1"/>
    <col min="8" max="9" width="13.5703125" bestFit="1" customWidth="1"/>
    <col min="10" max="10" width="15.85546875" customWidth="1"/>
    <col min="11" max="11" width="14.85546875" customWidth="1"/>
    <col min="12" max="12" width="14.140625" customWidth="1"/>
    <col min="13" max="13" width="14.5703125" style="78" customWidth="1"/>
  </cols>
  <sheetData>
    <row r="1" spans="1:17" x14ac:dyDescent="0.25">
      <c r="A1" s="29">
        <v>4128124511</v>
      </c>
    </row>
    <row r="2" spans="1:17" ht="18.75" x14ac:dyDescent="0.3">
      <c r="A2" s="4" t="s">
        <v>3</v>
      </c>
      <c r="B2" s="20">
        <v>12984085</v>
      </c>
      <c r="C2" s="144" t="s">
        <v>43</v>
      </c>
      <c r="E2" s="83" t="s">
        <v>9</v>
      </c>
      <c r="F2" s="27" t="s">
        <v>10</v>
      </c>
      <c r="G2" s="28" t="s">
        <v>13</v>
      </c>
      <c r="H2" s="28" t="s">
        <v>4</v>
      </c>
      <c r="I2" s="47" t="s">
        <v>8</v>
      </c>
      <c r="J2" s="47" t="s">
        <v>19</v>
      </c>
      <c r="K2" s="30" t="s">
        <v>12</v>
      </c>
      <c r="L2" s="24"/>
      <c r="M2" s="123"/>
    </row>
    <row r="3" spans="1:17" x14ac:dyDescent="0.25">
      <c r="A3" s="4" t="s">
        <v>7</v>
      </c>
      <c r="B3" s="20">
        <v>0</v>
      </c>
      <c r="C3" s="5"/>
      <c r="D3" s="5"/>
      <c r="E3" s="74">
        <f>SUM(E5:E80)</f>
        <v>100000620</v>
      </c>
      <c r="F3" s="3">
        <f>SUM(F5:F80)</f>
        <v>99700000</v>
      </c>
      <c r="G3" s="3">
        <f>B2+E3-F3</f>
        <v>13284705</v>
      </c>
      <c r="H3" s="15">
        <f>SUM(L5:L120)</f>
        <v>37530500</v>
      </c>
      <c r="I3" s="25">
        <f>SUM(H5:H380)</f>
        <v>108505500</v>
      </c>
      <c r="J3" s="25">
        <f>SUM(I5:I258)</f>
        <v>294722000</v>
      </c>
      <c r="K3" s="25">
        <f>SUM(J4:J258)</f>
        <v>336000</v>
      </c>
      <c r="L3" s="13"/>
      <c r="M3" s="123"/>
      <c r="N3" s="5"/>
    </row>
    <row r="4" spans="1:17" x14ac:dyDescent="0.25">
      <c r="A4" s="6" t="s">
        <v>0</v>
      </c>
      <c r="B4" s="6" t="s">
        <v>15</v>
      </c>
      <c r="C4" s="6" t="s">
        <v>16</v>
      </c>
      <c r="D4" s="6" t="s">
        <v>14</v>
      </c>
      <c r="E4" s="84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24" t="s">
        <v>35</v>
      </c>
    </row>
    <row r="5" spans="1:17" x14ac:dyDescent="0.25">
      <c r="A5" s="34">
        <v>44108</v>
      </c>
      <c r="B5" s="35"/>
      <c r="C5" s="36" t="s">
        <v>36</v>
      </c>
      <c r="D5" s="36" t="s">
        <v>42</v>
      </c>
      <c r="E5" s="53"/>
      <c r="F5" s="37">
        <v>1140000</v>
      </c>
      <c r="G5" s="38">
        <f>B2+E5-F5</f>
        <v>11844085</v>
      </c>
      <c r="H5" s="72">
        <v>528000</v>
      </c>
      <c r="I5" s="72">
        <v>840000</v>
      </c>
      <c r="J5" s="67"/>
      <c r="K5" s="37">
        <f>H5+I5-J5</f>
        <v>1368000</v>
      </c>
      <c r="L5" s="38">
        <f>H5+I5+J5-F5</f>
        <v>228000</v>
      </c>
      <c r="M5" s="125">
        <f>F5*0.2</f>
        <v>228000</v>
      </c>
    </row>
    <row r="6" spans="1:17" x14ac:dyDescent="0.25">
      <c r="A6" s="34">
        <v>44109</v>
      </c>
      <c r="B6" s="35"/>
      <c r="C6" s="36" t="s">
        <v>36</v>
      </c>
      <c r="D6" s="36" t="s">
        <v>46</v>
      </c>
      <c r="E6" s="53"/>
      <c r="F6" s="37">
        <v>2180000</v>
      </c>
      <c r="G6" s="38">
        <f>G5+E6-F6</f>
        <v>9664085</v>
      </c>
      <c r="H6" s="72">
        <v>550000</v>
      </c>
      <c r="I6" s="72">
        <v>2066000</v>
      </c>
      <c r="J6" s="67"/>
      <c r="K6" s="37">
        <f t="shared" ref="K6:K69" si="0">H6+I6-J6</f>
        <v>2616000</v>
      </c>
      <c r="L6" s="38">
        <f t="shared" ref="L6:L69" si="1">H6+I6+J6-F6</f>
        <v>436000</v>
      </c>
      <c r="M6" s="125">
        <f>F6*0.2</f>
        <v>436000</v>
      </c>
    </row>
    <row r="7" spans="1:17" x14ac:dyDescent="0.25">
      <c r="A7" s="34">
        <v>44111</v>
      </c>
      <c r="B7" s="35"/>
      <c r="C7" s="36" t="s">
        <v>36</v>
      </c>
      <c r="D7" s="36"/>
      <c r="E7" s="53"/>
      <c r="F7" s="37">
        <v>800000</v>
      </c>
      <c r="G7" s="38">
        <f t="shared" ref="G7:G70" si="2">G6+E7-F7</f>
        <v>8864085</v>
      </c>
      <c r="H7" s="72">
        <v>960000</v>
      </c>
      <c r="I7" s="72">
        <v>0</v>
      </c>
      <c r="J7" s="67"/>
      <c r="K7" s="37">
        <f t="shared" si="0"/>
        <v>960000</v>
      </c>
      <c r="L7" s="38">
        <f t="shared" si="1"/>
        <v>160000</v>
      </c>
      <c r="M7" s="125">
        <f>F7*0.2</f>
        <v>160000</v>
      </c>
    </row>
    <row r="8" spans="1:17" x14ac:dyDescent="0.25">
      <c r="A8" s="34">
        <v>44111</v>
      </c>
      <c r="B8" s="35"/>
      <c r="C8" s="36" t="s">
        <v>36</v>
      </c>
      <c r="D8" s="36" t="s">
        <v>55</v>
      </c>
      <c r="E8" s="53"/>
      <c r="F8" s="37">
        <v>60000</v>
      </c>
      <c r="G8" s="38">
        <f t="shared" si="2"/>
        <v>8804085</v>
      </c>
      <c r="H8" s="72">
        <v>24000</v>
      </c>
      <c r="I8" s="72">
        <v>48000</v>
      </c>
      <c r="J8" s="67"/>
      <c r="K8" s="37">
        <f t="shared" si="0"/>
        <v>72000</v>
      </c>
      <c r="L8" s="38">
        <f t="shared" si="1"/>
        <v>12000</v>
      </c>
      <c r="M8" s="125">
        <f t="shared" ref="M8:M69" si="3">F8*0.2</f>
        <v>12000</v>
      </c>
      <c r="O8" s="59"/>
    </row>
    <row r="9" spans="1:17" x14ac:dyDescent="0.25">
      <c r="A9" s="34">
        <v>44111</v>
      </c>
      <c r="B9" s="35"/>
      <c r="C9" s="36" t="s">
        <v>36</v>
      </c>
      <c r="D9" s="36" t="s">
        <v>58</v>
      </c>
      <c r="E9" s="53"/>
      <c r="F9" s="37">
        <v>340000</v>
      </c>
      <c r="G9" s="38">
        <f t="shared" si="2"/>
        <v>8464085</v>
      </c>
      <c r="H9" s="72">
        <v>50000</v>
      </c>
      <c r="I9" s="72">
        <v>360000</v>
      </c>
      <c r="J9" s="67"/>
      <c r="K9" s="37">
        <f t="shared" si="0"/>
        <v>410000</v>
      </c>
      <c r="L9" s="38">
        <f t="shared" si="1"/>
        <v>70000</v>
      </c>
      <c r="M9" s="125">
        <f t="shared" si="3"/>
        <v>68000</v>
      </c>
      <c r="N9" s="59" t="s">
        <v>27</v>
      </c>
      <c r="O9" s="59"/>
      <c r="P9" s="59"/>
      <c r="Q9" s="59"/>
    </row>
    <row r="10" spans="1:17" x14ac:dyDescent="0.25">
      <c r="A10" s="34">
        <v>44112</v>
      </c>
      <c r="B10" s="35"/>
      <c r="C10" s="36" t="s">
        <v>36</v>
      </c>
      <c r="D10" s="36" t="s">
        <v>55</v>
      </c>
      <c r="E10" s="53"/>
      <c r="F10" s="37">
        <v>120000</v>
      </c>
      <c r="G10" s="38">
        <f t="shared" si="2"/>
        <v>8344085</v>
      </c>
      <c r="H10" s="72"/>
      <c r="I10" s="72">
        <v>144000</v>
      </c>
      <c r="J10" s="67"/>
      <c r="K10" s="37">
        <f t="shared" si="0"/>
        <v>144000</v>
      </c>
      <c r="L10" s="38">
        <f t="shared" si="1"/>
        <v>24000</v>
      </c>
      <c r="M10" s="125">
        <f t="shared" si="3"/>
        <v>24000</v>
      </c>
    </row>
    <row r="11" spans="1:17" x14ac:dyDescent="0.25">
      <c r="A11" s="34">
        <v>44112</v>
      </c>
      <c r="B11" s="35"/>
      <c r="C11" s="36" t="s">
        <v>36</v>
      </c>
      <c r="D11" s="36" t="s">
        <v>64</v>
      </c>
      <c r="E11" s="53"/>
      <c r="F11" s="37">
        <v>400000</v>
      </c>
      <c r="G11" s="38">
        <f>G10+E11-F11</f>
        <v>7944085</v>
      </c>
      <c r="H11" s="72">
        <v>240000</v>
      </c>
      <c r="I11" s="72" t="s">
        <v>27</v>
      </c>
      <c r="J11" s="67"/>
      <c r="K11" s="37">
        <v>0</v>
      </c>
      <c r="L11" s="38">
        <v>0</v>
      </c>
      <c r="M11" s="125">
        <f t="shared" si="3"/>
        <v>80000</v>
      </c>
    </row>
    <row r="12" spans="1:17" x14ac:dyDescent="0.25">
      <c r="A12" s="34">
        <v>44113</v>
      </c>
      <c r="B12" s="35"/>
      <c r="C12" s="36" t="s">
        <v>34</v>
      </c>
      <c r="D12" s="36"/>
      <c r="E12" s="53">
        <v>20000124</v>
      </c>
      <c r="F12" s="37"/>
      <c r="G12" s="38">
        <f t="shared" si="2"/>
        <v>27944209</v>
      </c>
      <c r="H12" s="72"/>
      <c r="I12" s="72"/>
      <c r="J12" s="67"/>
      <c r="K12" s="37">
        <f t="shared" si="0"/>
        <v>0</v>
      </c>
      <c r="L12" s="38">
        <f t="shared" si="1"/>
        <v>0</v>
      </c>
      <c r="M12" s="125">
        <f t="shared" si="3"/>
        <v>0</v>
      </c>
    </row>
    <row r="13" spans="1:17" x14ac:dyDescent="0.25">
      <c r="A13" s="34">
        <v>44113</v>
      </c>
      <c r="B13" s="35"/>
      <c r="C13" s="36" t="s">
        <v>36</v>
      </c>
      <c r="D13" s="36" t="s">
        <v>66</v>
      </c>
      <c r="E13" s="53"/>
      <c r="F13" s="37">
        <v>800000</v>
      </c>
      <c r="G13" s="38">
        <f t="shared" si="2"/>
        <v>27144209</v>
      </c>
      <c r="H13" s="72"/>
      <c r="I13" s="72">
        <v>960000</v>
      </c>
      <c r="J13" s="67"/>
      <c r="K13" s="37">
        <f t="shared" si="0"/>
        <v>960000</v>
      </c>
      <c r="L13" s="38">
        <f t="shared" si="1"/>
        <v>160000</v>
      </c>
      <c r="M13" s="125">
        <f t="shared" si="3"/>
        <v>160000</v>
      </c>
    </row>
    <row r="14" spans="1:17" x14ac:dyDescent="0.25">
      <c r="A14" s="34">
        <v>44113</v>
      </c>
      <c r="B14" s="35"/>
      <c r="C14" s="36" t="s">
        <v>36</v>
      </c>
      <c r="D14" s="36" t="s">
        <v>69</v>
      </c>
      <c r="E14" s="53"/>
      <c r="F14" s="37">
        <v>220000</v>
      </c>
      <c r="G14" s="38">
        <f t="shared" si="2"/>
        <v>26924209</v>
      </c>
      <c r="H14" s="72">
        <v>24000</v>
      </c>
      <c r="I14" s="72">
        <v>240000</v>
      </c>
      <c r="J14" s="67"/>
      <c r="K14" s="37">
        <f t="shared" si="0"/>
        <v>264000</v>
      </c>
      <c r="L14" s="38">
        <f t="shared" si="1"/>
        <v>44000</v>
      </c>
      <c r="M14" s="125">
        <f t="shared" si="3"/>
        <v>44000</v>
      </c>
    </row>
    <row r="15" spans="1:17" x14ac:dyDescent="0.25">
      <c r="A15" s="34">
        <v>44114</v>
      </c>
      <c r="B15" s="35"/>
      <c r="C15" s="36" t="s">
        <v>36</v>
      </c>
      <c r="D15" s="36" t="s">
        <v>70</v>
      </c>
      <c r="E15" s="53"/>
      <c r="F15" s="37">
        <v>80000</v>
      </c>
      <c r="G15" s="38">
        <f t="shared" si="2"/>
        <v>26844209</v>
      </c>
      <c r="H15" s="72"/>
      <c r="I15" s="53">
        <v>96000</v>
      </c>
      <c r="J15" s="67"/>
      <c r="K15" s="37">
        <f t="shared" si="0"/>
        <v>96000</v>
      </c>
      <c r="L15" s="38">
        <f t="shared" si="1"/>
        <v>16000</v>
      </c>
      <c r="M15" s="125">
        <f t="shared" si="3"/>
        <v>16000</v>
      </c>
    </row>
    <row r="16" spans="1:17" x14ac:dyDescent="0.25">
      <c r="A16" s="10">
        <v>44114</v>
      </c>
      <c r="B16" s="22"/>
      <c r="C16" s="36" t="s">
        <v>36</v>
      </c>
      <c r="D16" s="1" t="s">
        <v>73</v>
      </c>
      <c r="E16" s="11"/>
      <c r="F16" s="37">
        <v>880000</v>
      </c>
      <c r="G16" s="38">
        <f t="shared" si="2"/>
        <v>25964209</v>
      </c>
      <c r="H16" s="72">
        <v>3000</v>
      </c>
      <c r="I16" s="53">
        <v>1053000</v>
      </c>
      <c r="J16" s="67"/>
      <c r="K16" s="37">
        <f t="shared" si="0"/>
        <v>1056000</v>
      </c>
      <c r="L16" s="38">
        <f t="shared" si="1"/>
        <v>176000</v>
      </c>
      <c r="M16" s="125">
        <f t="shared" si="3"/>
        <v>176000</v>
      </c>
    </row>
    <row r="17" spans="1:15" x14ac:dyDescent="0.25">
      <c r="A17" s="10">
        <v>44115</v>
      </c>
      <c r="B17" s="22"/>
      <c r="C17" s="36" t="s">
        <v>36</v>
      </c>
      <c r="D17" s="1" t="s">
        <v>74</v>
      </c>
      <c r="E17" s="40"/>
      <c r="F17" s="11">
        <v>420000</v>
      </c>
      <c r="G17" s="2">
        <f t="shared" si="2"/>
        <v>25544209</v>
      </c>
      <c r="H17" s="73">
        <v>312000</v>
      </c>
      <c r="I17" s="40">
        <v>192000</v>
      </c>
      <c r="J17" s="67"/>
      <c r="K17" s="11">
        <f t="shared" si="0"/>
        <v>504000</v>
      </c>
      <c r="L17" s="2">
        <f t="shared" si="1"/>
        <v>84000</v>
      </c>
      <c r="M17" s="125">
        <f t="shared" si="3"/>
        <v>84000</v>
      </c>
    </row>
    <row r="18" spans="1:15" x14ac:dyDescent="0.25">
      <c r="A18" s="10">
        <v>44115</v>
      </c>
      <c r="B18" s="22"/>
      <c r="C18" s="36" t="s">
        <v>36</v>
      </c>
      <c r="D18" s="1" t="s">
        <v>69</v>
      </c>
      <c r="E18" s="40"/>
      <c r="F18" s="11">
        <v>100000</v>
      </c>
      <c r="G18" s="2">
        <f t="shared" si="2"/>
        <v>25444209</v>
      </c>
      <c r="H18" s="73"/>
      <c r="I18" s="40">
        <v>120000</v>
      </c>
      <c r="J18" s="67"/>
      <c r="K18" s="11">
        <f t="shared" si="0"/>
        <v>120000</v>
      </c>
      <c r="L18" s="2">
        <f t="shared" si="1"/>
        <v>20000</v>
      </c>
      <c r="M18" s="125">
        <f t="shared" si="3"/>
        <v>20000</v>
      </c>
    </row>
    <row r="19" spans="1:15" x14ac:dyDescent="0.25">
      <c r="A19" s="10">
        <v>44116</v>
      </c>
      <c r="B19" s="22"/>
      <c r="C19" s="36" t="s">
        <v>36</v>
      </c>
      <c r="D19" s="1" t="s">
        <v>76</v>
      </c>
      <c r="E19" s="40"/>
      <c r="F19" s="11">
        <v>3300000</v>
      </c>
      <c r="G19" s="2">
        <f t="shared" si="2"/>
        <v>22144209</v>
      </c>
      <c r="H19" s="73">
        <f>54000+74000</f>
        <v>128000</v>
      </c>
      <c r="I19" s="40">
        <f>864000+2904000</f>
        <v>3768000</v>
      </c>
      <c r="J19" s="67"/>
      <c r="K19" s="11">
        <f t="shared" si="0"/>
        <v>3896000</v>
      </c>
      <c r="L19" s="2">
        <f t="shared" si="1"/>
        <v>596000</v>
      </c>
      <c r="M19" s="125">
        <f t="shared" si="3"/>
        <v>660000</v>
      </c>
    </row>
    <row r="20" spans="1:15" x14ac:dyDescent="0.25">
      <c r="A20" s="10">
        <v>44117</v>
      </c>
      <c r="B20" s="22"/>
      <c r="C20" s="36" t="s">
        <v>36</v>
      </c>
      <c r="D20" s="1" t="s">
        <v>81</v>
      </c>
      <c r="E20" s="40"/>
      <c r="F20" s="11">
        <v>1880000</v>
      </c>
      <c r="G20" s="2">
        <f t="shared" si="2"/>
        <v>20264209</v>
      </c>
      <c r="H20" s="73"/>
      <c r="I20" s="40">
        <v>2232000</v>
      </c>
      <c r="J20" s="67"/>
      <c r="K20" s="11">
        <f t="shared" si="0"/>
        <v>2232000</v>
      </c>
      <c r="L20" s="2">
        <f t="shared" si="1"/>
        <v>352000</v>
      </c>
      <c r="M20" s="125">
        <f t="shared" si="3"/>
        <v>376000</v>
      </c>
    </row>
    <row r="21" spans="1:15" x14ac:dyDescent="0.25">
      <c r="A21" s="10">
        <v>44118</v>
      </c>
      <c r="B21" s="22"/>
      <c r="C21" s="36" t="s">
        <v>36</v>
      </c>
      <c r="D21" s="1" t="s">
        <v>55</v>
      </c>
      <c r="E21" s="40"/>
      <c r="F21" s="11">
        <v>1700000</v>
      </c>
      <c r="G21" s="2">
        <f t="shared" si="2"/>
        <v>18564209</v>
      </c>
      <c r="H21" s="73">
        <v>482000</v>
      </c>
      <c r="I21" s="40">
        <v>1560000</v>
      </c>
      <c r="J21" s="67"/>
      <c r="K21" s="11">
        <f t="shared" si="0"/>
        <v>2042000</v>
      </c>
      <c r="L21" s="2">
        <f t="shared" si="1"/>
        <v>342000</v>
      </c>
      <c r="M21" s="125">
        <f t="shared" si="3"/>
        <v>340000</v>
      </c>
    </row>
    <row r="22" spans="1:15" x14ac:dyDescent="0.25">
      <c r="A22" s="10">
        <v>44119</v>
      </c>
      <c r="B22" s="22"/>
      <c r="C22" s="36" t="s">
        <v>36</v>
      </c>
      <c r="D22" s="1" t="s">
        <v>85</v>
      </c>
      <c r="E22" s="40"/>
      <c r="F22" s="11">
        <v>2120000</v>
      </c>
      <c r="G22" s="2">
        <f t="shared" si="2"/>
        <v>16444209</v>
      </c>
      <c r="H22" s="73">
        <v>1162000</v>
      </c>
      <c r="I22" s="40">
        <v>1392000</v>
      </c>
      <c r="J22" s="67"/>
      <c r="K22" s="11">
        <f t="shared" si="0"/>
        <v>2554000</v>
      </c>
      <c r="L22" s="2">
        <f t="shared" si="1"/>
        <v>434000</v>
      </c>
      <c r="M22" s="125">
        <f t="shared" si="3"/>
        <v>424000</v>
      </c>
    </row>
    <row r="23" spans="1:15" x14ac:dyDescent="0.25">
      <c r="A23" s="10">
        <v>44119</v>
      </c>
      <c r="B23" s="22"/>
      <c r="C23" s="36" t="s">
        <v>36</v>
      </c>
      <c r="D23" s="1" t="s">
        <v>86</v>
      </c>
      <c r="E23" s="40"/>
      <c r="F23" s="11">
        <v>620000</v>
      </c>
      <c r="G23" s="2">
        <f t="shared" si="2"/>
        <v>15824209</v>
      </c>
      <c r="H23" s="73">
        <v>24000</v>
      </c>
      <c r="I23" s="40">
        <v>720000</v>
      </c>
      <c r="J23" s="67"/>
      <c r="K23" s="11">
        <f t="shared" si="0"/>
        <v>744000</v>
      </c>
      <c r="L23" s="2">
        <f t="shared" si="1"/>
        <v>124000</v>
      </c>
      <c r="M23" s="125">
        <f t="shared" si="3"/>
        <v>124000</v>
      </c>
    </row>
    <row r="24" spans="1:15" x14ac:dyDescent="0.25">
      <c r="A24" s="10">
        <v>44119</v>
      </c>
      <c r="B24" s="22"/>
      <c r="C24" s="36" t="s">
        <v>36</v>
      </c>
      <c r="D24" s="1" t="s">
        <v>58</v>
      </c>
      <c r="E24" s="53"/>
      <c r="F24" s="11">
        <v>3420000</v>
      </c>
      <c r="G24" s="2">
        <f t="shared" si="2"/>
        <v>12404209</v>
      </c>
      <c r="H24" s="73">
        <v>2490000</v>
      </c>
      <c r="I24" s="40">
        <v>1614000</v>
      </c>
      <c r="J24" s="67"/>
      <c r="K24" s="11">
        <f t="shared" si="0"/>
        <v>4104000</v>
      </c>
      <c r="L24" s="2">
        <f t="shared" si="1"/>
        <v>684000</v>
      </c>
      <c r="M24" s="125">
        <f t="shared" si="3"/>
        <v>684000</v>
      </c>
    </row>
    <row r="25" spans="1:15" x14ac:dyDescent="0.25">
      <c r="A25" s="10">
        <v>44120</v>
      </c>
      <c r="B25" s="22"/>
      <c r="C25" s="36" t="s">
        <v>36</v>
      </c>
      <c r="D25" s="1" t="s">
        <v>55</v>
      </c>
      <c r="E25" s="40"/>
      <c r="F25" s="11">
        <v>2500000</v>
      </c>
      <c r="G25" s="2">
        <f t="shared" si="2"/>
        <v>9904209</v>
      </c>
      <c r="H25" s="73">
        <v>1470000</v>
      </c>
      <c r="I25" s="40">
        <v>1680000</v>
      </c>
      <c r="J25" s="67"/>
      <c r="K25" s="11">
        <f t="shared" si="0"/>
        <v>3150000</v>
      </c>
      <c r="L25" s="2">
        <f t="shared" si="1"/>
        <v>650000</v>
      </c>
      <c r="M25" s="125">
        <f t="shared" si="3"/>
        <v>500000</v>
      </c>
      <c r="N25" t="s">
        <v>91</v>
      </c>
    </row>
    <row r="26" spans="1:15" x14ac:dyDescent="0.25">
      <c r="A26" s="10">
        <v>44120</v>
      </c>
      <c r="B26" s="22"/>
      <c r="C26" s="36" t="s">
        <v>36</v>
      </c>
      <c r="D26" s="1" t="s">
        <v>69</v>
      </c>
      <c r="E26" s="40"/>
      <c r="F26" s="11">
        <v>260000</v>
      </c>
      <c r="G26" s="2">
        <f t="shared" si="2"/>
        <v>9644209</v>
      </c>
      <c r="H26" s="73"/>
      <c r="I26" s="40">
        <v>312000</v>
      </c>
      <c r="J26" s="67"/>
      <c r="K26" s="11">
        <f t="shared" si="0"/>
        <v>312000</v>
      </c>
      <c r="L26" s="2">
        <f t="shared" si="1"/>
        <v>52000</v>
      </c>
      <c r="M26" s="125">
        <f t="shared" si="3"/>
        <v>52000</v>
      </c>
      <c r="N26" t="s">
        <v>27</v>
      </c>
    </row>
    <row r="27" spans="1:15" x14ac:dyDescent="0.25">
      <c r="A27" s="10">
        <v>44121</v>
      </c>
      <c r="B27" s="22"/>
      <c r="C27" s="36" t="s">
        <v>36</v>
      </c>
      <c r="D27" s="1" t="s">
        <v>96</v>
      </c>
      <c r="E27" s="40"/>
      <c r="F27" s="11">
        <v>2440000</v>
      </c>
      <c r="G27" s="2">
        <f t="shared" si="2"/>
        <v>7204209</v>
      </c>
      <c r="H27" s="73">
        <v>264000</v>
      </c>
      <c r="I27" s="40">
        <v>2664000</v>
      </c>
      <c r="J27" s="67"/>
      <c r="K27" s="11">
        <f t="shared" si="0"/>
        <v>2928000</v>
      </c>
      <c r="L27" s="2">
        <f t="shared" si="1"/>
        <v>488000</v>
      </c>
      <c r="M27" s="125">
        <f t="shared" si="3"/>
        <v>488000</v>
      </c>
    </row>
    <row r="28" spans="1:15" x14ac:dyDescent="0.25">
      <c r="A28" s="10">
        <v>44121</v>
      </c>
      <c r="B28" s="22"/>
      <c r="C28" s="36" t="s">
        <v>36</v>
      </c>
      <c r="D28" s="1" t="s">
        <v>69</v>
      </c>
      <c r="E28" s="40"/>
      <c r="F28" s="11">
        <v>1920000</v>
      </c>
      <c r="G28" s="2">
        <f t="shared" si="2"/>
        <v>5284209</v>
      </c>
      <c r="H28" s="73">
        <v>1167500</v>
      </c>
      <c r="I28" s="40">
        <v>1440000</v>
      </c>
      <c r="J28" s="67"/>
      <c r="K28" s="11">
        <f t="shared" si="0"/>
        <v>2607500</v>
      </c>
      <c r="L28" s="2">
        <f t="shared" si="1"/>
        <v>687500</v>
      </c>
      <c r="M28" s="125">
        <f t="shared" si="3"/>
        <v>384000</v>
      </c>
      <c r="N28" t="s">
        <v>99</v>
      </c>
    </row>
    <row r="29" spans="1:15" x14ac:dyDescent="0.25">
      <c r="A29" s="10">
        <v>44122</v>
      </c>
      <c r="B29" s="22"/>
      <c r="C29" s="36" t="s">
        <v>36</v>
      </c>
      <c r="D29" s="1" t="s">
        <v>69</v>
      </c>
      <c r="E29" s="40"/>
      <c r="F29" s="11">
        <v>4660000</v>
      </c>
      <c r="G29" s="2">
        <f t="shared" si="2"/>
        <v>624209</v>
      </c>
      <c r="H29" s="73">
        <v>1133000</v>
      </c>
      <c r="I29" s="40">
        <v>4464000</v>
      </c>
      <c r="J29" s="67"/>
      <c r="K29" s="11">
        <f t="shared" si="0"/>
        <v>5597000</v>
      </c>
      <c r="L29" s="2">
        <f t="shared" si="1"/>
        <v>937000</v>
      </c>
      <c r="M29" s="125">
        <f t="shared" si="3"/>
        <v>932000</v>
      </c>
    </row>
    <row r="30" spans="1:15" x14ac:dyDescent="0.25">
      <c r="A30" s="10">
        <v>44122</v>
      </c>
      <c r="B30" s="22"/>
      <c r="C30" s="36" t="s">
        <v>36</v>
      </c>
      <c r="D30" s="1"/>
      <c r="E30" s="40"/>
      <c r="F30" s="11">
        <v>580000</v>
      </c>
      <c r="G30" s="2">
        <f t="shared" si="2"/>
        <v>44209</v>
      </c>
      <c r="H30" s="73"/>
      <c r="I30" s="40">
        <v>480000</v>
      </c>
      <c r="J30" s="67">
        <v>216000</v>
      </c>
      <c r="K30" s="11">
        <f t="shared" si="0"/>
        <v>264000</v>
      </c>
      <c r="L30" s="2">
        <f t="shared" si="1"/>
        <v>116000</v>
      </c>
      <c r="M30" s="125">
        <f t="shared" si="3"/>
        <v>116000</v>
      </c>
    </row>
    <row r="31" spans="1:15" x14ac:dyDescent="0.25">
      <c r="A31" s="10">
        <v>44123</v>
      </c>
      <c r="B31" s="22"/>
      <c r="C31" s="36" t="s">
        <v>34</v>
      </c>
      <c r="D31" s="1"/>
      <c r="E31" s="40">
        <v>20000124</v>
      </c>
      <c r="F31" s="11">
        <v>200000</v>
      </c>
      <c r="G31" s="2">
        <f t="shared" si="2"/>
        <v>19844333</v>
      </c>
      <c r="H31" s="73"/>
      <c r="I31" s="40">
        <v>240000</v>
      </c>
      <c r="J31" s="67"/>
      <c r="K31" s="11">
        <f t="shared" si="0"/>
        <v>240000</v>
      </c>
      <c r="L31" s="2">
        <f t="shared" si="1"/>
        <v>40000</v>
      </c>
      <c r="M31" s="125">
        <f t="shared" si="3"/>
        <v>40000</v>
      </c>
    </row>
    <row r="32" spans="1:15" x14ac:dyDescent="0.25">
      <c r="A32" s="10">
        <v>44124</v>
      </c>
      <c r="B32" s="22"/>
      <c r="C32" s="36" t="s">
        <v>36</v>
      </c>
      <c r="D32" s="1"/>
      <c r="E32" s="40"/>
      <c r="F32" s="11">
        <v>1320000</v>
      </c>
      <c r="G32" s="2">
        <f t="shared" si="2"/>
        <v>18524333</v>
      </c>
      <c r="H32" s="73"/>
      <c r="I32" s="40">
        <v>1584000</v>
      </c>
      <c r="J32" s="67"/>
      <c r="K32" s="11">
        <f t="shared" si="0"/>
        <v>1584000</v>
      </c>
      <c r="L32" s="2">
        <f t="shared" si="1"/>
        <v>264000</v>
      </c>
      <c r="M32" s="125">
        <f t="shared" si="3"/>
        <v>264000</v>
      </c>
      <c r="N32" t="s">
        <v>27</v>
      </c>
      <c r="O32" t="s">
        <v>27</v>
      </c>
    </row>
    <row r="33" spans="1:14" x14ac:dyDescent="0.25">
      <c r="A33" s="10">
        <v>44125</v>
      </c>
      <c r="B33" s="22"/>
      <c r="C33" s="36" t="s">
        <v>36</v>
      </c>
      <c r="D33" s="1"/>
      <c r="E33" s="40"/>
      <c r="F33" s="11">
        <v>440000</v>
      </c>
      <c r="G33" s="2">
        <f t="shared" si="2"/>
        <v>18084333</v>
      </c>
      <c r="H33" s="73">
        <v>264000</v>
      </c>
      <c r="I33" s="40">
        <v>264000</v>
      </c>
      <c r="J33" s="67"/>
      <c r="K33" s="11">
        <f t="shared" si="0"/>
        <v>528000</v>
      </c>
      <c r="L33" s="2">
        <f t="shared" si="1"/>
        <v>88000</v>
      </c>
      <c r="M33" s="125">
        <f t="shared" si="3"/>
        <v>88000</v>
      </c>
    </row>
    <row r="34" spans="1:14" x14ac:dyDescent="0.25">
      <c r="A34" s="10">
        <v>44125</v>
      </c>
      <c r="B34" s="22"/>
      <c r="C34" s="36" t="s">
        <v>36</v>
      </c>
      <c r="D34" s="1"/>
      <c r="E34" s="11"/>
      <c r="F34" s="11">
        <v>800000</v>
      </c>
      <c r="G34" s="2">
        <f t="shared" si="2"/>
        <v>17284333</v>
      </c>
      <c r="H34" s="73">
        <v>240000</v>
      </c>
      <c r="I34" s="40">
        <v>720000</v>
      </c>
      <c r="J34" s="67"/>
      <c r="K34" s="11">
        <f t="shared" si="0"/>
        <v>960000</v>
      </c>
      <c r="L34" s="2">
        <f t="shared" si="1"/>
        <v>160000</v>
      </c>
      <c r="M34" s="125">
        <f t="shared" si="3"/>
        <v>160000</v>
      </c>
    </row>
    <row r="35" spans="1:14" x14ac:dyDescent="0.25">
      <c r="A35" s="10">
        <v>44125</v>
      </c>
      <c r="B35" s="22"/>
      <c r="C35" s="36" t="s">
        <v>36</v>
      </c>
      <c r="D35" s="1"/>
      <c r="E35" s="40"/>
      <c r="F35" s="11">
        <v>1000000</v>
      </c>
      <c r="G35" s="2">
        <f t="shared" si="2"/>
        <v>16284333</v>
      </c>
      <c r="H35" s="73"/>
      <c r="I35" s="40">
        <v>1200000</v>
      </c>
      <c r="J35" s="67"/>
      <c r="K35" s="11">
        <f t="shared" si="0"/>
        <v>1200000</v>
      </c>
      <c r="L35" s="2">
        <f t="shared" si="1"/>
        <v>200000</v>
      </c>
      <c r="M35" s="125">
        <f t="shared" si="3"/>
        <v>200000</v>
      </c>
    </row>
    <row r="36" spans="1:14" x14ac:dyDescent="0.25">
      <c r="A36" s="10">
        <v>44126</v>
      </c>
      <c r="B36" s="22"/>
      <c r="C36" s="36" t="s">
        <v>36</v>
      </c>
      <c r="D36" s="1" t="s">
        <v>86</v>
      </c>
      <c r="E36" s="40"/>
      <c r="F36" s="11">
        <v>1200000</v>
      </c>
      <c r="G36" s="2">
        <f t="shared" si="2"/>
        <v>15084333</v>
      </c>
      <c r="H36" s="73"/>
      <c r="I36" s="40">
        <v>1440000</v>
      </c>
      <c r="J36" s="67"/>
      <c r="K36" s="11">
        <f t="shared" si="0"/>
        <v>1440000</v>
      </c>
      <c r="L36" s="2">
        <f t="shared" si="1"/>
        <v>240000</v>
      </c>
      <c r="M36" s="125">
        <f t="shared" si="3"/>
        <v>240000</v>
      </c>
    </row>
    <row r="37" spans="1:14" x14ac:dyDescent="0.25">
      <c r="A37" s="10">
        <v>44127</v>
      </c>
      <c r="B37" s="22"/>
      <c r="C37" s="36" t="s">
        <v>36</v>
      </c>
      <c r="D37" s="1" t="s">
        <v>109</v>
      </c>
      <c r="E37" s="40"/>
      <c r="F37" s="11">
        <v>1200000</v>
      </c>
      <c r="G37" s="2">
        <f t="shared" si="2"/>
        <v>13884333</v>
      </c>
      <c r="H37" s="73">
        <v>120000</v>
      </c>
      <c r="I37" s="40">
        <v>1560000</v>
      </c>
      <c r="J37" s="67"/>
      <c r="K37" s="11">
        <f t="shared" si="0"/>
        <v>1680000</v>
      </c>
      <c r="L37" s="2">
        <f t="shared" si="1"/>
        <v>480000</v>
      </c>
      <c r="M37" s="125">
        <f t="shared" si="3"/>
        <v>240000</v>
      </c>
      <c r="N37" t="s">
        <v>110</v>
      </c>
    </row>
    <row r="38" spans="1:14" x14ac:dyDescent="0.25">
      <c r="A38" s="16">
        <v>44127</v>
      </c>
      <c r="B38" s="22"/>
      <c r="C38" s="36" t="s">
        <v>36</v>
      </c>
      <c r="D38" s="17" t="s">
        <v>69</v>
      </c>
      <c r="E38" s="75"/>
      <c r="F38" s="18">
        <v>300000</v>
      </c>
      <c r="G38" s="2">
        <f t="shared" si="2"/>
        <v>13584333</v>
      </c>
      <c r="H38" s="74">
        <v>120000</v>
      </c>
      <c r="I38" s="75">
        <v>240000</v>
      </c>
      <c r="J38" s="67"/>
      <c r="K38" s="11">
        <f t="shared" si="0"/>
        <v>360000</v>
      </c>
      <c r="L38" s="2">
        <f>F38*0.2</f>
        <v>60000</v>
      </c>
      <c r="M38" s="125">
        <f t="shared" si="3"/>
        <v>60000</v>
      </c>
    </row>
    <row r="39" spans="1:14" x14ac:dyDescent="0.25">
      <c r="A39" s="10">
        <v>44128</v>
      </c>
      <c r="B39" s="22"/>
      <c r="C39" s="36" t="s">
        <v>36</v>
      </c>
      <c r="D39" s="1" t="s">
        <v>115</v>
      </c>
      <c r="E39" s="40"/>
      <c r="F39" s="11">
        <v>900000</v>
      </c>
      <c r="G39" s="2">
        <f t="shared" si="2"/>
        <v>12684333</v>
      </c>
      <c r="H39" s="73"/>
      <c r="I39" s="40">
        <v>1080000</v>
      </c>
      <c r="J39" s="67"/>
      <c r="K39" s="11">
        <f t="shared" si="0"/>
        <v>1080000</v>
      </c>
      <c r="L39" s="2">
        <f t="shared" si="1"/>
        <v>180000</v>
      </c>
      <c r="M39" s="125">
        <f t="shared" si="3"/>
        <v>180000</v>
      </c>
    </row>
    <row r="40" spans="1:14" x14ac:dyDescent="0.25">
      <c r="A40" s="10">
        <v>44128</v>
      </c>
      <c r="B40" s="22"/>
      <c r="C40" s="36" t="s">
        <v>36</v>
      </c>
      <c r="D40" s="1" t="s">
        <v>85</v>
      </c>
      <c r="E40" s="40"/>
      <c r="F40" s="11">
        <v>400000</v>
      </c>
      <c r="G40" s="2">
        <f t="shared" si="2"/>
        <v>12284333</v>
      </c>
      <c r="H40" s="73">
        <v>120000</v>
      </c>
      <c r="I40" s="40">
        <v>360000</v>
      </c>
      <c r="J40" s="67"/>
      <c r="K40" s="11">
        <f t="shared" si="0"/>
        <v>480000</v>
      </c>
      <c r="L40" s="2">
        <f t="shared" si="1"/>
        <v>80000</v>
      </c>
      <c r="M40" s="125">
        <f t="shared" si="3"/>
        <v>80000</v>
      </c>
    </row>
    <row r="41" spans="1:14" x14ac:dyDescent="0.25">
      <c r="A41" s="10">
        <v>44129</v>
      </c>
      <c r="B41" s="22"/>
      <c r="C41" s="36" t="s">
        <v>36</v>
      </c>
      <c r="D41" s="1" t="s">
        <v>55</v>
      </c>
      <c r="E41" s="40"/>
      <c r="F41" s="11">
        <v>300000</v>
      </c>
      <c r="G41" s="2">
        <f t="shared" si="2"/>
        <v>11984333</v>
      </c>
      <c r="H41" s="73"/>
      <c r="I41" s="40">
        <v>360000</v>
      </c>
      <c r="J41" s="67"/>
      <c r="K41" s="11">
        <f t="shared" si="0"/>
        <v>360000</v>
      </c>
      <c r="L41" s="2">
        <f t="shared" si="1"/>
        <v>60000</v>
      </c>
      <c r="M41" s="125">
        <f t="shared" si="3"/>
        <v>60000</v>
      </c>
    </row>
    <row r="42" spans="1:14" x14ac:dyDescent="0.25">
      <c r="A42" s="10">
        <v>44129</v>
      </c>
      <c r="B42" s="22"/>
      <c r="C42" s="36" t="s">
        <v>36</v>
      </c>
      <c r="D42" s="1" t="s">
        <v>69</v>
      </c>
      <c r="E42" s="40"/>
      <c r="F42" s="11">
        <v>400000</v>
      </c>
      <c r="G42" s="2">
        <f t="shared" si="2"/>
        <v>11584333</v>
      </c>
      <c r="H42" s="73">
        <v>480000</v>
      </c>
      <c r="I42" s="40"/>
      <c r="J42" s="67"/>
      <c r="K42" s="11">
        <f t="shared" si="0"/>
        <v>480000</v>
      </c>
      <c r="L42" s="2">
        <f t="shared" si="1"/>
        <v>80000</v>
      </c>
      <c r="M42" s="125">
        <f t="shared" si="3"/>
        <v>80000</v>
      </c>
    </row>
    <row r="43" spans="1:14" x14ac:dyDescent="0.25">
      <c r="A43" s="10">
        <v>44130</v>
      </c>
      <c r="B43" s="22"/>
      <c r="C43" s="36" t="s">
        <v>34</v>
      </c>
      <c r="D43" s="1"/>
      <c r="E43" s="40">
        <v>20000124</v>
      </c>
      <c r="F43" s="11"/>
      <c r="G43" s="2">
        <f t="shared" si="2"/>
        <v>31584457</v>
      </c>
      <c r="H43" s="73"/>
      <c r="I43" s="40"/>
      <c r="J43" s="67"/>
      <c r="K43" s="11">
        <f t="shared" si="0"/>
        <v>0</v>
      </c>
      <c r="L43" s="2">
        <f t="shared" si="1"/>
        <v>0</v>
      </c>
      <c r="M43" s="125">
        <f t="shared" si="3"/>
        <v>0</v>
      </c>
    </row>
    <row r="44" spans="1:14" x14ac:dyDescent="0.25">
      <c r="A44" s="10">
        <v>44130</v>
      </c>
      <c r="B44" s="22"/>
      <c r="C44" s="36" t="s">
        <v>36</v>
      </c>
      <c r="D44" s="1" t="s">
        <v>81</v>
      </c>
      <c r="E44" s="40"/>
      <c r="F44" s="11">
        <v>800000</v>
      </c>
      <c r="G44" s="2">
        <f t="shared" si="2"/>
        <v>30784457</v>
      </c>
      <c r="H44" s="73">
        <v>0</v>
      </c>
      <c r="I44" s="40">
        <v>960000</v>
      </c>
      <c r="J44" s="67"/>
      <c r="K44" s="11">
        <f t="shared" si="0"/>
        <v>960000</v>
      </c>
      <c r="L44" s="2">
        <f t="shared" si="1"/>
        <v>160000</v>
      </c>
      <c r="M44" s="125">
        <f t="shared" si="3"/>
        <v>160000</v>
      </c>
    </row>
    <row r="45" spans="1:14" x14ac:dyDescent="0.25">
      <c r="A45" s="10">
        <v>44130</v>
      </c>
      <c r="B45" s="22"/>
      <c r="C45" s="36" t="s">
        <v>36</v>
      </c>
      <c r="D45" s="1" t="s">
        <v>85</v>
      </c>
      <c r="E45" s="40"/>
      <c r="F45" s="11">
        <v>600000</v>
      </c>
      <c r="G45" s="2">
        <f t="shared" si="2"/>
        <v>30184457</v>
      </c>
      <c r="H45" s="73">
        <v>192000</v>
      </c>
      <c r="I45" s="40">
        <v>528000</v>
      </c>
      <c r="J45" s="67"/>
      <c r="K45" s="11">
        <f t="shared" si="0"/>
        <v>720000</v>
      </c>
      <c r="L45" s="2">
        <f t="shared" si="1"/>
        <v>120000</v>
      </c>
      <c r="M45" s="125">
        <f t="shared" si="3"/>
        <v>120000</v>
      </c>
    </row>
    <row r="46" spans="1:14" x14ac:dyDescent="0.25">
      <c r="A46" s="10">
        <v>44131</v>
      </c>
      <c r="B46" s="22"/>
      <c r="C46" s="36" t="s">
        <v>36</v>
      </c>
      <c r="D46" s="1" t="s">
        <v>121</v>
      </c>
      <c r="E46" s="40"/>
      <c r="F46" s="11">
        <v>2600000</v>
      </c>
      <c r="G46" s="2">
        <f t="shared" si="2"/>
        <v>27584457</v>
      </c>
      <c r="H46" s="73">
        <v>250000</v>
      </c>
      <c r="I46" s="40">
        <v>3460000</v>
      </c>
      <c r="J46" s="67"/>
      <c r="K46" s="11">
        <f t="shared" si="0"/>
        <v>3710000</v>
      </c>
      <c r="L46" s="2">
        <f t="shared" si="1"/>
        <v>1110000</v>
      </c>
      <c r="M46" s="125">
        <f t="shared" si="3"/>
        <v>520000</v>
      </c>
    </row>
    <row r="47" spans="1:14" x14ac:dyDescent="0.25">
      <c r="A47" s="10">
        <v>44131</v>
      </c>
      <c r="B47" s="22"/>
      <c r="C47" s="36" t="s">
        <v>36</v>
      </c>
      <c r="D47" s="1" t="s">
        <v>58</v>
      </c>
      <c r="E47" s="40"/>
      <c r="F47" s="11">
        <v>1600000</v>
      </c>
      <c r="G47" s="2">
        <f t="shared" si="2"/>
        <v>25984457</v>
      </c>
      <c r="H47" s="73">
        <v>360000</v>
      </c>
      <c r="I47" s="40">
        <v>1560000</v>
      </c>
      <c r="J47" s="67"/>
      <c r="K47" s="11">
        <f t="shared" si="0"/>
        <v>1920000</v>
      </c>
      <c r="L47" s="2">
        <f t="shared" si="1"/>
        <v>320000</v>
      </c>
      <c r="M47" s="125">
        <f t="shared" si="3"/>
        <v>320000</v>
      </c>
    </row>
    <row r="48" spans="1:14" x14ac:dyDescent="0.25">
      <c r="A48" s="10">
        <v>44132</v>
      </c>
      <c r="B48" s="22"/>
      <c r="C48" s="36" t="s">
        <v>36</v>
      </c>
      <c r="D48" s="1" t="s">
        <v>122</v>
      </c>
      <c r="E48" s="40"/>
      <c r="F48" s="11">
        <v>1300000</v>
      </c>
      <c r="G48" s="2">
        <f t="shared" si="2"/>
        <v>24684457</v>
      </c>
      <c r="H48" s="73">
        <v>120000</v>
      </c>
      <c r="I48" s="40">
        <v>1440000</v>
      </c>
      <c r="J48" s="67"/>
      <c r="K48" s="11">
        <f t="shared" si="0"/>
        <v>1560000</v>
      </c>
      <c r="L48" s="2">
        <f t="shared" si="1"/>
        <v>260000</v>
      </c>
      <c r="M48" s="125">
        <f t="shared" si="3"/>
        <v>260000</v>
      </c>
    </row>
    <row r="49" spans="1:14" x14ac:dyDescent="0.25">
      <c r="A49" s="10">
        <v>44132</v>
      </c>
      <c r="B49" s="22"/>
      <c r="C49" s="36" t="s">
        <v>36</v>
      </c>
      <c r="D49" s="1" t="s">
        <v>73</v>
      </c>
      <c r="E49" s="40"/>
      <c r="F49" s="11">
        <v>1300000</v>
      </c>
      <c r="G49" s="2">
        <f t="shared" si="2"/>
        <v>23384457</v>
      </c>
      <c r="H49" s="73"/>
      <c r="I49" s="40">
        <v>1560000</v>
      </c>
      <c r="J49" s="67"/>
      <c r="K49" s="11">
        <f t="shared" si="0"/>
        <v>1560000</v>
      </c>
      <c r="L49" s="2">
        <f t="shared" si="1"/>
        <v>260000</v>
      </c>
      <c r="M49" s="125">
        <f t="shared" si="3"/>
        <v>260000</v>
      </c>
    </row>
    <row r="50" spans="1:14" x14ac:dyDescent="0.25">
      <c r="A50" s="10">
        <v>44133</v>
      </c>
      <c r="B50" s="22"/>
      <c r="C50" s="36" t="s">
        <v>36</v>
      </c>
      <c r="D50" s="1" t="s">
        <v>115</v>
      </c>
      <c r="E50" s="40"/>
      <c r="F50" s="11">
        <v>3000000</v>
      </c>
      <c r="G50" s="2">
        <f t="shared" si="2"/>
        <v>20384457</v>
      </c>
      <c r="H50" s="73">
        <v>1200000</v>
      </c>
      <c r="I50" s="40">
        <v>2400000</v>
      </c>
      <c r="J50" s="67"/>
      <c r="K50" s="11">
        <f t="shared" si="0"/>
        <v>3600000</v>
      </c>
      <c r="L50" s="2">
        <f t="shared" si="1"/>
        <v>600000</v>
      </c>
      <c r="M50" s="125">
        <f t="shared" si="3"/>
        <v>600000</v>
      </c>
    </row>
    <row r="51" spans="1:14" x14ac:dyDescent="0.25">
      <c r="A51" s="10">
        <v>44133</v>
      </c>
      <c r="B51" s="22"/>
      <c r="C51" s="36" t="s">
        <v>36</v>
      </c>
      <c r="D51" s="1" t="s">
        <v>69</v>
      </c>
      <c r="E51" s="40"/>
      <c r="F51" s="11">
        <v>400000</v>
      </c>
      <c r="G51" s="2">
        <f t="shared" si="2"/>
        <v>19984457</v>
      </c>
      <c r="H51" s="73">
        <v>50000</v>
      </c>
      <c r="I51" s="40">
        <v>430000</v>
      </c>
      <c r="J51" s="67"/>
      <c r="K51" s="11">
        <f t="shared" si="0"/>
        <v>480000</v>
      </c>
      <c r="L51" s="2">
        <f t="shared" si="1"/>
        <v>80000</v>
      </c>
      <c r="M51" s="125">
        <f t="shared" si="3"/>
        <v>80000</v>
      </c>
    </row>
    <row r="52" spans="1:14" x14ac:dyDescent="0.25">
      <c r="A52" s="10">
        <v>44134</v>
      </c>
      <c r="B52" s="22"/>
      <c r="C52" s="36" t="s">
        <v>36</v>
      </c>
      <c r="D52" s="1">
        <v>0</v>
      </c>
      <c r="E52" s="40"/>
      <c r="F52" s="11">
        <v>1100000</v>
      </c>
      <c r="G52" s="2">
        <f t="shared" si="2"/>
        <v>18884457</v>
      </c>
      <c r="H52" s="73">
        <v>40000</v>
      </c>
      <c r="I52" s="40">
        <v>1280000</v>
      </c>
      <c r="J52" s="67"/>
      <c r="K52" s="11">
        <f t="shared" si="0"/>
        <v>1320000</v>
      </c>
      <c r="L52" s="2">
        <f t="shared" si="1"/>
        <v>220000</v>
      </c>
      <c r="M52" s="125">
        <f t="shared" si="3"/>
        <v>220000</v>
      </c>
    </row>
    <row r="53" spans="1:14" x14ac:dyDescent="0.25">
      <c r="A53" s="10">
        <v>44134</v>
      </c>
      <c r="B53" s="22"/>
      <c r="C53" s="36" t="s">
        <v>36</v>
      </c>
      <c r="D53" s="1" t="s">
        <v>58</v>
      </c>
      <c r="E53" s="40"/>
      <c r="F53" s="11">
        <v>1800000</v>
      </c>
      <c r="G53" s="2">
        <f t="shared" si="2"/>
        <v>17084457</v>
      </c>
      <c r="H53" s="73"/>
      <c r="I53" s="40">
        <v>2160000</v>
      </c>
      <c r="J53" s="67"/>
      <c r="K53" s="11">
        <f t="shared" si="0"/>
        <v>2160000</v>
      </c>
      <c r="L53" s="2">
        <f t="shared" si="1"/>
        <v>360000</v>
      </c>
      <c r="M53" s="125">
        <f t="shared" si="3"/>
        <v>360000</v>
      </c>
    </row>
    <row r="54" spans="1:14" x14ac:dyDescent="0.25">
      <c r="A54" s="10">
        <v>44135</v>
      </c>
      <c r="B54" s="22"/>
      <c r="C54" s="36" t="s">
        <v>36</v>
      </c>
      <c r="D54" s="1" t="s">
        <v>70</v>
      </c>
      <c r="E54" s="40"/>
      <c r="F54" s="11">
        <v>900000</v>
      </c>
      <c r="G54" s="2">
        <f t="shared" si="2"/>
        <v>16184457</v>
      </c>
      <c r="H54" s="73"/>
      <c r="I54" s="40">
        <v>1080000</v>
      </c>
      <c r="J54" s="67"/>
      <c r="K54" s="11">
        <f t="shared" si="0"/>
        <v>1080000</v>
      </c>
      <c r="L54" s="2">
        <f t="shared" si="1"/>
        <v>180000</v>
      </c>
      <c r="M54" s="125">
        <f t="shared" si="3"/>
        <v>180000</v>
      </c>
    </row>
    <row r="55" spans="1:14" x14ac:dyDescent="0.25">
      <c r="A55" s="16">
        <v>44135</v>
      </c>
      <c r="B55" s="23"/>
      <c r="C55" s="36" t="s">
        <v>36</v>
      </c>
      <c r="D55" s="17" t="s">
        <v>64</v>
      </c>
      <c r="E55" s="11"/>
      <c r="F55" s="18">
        <v>600000</v>
      </c>
      <c r="G55" s="2">
        <f t="shared" si="2"/>
        <v>15584457</v>
      </c>
      <c r="H55" s="74">
        <v>520000</v>
      </c>
      <c r="I55" s="75">
        <v>240000</v>
      </c>
      <c r="J55" s="67"/>
      <c r="K55" s="11">
        <f t="shared" si="0"/>
        <v>760000</v>
      </c>
      <c r="L55" s="2">
        <f t="shared" si="1"/>
        <v>160000</v>
      </c>
      <c r="M55" s="125">
        <f t="shared" si="3"/>
        <v>120000</v>
      </c>
      <c r="N55" t="s">
        <v>128</v>
      </c>
    </row>
    <row r="56" spans="1:14" x14ac:dyDescent="0.25">
      <c r="A56" s="10">
        <v>44136</v>
      </c>
      <c r="B56" s="22"/>
      <c r="C56" s="36" t="s">
        <v>36</v>
      </c>
      <c r="D56" s="1" t="s">
        <v>70</v>
      </c>
      <c r="E56" s="11"/>
      <c r="F56" s="11">
        <v>900000</v>
      </c>
      <c r="G56" s="2">
        <f t="shared" si="2"/>
        <v>14684457</v>
      </c>
      <c r="H56" s="73"/>
      <c r="I56" s="40">
        <v>1200000</v>
      </c>
      <c r="J56" s="67"/>
      <c r="K56" s="11">
        <f t="shared" si="0"/>
        <v>1200000</v>
      </c>
      <c r="L56" s="2">
        <f t="shared" si="1"/>
        <v>300000</v>
      </c>
      <c r="M56" s="125">
        <f t="shared" si="3"/>
        <v>180000</v>
      </c>
      <c r="N56" t="s">
        <v>131</v>
      </c>
    </row>
    <row r="57" spans="1:14" x14ac:dyDescent="0.25">
      <c r="A57" s="10">
        <v>44136</v>
      </c>
      <c r="B57" s="22"/>
      <c r="C57" s="36" t="s">
        <v>36</v>
      </c>
      <c r="D57" s="1" t="s">
        <v>64</v>
      </c>
      <c r="E57" s="40"/>
      <c r="F57" s="11">
        <v>1200000</v>
      </c>
      <c r="G57" s="2">
        <f t="shared" si="2"/>
        <v>13484457</v>
      </c>
      <c r="H57" s="73">
        <v>240000</v>
      </c>
      <c r="I57" s="40">
        <v>1080000</v>
      </c>
      <c r="J57" s="67"/>
      <c r="K57" s="11">
        <f t="shared" si="0"/>
        <v>1320000</v>
      </c>
      <c r="L57" s="2">
        <f t="shared" si="1"/>
        <v>120000</v>
      </c>
      <c r="M57" s="125">
        <f t="shared" si="3"/>
        <v>240000</v>
      </c>
    </row>
    <row r="58" spans="1:14" x14ac:dyDescent="0.25">
      <c r="A58" s="10">
        <v>44137</v>
      </c>
      <c r="B58" s="22"/>
      <c r="C58" s="36" t="s">
        <v>34</v>
      </c>
      <c r="D58" s="1"/>
      <c r="E58" s="40">
        <v>20000124</v>
      </c>
      <c r="F58" s="11"/>
      <c r="G58" s="2">
        <f t="shared" si="2"/>
        <v>33484581</v>
      </c>
      <c r="H58" s="73"/>
      <c r="I58" s="40"/>
      <c r="J58" s="67"/>
      <c r="K58" s="11">
        <f t="shared" si="0"/>
        <v>0</v>
      </c>
      <c r="L58" s="2">
        <f t="shared" si="1"/>
        <v>0</v>
      </c>
      <c r="M58" s="125">
        <f t="shared" si="3"/>
        <v>0</v>
      </c>
    </row>
    <row r="59" spans="1:14" x14ac:dyDescent="0.25">
      <c r="A59" s="10">
        <v>44137</v>
      </c>
      <c r="B59" s="22"/>
      <c r="C59" s="36" t="s">
        <v>36</v>
      </c>
      <c r="D59" s="1" t="s">
        <v>136</v>
      </c>
      <c r="E59" s="40"/>
      <c r="F59" s="11">
        <v>9200000</v>
      </c>
      <c r="G59" s="2">
        <f t="shared" si="2"/>
        <v>24284581</v>
      </c>
      <c r="H59" s="73">
        <v>380000</v>
      </c>
      <c r="I59" s="40">
        <v>10660000</v>
      </c>
      <c r="J59" s="67"/>
      <c r="K59" s="11">
        <f t="shared" si="0"/>
        <v>11040000</v>
      </c>
      <c r="L59" s="2">
        <f t="shared" si="1"/>
        <v>1840000</v>
      </c>
      <c r="M59" s="125">
        <f t="shared" si="3"/>
        <v>1840000</v>
      </c>
    </row>
    <row r="60" spans="1:14" x14ac:dyDescent="0.25">
      <c r="A60" s="10">
        <v>44138</v>
      </c>
      <c r="B60" s="22"/>
      <c r="C60" s="36" t="s">
        <v>36</v>
      </c>
      <c r="D60" s="1" t="s">
        <v>85</v>
      </c>
      <c r="E60" s="11"/>
      <c r="F60" s="11">
        <v>500000</v>
      </c>
      <c r="G60" s="2">
        <f t="shared" si="2"/>
        <v>23784581</v>
      </c>
      <c r="H60" s="73"/>
      <c r="I60" s="40">
        <v>600000</v>
      </c>
      <c r="J60" s="67"/>
      <c r="K60" s="11">
        <f t="shared" si="0"/>
        <v>600000</v>
      </c>
      <c r="L60" s="2">
        <f t="shared" si="1"/>
        <v>100000</v>
      </c>
      <c r="M60" s="125">
        <f t="shared" si="3"/>
        <v>100000</v>
      </c>
    </row>
    <row r="61" spans="1:14" x14ac:dyDescent="0.25">
      <c r="A61" s="10">
        <v>44139</v>
      </c>
      <c r="B61" s="22"/>
      <c r="C61" s="36" t="s">
        <v>36</v>
      </c>
      <c r="D61" s="1" t="s">
        <v>115</v>
      </c>
      <c r="E61" s="40"/>
      <c r="F61" s="11">
        <v>1200000</v>
      </c>
      <c r="G61" s="2">
        <f t="shared" si="2"/>
        <v>22584581</v>
      </c>
      <c r="H61" s="73">
        <v>720000</v>
      </c>
      <c r="I61" s="40">
        <v>720000</v>
      </c>
      <c r="J61" s="67"/>
      <c r="K61" s="11">
        <f t="shared" si="0"/>
        <v>1440000</v>
      </c>
      <c r="L61" s="2">
        <f t="shared" si="1"/>
        <v>240000</v>
      </c>
      <c r="M61" s="125">
        <f t="shared" si="3"/>
        <v>240000</v>
      </c>
    </row>
    <row r="62" spans="1:14" x14ac:dyDescent="0.25">
      <c r="A62" s="16">
        <v>44139</v>
      </c>
      <c r="B62" s="23"/>
      <c r="C62" s="36" t="s">
        <v>36</v>
      </c>
      <c r="D62" s="17" t="s">
        <v>58</v>
      </c>
      <c r="E62" s="75"/>
      <c r="F62" s="18">
        <v>1200000</v>
      </c>
      <c r="G62" s="2">
        <f t="shared" si="2"/>
        <v>21384581</v>
      </c>
      <c r="H62" s="74">
        <v>100000</v>
      </c>
      <c r="I62" s="75">
        <v>1340000</v>
      </c>
      <c r="J62" s="67"/>
      <c r="K62" s="11">
        <f t="shared" si="0"/>
        <v>1440000</v>
      </c>
      <c r="L62" s="2">
        <f t="shared" si="1"/>
        <v>240000</v>
      </c>
      <c r="M62" s="125">
        <f t="shared" si="3"/>
        <v>240000</v>
      </c>
    </row>
    <row r="63" spans="1:14" x14ac:dyDescent="0.25">
      <c r="A63" s="10">
        <v>44140</v>
      </c>
      <c r="B63" s="22"/>
      <c r="C63" s="36" t="s">
        <v>36</v>
      </c>
      <c r="D63" s="1" t="s">
        <v>109</v>
      </c>
      <c r="E63" s="40"/>
      <c r="F63" s="11">
        <v>200000</v>
      </c>
      <c r="G63" s="2">
        <f t="shared" si="2"/>
        <v>21184581</v>
      </c>
      <c r="H63" s="73"/>
      <c r="I63" s="40">
        <v>240000</v>
      </c>
      <c r="J63" s="67"/>
      <c r="K63" s="11">
        <f t="shared" si="0"/>
        <v>240000</v>
      </c>
      <c r="L63" s="2">
        <f t="shared" si="1"/>
        <v>40000</v>
      </c>
      <c r="M63" s="125">
        <f t="shared" si="3"/>
        <v>40000</v>
      </c>
    </row>
    <row r="64" spans="1:14" x14ac:dyDescent="0.25">
      <c r="A64" s="10">
        <v>44140</v>
      </c>
      <c r="B64" s="22"/>
      <c r="C64" s="36" t="s">
        <v>36</v>
      </c>
      <c r="D64" s="1" t="s">
        <v>64</v>
      </c>
      <c r="E64" s="40"/>
      <c r="F64" s="11">
        <v>1200000</v>
      </c>
      <c r="G64" s="2">
        <f t="shared" si="2"/>
        <v>19984581</v>
      </c>
      <c r="H64" s="73">
        <v>720000</v>
      </c>
      <c r="I64" s="40">
        <v>720000</v>
      </c>
      <c r="J64" s="67"/>
      <c r="K64" s="11">
        <f t="shared" si="0"/>
        <v>1440000</v>
      </c>
      <c r="L64" s="2">
        <f t="shared" si="1"/>
        <v>240000</v>
      </c>
      <c r="M64" s="125">
        <f t="shared" si="3"/>
        <v>240000</v>
      </c>
    </row>
    <row r="65" spans="1:13" x14ac:dyDescent="0.25">
      <c r="A65" s="10">
        <v>44141</v>
      </c>
      <c r="B65" s="22"/>
      <c r="C65" s="36" t="s">
        <v>36</v>
      </c>
      <c r="D65" s="1" t="s">
        <v>145</v>
      </c>
      <c r="E65" s="40"/>
      <c r="F65" s="11">
        <v>1700000</v>
      </c>
      <c r="G65" s="2">
        <f t="shared" si="2"/>
        <v>18284581</v>
      </c>
      <c r="H65" s="73">
        <v>120000</v>
      </c>
      <c r="I65" s="40">
        <v>1920000</v>
      </c>
      <c r="J65" s="67"/>
      <c r="K65" s="11">
        <f t="shared" si="0"/>
        <v>2040000</v>
      </c>
      <c r="L65" s="2">
        <f t="shared" si="1"/>
        <v>340000</v>
      </c>
      <c r="M65" s="125">
        <f t="shared" si="3"/>
        <v>340000</v>
      </c>
    </row>
    <row r="66" spans="1:13" x14ac:dyDescent="0.25">
      <c r="A66" s="10">
        <v>44141</v>
      </c>
      <c r="B66" s="22"/>
      <c r="C66" s="36" t="s">
        <v>36</v>
      </c>
      <c r="D66" s="1" t="s">
        <v>64</v>
      </c>
      <c r="E66" s="40"/>
      <c r="F66" s="11">
        <v>2000000</v>
      </c>
      <c r="G66" s="2">
        <f t="shared" si="2"/>
        <v>16284581</v>
      </c>
      <c r="H66" s="73">
        <v>570000</v>
      </c>
      <c r="I66" s="40">
        <v>1830000</v>
      </c>
      <c r="J66" s="67"/>
      <c r="K66" s="11">
        <f t="shared" si="0"/>
        <v>2400000</v>
      </c>
      <c r="L66" s="2">
        <f t="shared" si="1"/>
        <v>400000</v>
      </c>
      <c r="M66" s="125">
        <f t="shared" si="3"/>
        <v>400000</v>
      </c>
    </row>
    <row r="67" spans="1:13" x14ac:dyDescent="0.25">
      <c r="A67" s="10">
        <v>44142</v>
      </c>
      <c r="B67" s="22"/>
      <c r="C67" s="36" t="s">
        <v>36</v>
      </c>
      <c r="D67" s="1" t="s">
        <v>64</v>
      </c>
      <c r="E67" s="40"/>
      <c r="F67" s="11">
        <v>1500000</v>
      </c>
      <c r="G67" s="2">
        <f t="shared" si="2"/>
        <v>14784581</v>
      </c>
      <c r="H67" s="73">
        <v>840000</v>
      </c>
      <c r="I67" s="40">
        <v>960000</v>
      </c>
      <c r="J67" s="67"/>
      <c r="K67" s="11">
        <f t="shared" si="0"/>
        <v>1800000</v>
      </c>
      <c r="L67" s="2">
        <f t="shared" si="1"/>
        <v>300000</v>
      </c>
      <c r="M67" s="125">
        <f t="shared" si="3"/>
        <v>300000</v>
      </c>
    </row>
    <row r="68" spans="1:13" x14ac:dyDescent="0.25">
      <c r="A68" s="34">
        <v>44143</v>
      </c>
      <c r="B68" s="35"/>
      <c r="C68" s="36" t="s">
        <v>36</v>
      </c>
      <c r="D68" s="36" t="s">
        <v>109</v>
      </c>
      <c r="E68" s="53"/>
      <c r="F68" s="37">
        <v>1900000</v>
      </c>
      <c r="G68" s="2">
        <f t="shared" si="2"/>
        <v>12884581</v>
      </c>
      <c r="H68" s="72"/>
      <c r="I68" s="53">
        <v>2280000</v>
      </c>
      <c r="J68" s="67"/>
      <c r="K68" s="11">
        <f t="shared" si="0"/>
        <v>2280000</v>
      </c>
      <c r="L68" s="2">
        <f t="shared" si="1"/>
        <v>380000</v>
      </c>
      <c r="M68" s="125">
        <f t="shared" si="3"/>
        <v>380000</v>
      </c>
    </row>
    <row r="69" spans="1:13" x14ac:dyDescent="0.25">
      <c r="A69" s="10">
        <v>44144</v>
      </c>
      <c r="B69" s="22"/>
      <c r="C69" s="36" t="s">
        <v>36</v>
      </c>
      <c r="D69" s="1" t="s">
        <v>64</v>
      </c>
      <c r="E69" s="53"/>
      <c r="F69" s="37">
        <v>900000</v>
      </c>
      <c r="G69" s="2">
        <f t="shared" si="2"/>
        <v>11984581</v>
      </c>
      <c r="H69" s="72">
        <f>70000+536000</f>
        <v>606000</v>
      </c>
      <c r="I69" s="53">
        <v>480000</v>
      </c>
      <c r="J69" s="67"/>
      <c r="K69" s="11">
        <f t="shared" si="0"/>
        <v>1086000</v>
      </c>
      <c r="L69" s="2">
        <f t="shared" si="1"/>
        <v>186000</v>
      </c>
      <c r="M69" s="125">
        <f t="shared" si="3"/>
        <v>180000</v>
      </c>
    </row>
    <row r="70" spans="1:13" x14ac:dyDescent="0.25">
      <c r="A70" s="10">
        <v>44144</v>
      </c>
      <c r="B70" s="22"/>
      <c r="C70" s="36" t="s">
        <v>36</v>
      </c>
      <c r="D70" s="1"/>
      <c r="E70" s="40">
        <v>20000124</v>
      </c>
      <c r="F70" s="11"/>
      <c r="G70" s="2">
        <f t="shared" si="2"/>
        <v>31984705</v>
      </c>
      <c r="H70" s="73"/>
      <c r="I70" s="40"/>
      <c r="J70" s="67"/>
      <c r="K70" s="11">
        <f t="shared" ref="K70:K88" si="4">H70+I70-J70</f>
        <v>0</v>
      </c>
      <c r="L70" s="2">
        <f t="shared" ref="L70:L88" si="5">H70+I70+J70-F70</f>
        <v>0</v>
      </c>
      <c r="M70" s="125">
        <f t="shared" ref="M70:M133" si="6">F70*0.2</f>
        <v>0</v>
      </c>
    </row>
    <row r="71" spans="1:13" x14ac:dyDescent="0.25">
      <c r="A71" s="10">
        <v>44144</v>
      </c>
      <c r="B71" s="22"/>
      <c r="C71" s="36" t="s">
        <v>36</v>
      </c>
      <c r="D71" s="1" t="s">
        <v>64</v>
      </c>
      <c r="E71" s="75">
        <v>0</v>
      </c>
      <c r="F71" s="11">
        <v>1000000</v>
      </c>
      <c r="G71" s="2">
        <f t="shared" ref="G71:G134" si="7">G70+E71-F71</f>
        <v>30984705</v>
      </c>
      <c r="H71" s="73"/>
      <c r="I71" s="40">
        <v>1200000</v>
      </c>
      <c r="J71" s="67"/>
      <c r="K71" s="11">
        <f t="shared" si="4"/>
        <v>1200000</v>
      </c>
      <c r="L71" s="2">
        <f t="shared" si="5"/>
        <v>200000</v>
      </c>
      <c r="M71" s="125">
        <f t="shared" si="6"/>
        <v>200000</v>
      </c>
    </row>
    <row r="72" spans="1:13" x14ac:dyDescent="0.25">
      <c r="A72" s="10">
        <v>44145</v>
      </c>
      <c r="B72" s="22"/>
      <c r="C72" s="36" t="s">
        <v>36</v>
      </c>
      <c r="D72" s="1" t="s">
        <v>120</v>
      </c>
      <c r="E72" s="40"/>
      <c r="F72" s="11">
        <v>2000000</v>
      </c>
      <c r="G72" s="2">
        <f t="shared" si="7"/>
        <v>28984705</v>
      </c>
      <c r="H72" s="73">
        <v>948000</v>
      </c>
      <c r="I72" s="40">
        <v>1452000</v>
      </c>
      <c r="J72" s="67"/>
      <c r="K72" s="11">
        <f t="shared" si="4"/>
        <v>2400000</v>
      </c>
      <c r="L72" s="2">
        <f t="shared" si="5"/>
        <v>400000</v>
      </c>
      <c r="M72" s="125">
        <f t="shared" si="6"/>
        <v>400000</v>
      </c>
    </row>
    <row r="73" spans="1:13" x14ac:dyDescent="0.25">
      <c r="A73" s="10">
        <v>44145</v>
      </c>
      <c r="B73" s="22"/>
      <c r="C73" s="36" t="s">
        <v>36</v>
      </c>
      <c r="D73" s="1" t="s">
        <v>64</v>
      </c>
      <c r="E73" s="40"/>
      <c r="F73" s="11">
        <v>1000000</v>
      </c>
      <c r="G73" s="2">
        <f t="shared" si="7"/>
        <v>27984705</v>
      </c>
      <c r="H73" s="73">
        <v>0</v>
      </c>
      <c r="I73" s="40">
        <v>1200000</v>
      </c>
      <c r="J73" s="67"/>
      <c r="K73" s="11">
        <f t="shared" si="4"/>
        <v>1200000</v>
      </c>
      <c r="L73" s="2">
        <f t="shared" si="5"/>
        <v>200000</v>
      </c>
      <c r="M73" s="125">
        <f t="shared" si="6"/>
        <v>200000</v>
      </c>
    </row>
    <row r="74" spans="1:13" x14ac:dyDescent="0.25">
      <c r="A74" s="10">
        <v>44146</v>
      </c>
      <c r="B74" s="22"/>
      <c r="C74" s="36" t="s">
        <v>36</v>
      </c>
      <c r="D74" s="1" t="s">
        <v>109</v>
      </c>
      <c r="E74" s="40"/>
      <c r="F74" s="11">
        <v>3700000</v>
      </c>
      <c r="G74" s="2">
        <f t="shared" si="7"/>
        <v>24284705</v>
      </c>
      <c r="H74" s="73">
        <v>600000</v>
      </c>
      <c r="I74" s="40">
        <v>3840000</v>
      </c>
      <c r="J74" s="67"/>
      <c r="K74" s="11">
        <f t="shared" si="4"/>
        <v>4440000</v>
      </c>
      <c r="L74" s="2">
        <f t="shared" si="5"/>
        <v>740000</v>
      </c>
      <c r="M74" s="125">
        <f t="shared" si="6"/>
        <v>740000</v>
      </c>
    </row>
    <row r="75" spans="1:13" x14ac:dyDescent="0.25">
      <c r="A75" s="10">
        <v>44146</v>
      </c>
      <c r="B75" s="22"/>
      <c r="C75" s="36" t="s">
        <v>36</v>
      </c>
      <c r="D75" s="1" t="s">
        <v>64</v>
      </c>
      <c r="E75" s="75"/>
      <c r="F75" s="11">
        <v>2100000</v>
      </c>
      <c r="G75" s="2">
        <f t="shared" si="7"/>
        <v>22184705</v>
      </c>
      <c r="H75" s="73">
        <v>1420000</v>
      </c>
      <c r="I75" s="40">
        <v>1100000</v>
      </c>
      <c r="J75" s="67"/>
      <c r="K75" s="11">
        <f t="shared" si="4"/>
        <v>2520000</v>
      </c>
      <c r="L75" s="2">
        <f t="shared" si="5"/>
        <v>420000</v>
      </c>
      <c r="M75" s="125">
        <f t="shared" si="6"/>
        <v>420000</v>
      </c>
    </row>
    <row r="76" spans="1:13" x14ac:dyDescent="0.25">
      <c r="A76" s="10">
        <v>44147</v>
      </c>
      <c r="B76" s="22"/>
      <c r="C76" s="36" t="s">
        <v>36</v>
      </c>
      <c r="D76" s="1" t="s">
        <v>109</v>
      </c>
      <c r="E76" s="40"/>
      <c r="F76" s="11">
        <v>2500000</v>
      </c>
      <c r="G76" s="2">
        <f t="shared" si="7"/>
        <v>19684705</v>
      </c>
      <c r="H76" s="73">
        <v>1440000</v>
      </c>
      <c r="I76" s="40">
        <v>1560000</v>
      </c>
      <c r="J76" s="67"/>
      <c r="K76" s="11">
        <f t="shared" si="4"/>
        <v>3000000</v>
      </c>
      <c r="L76" s="2">
        <f t="shared" si="5"/>
        <v>500000</v>
      </c>
      <c r="M76" s="125">
        <f t="shared" si="6"/>
        <v>500000</v>
      </c>
    </row>
    <row r="77" spans="1:13" x14ac:dyDescent="0.25">
      <c r="A77" s="10">
        <v>44147</v>
      </c>
      <c r="B77" s="22"/>
      <c r="C77" s="36" t="s">
        <v>36</v>
      </c>
      <c r="D77" s="1" t="s">
        <v>64</v>
      </c>
      <c r="E77" s="40"/>
      <c r="F77" s="11">
        <v>2100000</v>
      </c>
      <c r="G77" s="2">
        <f t="shared" si="7"/>
        <v>17584705</v>
      </c>
      <c r="H77" s="73">
        <v>120000</v>
      </c>
      <c r="I77" s="40">
        <v>2400000</v>
      </c>
      <c r="J77" s="67"/>
      <c r="K77" s="11">
        <f t="shared" si="4"/>
        <v>2520000</v>
      </c>
      <c r="L77" s="2">
        <f t="shared" si="5"/>
        <v>420000</v>
      </c>
      <c r="M77" s="125">
        <f t="shared" si="6"/>
        <v>420000</v>
      </c>
    </row>
    <row r="78" spans="1:13" x14ac:dyDescent="0.25">
      <c r="A78" s="10">
        <v>44148</v>
      </c>
      <c r="B78" s="22"/>
      <c r="C78" s="36" t="s">
        <v>36</v>
      </c>
      <c r="D78" s="1" t="s">
        <v>153</v>
      </c>
      <c r="E78" s="40"/>
      <c r="F78" s="11">
        <v>1400000</v>
      </c>
      <c r="G78" s="2">
        <f t="shared" si="7"/>
        <v>16184705</v>
      </c>
      <c r="H78" s="73"/>
      <c r="I78" s="40">
        <v>1680000</v>
      </c>
      <c r="J78" s="67"/>
      <c r="K78" s="11">
        <f t="shared" si="4"/>
        <v>1680000</v>
      </c>
      <c r="L78" s="2">
        <f t="shared" si="5"/>
        <v>280000</v>
      </c>
      <c r="M78" s="125">
        <f t="shared" si="6"/>
        <v>280000</v>
      </c>
    </row>
    <row r="79" spans="1:13" x14ac:dyDescent="0.25">
      <c r="A79" s="10">
        <v>44147</v>
      </c>
      <c r="B79" s="22"/>
      <c r="C79" s="36" t="s">
        <v>36</v>
      </c>
      <c r="D79" s="1" t="s">
        <v>64</v>
      </c>
      <c r="E79" s="40"/>
      <c r="F79" s="11">
        <v>1900000</v>
      </c>
      <c r="G79" s="2">
        <f t="shared" si="7"/>
        <v>14284705</v>
      </c>
      <c r="H79" s="73">
        <v>720000</v>
      </c>
      <c r="I79" s="40">
        <v>1680000</v>
      </c>
      <c r="J79" s="67"/>
      <c r="K79" s="11">
        <f t="shared" si="4"/>
        <v>2400000</v>
      </c>
      <c r="L79" s="2">
        <f t="shared" si="5"/>
        <v>500000</v>
      </c>
      <c r="M79" s="125">
        <f t="shared" si="6"/>
        <v>380000</v>
      </c>
    </row>
    <row r="80" spans="1:13" x14ac:dyDescent="0.25">
      <c r="A80" s="10">
        <v>44149</v>
      </c>
      <c r="B80" s="22"/>
      <c r="C80" s="36" t="s">
        <v>36</v>
      </c>
      <c r="D80" s="1" t="s">
        <v>86</v>
      </c>
      <c r="E80" s="40"/>
      <c r="F80" s="11">
        <v>1000000</v>
      </c>
      <c r="G80" s="2">
        <f t="shared" si="7"/>
        <v>13284705</v>
      </c>
      <c r="H80" s="73"/>
      <c r="I80" s="40">
        <v>1200000</v>
      </c>
      <c r="J80" s="67"/>
      <c r="K80" s="11">
        <f t="shared" si="4"/>
        <v>1200000</v>
      </c>
      <c r="L80" s="2">
        <f t="shared" si="5"/>
        <v>200000</v>
      </c>
      <c r="M80" s="125">
        <f t="shared" si="6"/>
        <v>200000</v>
      </c>
    </row>
    <row r="81" spans="1:14" x14ac:dyDescent="0.25">
      <c r="A81" s="10">
        <v>44149</v>
      </c>
      <c r="B81" s="10"/>
      <c r="C81" s="36" t="s">
        <v>36</v>
      </c>
      <c r="D81" s="10" t="s">
        <v>64</v>
      </c>
      <c r="E81" s="11"/>
      <c r="F81" s="11">
        <v>800000</v>
      </c>
      <c r="G81" s="2">
        <f t="shared" si="7"/>
        <v>12484705</v>
      </c>
      <c r="H81" s="73"/>
      <c r="I81" s="40">
        <v>960000</v>
      </c>
      <c r="J81" s="67"/>
      <c r="K81" s="11">
        <f t="shared" si="4"/>
        <v>960000</v>
      </c>
      <c r="L81" s="2">
        <f t="shared" si="5"/>
        <v>160000</v>
      </c>
      <c r="M81" s="125">
        <f t="shared" si="6"/>
        <v>160000</v>
      </c>
    </row>
    <row r="82" spans="1:14" x14ac:dyDescent="0.25">
      <c r="A82" s="10">
        <v>44150</v>
      </c>
      <c r="B82" s="22"/>
      <c r="C82" s="36" t="s">
        <v>36</v>
      </c>
      <c r="D82" s="1" t="s">
        <v>158</v>
      </c>
      <c r="E82" s="11"/>
      <c r="F82" s="11">
        <v>2000000</v>
      </c>
      <c r="G82" s="2">
        <f t="shared" si="7"/>
        <v>10484705</v>
      </c>
      <c r="H82" s="73">
        <v>1200000</v>
      </c>
      <c r="I82" s="40">
        <v>1200000</v>
      </c>
      <c r="J82" s="67"/>
      <c r="K82" s="11">
        <f t="shared" si="4"/>
        <v>2400000</v>
      </c>
      <c r="L82" s="2">
        <f t="shared" si="5"/>
        <v>400000</v>
      </c>
      <c r="M82" s="125">
        <f t="shared" si="6"/>
        <v>400000</v>
      </c>
    </row>
    <row r="83" spans="1:14" x14ac:dyDescent="0.25">
      <c r="A83" s="10">
        <v>44150</v>
      </c>
      <c r="B83" s="22"/>
      <c r="C83" s="36" t="s">
        <v>36</v>
      </c>
      <c r="D83" s="1" t="s">
        <v>160</v>
      </c>
      <c r="E83" s="40"/>
      <c r="F83" s="11">
        <v>8000000</v>
      </c>
      <c r="G83" s="2">
        <f t="shared" si="7"/>
        <v>2484705</v>
      </c>
      <c r="H83" s="73">
        <v>7080000</v>
      </c>
      <c r="I83" s="40">
        <v>2520000</v>
      </c>
      <c r="J83" s="67"/>
      <c r="K83" s="11">
        <f t="shared" si="4"/>
        <v>9600000</v>
      </c>
      <c r="L83" s="2">
        <f t="shared" si="5"/>
        <v>1600000</v>
      </c>
      <c r="M83" s="125">
        <f t="shared" si="6"/>
        <v>1600000</v>
      </c>
      <c r="N83" s="56"/>
    </row>
    <row r="84" spans="1:14" x14ac:dyDescent="0.25">
      <c r="A84" s="10">
        <v>44151</v>
      </c>
      <c r="B84" s="22"/>
      <c r="C84" s="36" t="s">
        <v>36</v>
      </c>
      <c r="D84" s="1" t="s">
        <v>158</v>
      </c>
      <c r="E84" s="40"/>
      <c r="F84" s="11">
        <v>2300000</v>
      </c>
      <c r="G84" s="2">
        <f t="shared" si="7"/>
        <v>184705</v>
      </c>
      <c r="H84" s="73">
        <v>1440000</v>
      </c>
      <c r="I84" s="40">
        <v>1320000</v>
      </c>
      <c r="J84" s="67"/>
      <c r="K84" s="11">
        <f t="shared" si="4"/>
        <v>2760000</v>
      </c>
      <c r="L84" s="2">
        <f t="shared" si="5"/>
        <v>460000</v>
      </c>
      <c r="M84" s="125">
        <f t="shared" si="6"/>
        <v>460000</v>
      </c>
      <c r="N84" s="56"/>
    </row>
    <row r="85" spans="1:14" x14ac:dyDescent="0.25">
      <c r="A85" s="10">
        <v>44151</v>
      </c>
      <c r="B85" s="22"/>
      <c r="C85" s="36" t="s">
        <v>34</v>
      </c>
      <c r="D85" s="1"/>
      <c r="E85" s="40">
        <v>20000124</v>
      </c>
      <c r="F85" s="11"/>
      <c r="G85" s="2">
        <f t="shared" si="7"/>
        <v>20184829</v>
      </c>
      <c r="H85" s="73"/>
      <c r="I85" s="40"/>
      <c r="J85" s="67"/>
      <c r="K85" s="11">
        <f t="shared" si="4"/>
        <v>0</v>
      </c>
      <c r="L85" s="2">
        <f t="shared" si="5"/>
        <v>0</v>
      </c>
      <c r="M85" s="125">
        <f t="shared" si="6"/>
        <v>0</v>
      </c>
      <c r="N85" s="56"/>
    </row>
    <row r="86" spans="1:14" x14ac:dyDescent="0.25">
      <c r="A86" s="10">
        <v>44151</v>
      </c>
      <c r="B86" s="22"/>
      <c r="C86" s="36" t="s">
        <v>36</v>
      </c>
      <c r="D86" s="1" t="s">
        <v>160</v>
      </c>
      <c r="E86" s="40"/>
      <c r="F86" s="11">
        <v>1100000</v>
      </c>
      <c r="G86" s="2">
        <f t="shared" si="7"/>
        <v>19084829</v>
      </c>
      <c r="H86" s="73">
        <v>720000</v>
      </c>
      <c r="I86" s="40">
        <v>840000</v>
      </c>
      <c r="J86" s="67"/>
      <c r="K86" s="11">
        <f t="shared" si="4"/>
        <v>1560000</v>
      </c>
      <c r="L86" s="2">
        <f t="shared" si="5"/>
        <v>460000</v>
      </c>
      <c r="M86" s="125">
        <f t="shared" si="6"/>
        <v>220000</v>
      </c>
      <c r="N86" s="56"/>
    </row>
    <row r="87" spans="1:14" x14ac:dyDescent="0.25">
      <c r="A87" s="10">
        <v>44152</v>
      </c>
      <c r="B87" s="22"/>
      <c r="C87" s="36" t="s">
        <v>36</v>
      </c>
      <c r="D87" s="1" t="s">
        <v>162</v>
      </c>
      <c r="E87" s="40"/>
      <c r="F87" s="11">
        <v>2500000</v>
      </c>
      <c r="G87" s="2">
        <f t="shared" si="7"/>
        <v>16584829</v>
      </c>
      <c r="H87" s="73">
        <v>770000</v>
      </c>
      <c r="I87" s="40">
        <v>2230000</v>
      </c>
      <c r="J87" s="67"/>
      <c r="K87" s="11">
        <f t="shared" si="4"/>
        <v>3000000</v>
      </c>
      <c r="L87" s="2">
        <f t="shared" si="5"/>
        <v>500000</v>
      </c>
      <c r="M87" s="125">
        <f t="shared" si="6"/>
        <v>500000</v>
      </c>
      <c r="N87" s="56"/>
    </row>
    <row r="88" spans="1:14" x14ac:dyDescent="0.25">
      <c r="A88" s="10">
        <v>44152</v>
      </c>
      <c r="B88" s="22"/>
      <c r="C88" s="36" t="s">
        <v>36</v>
      </c>
      <c r="D88" s="1" t="s">
        <v>58</v>
      </c>
      <c r="E88" s="40"/>
      <c r="F88" s="11">
        <v>200000</v>
      </c>
      <c r="G88" s="2">
        <f t="shared" si="7"/>
        <v>16384829</v>
      </c>
      <c r="H88" s="73"/>
      <c r="I88" s="40">
        <v>240000</v>
      </c>
      <c r="J88" s="67"/>
      <c r="K88" s="11">
        <f t="shared" si="4"/>
        <v>240000</v>
      </c>
      <c r="L88" s="2">
        <f t="shared" si="5"/>
        <v>40000</v>
      </c>
      <c r="M88" s="125">
        <f t="shared" si="6"/>
        <v>40000</v>
      </c>
      <c r="N88" s="56"/>
    </row>
    <row r="89" spans="1:14" x14ac:dyDescent="0.25">
      <c r="A89" s="10">
        <v>44153</v>
      </c>
      <c r="B89" s="22"/>
      <c r="C89" s="36" t="s">
        <v>36</v>
      </c>
      <c r="D89" s="1" t="s">
        <v>158</v>
      </c>
      <c r="E89" s="40"/>
      <c r="F89" s="11">
        <v>2200000</v>
      </c>
      <c r="G89" s="2">
        <f t="shared" si="7"/>
        <v>14184829</v>
      </c>
      <c r="H89" s="73">
        <v>680000</v>
      </c>
      <c r="I89" s="40">
        <v>2040000</v>
      </c>
      <c r="J89" s="67"/>
      <c r="K89" s="11">
        <f t="shared" ref="K89:K152" si="8">H89+I89-J89</f>
        <v>2720000</v>
      </c>
      <c r="L89" s="2">
        <f t="shared" ref="L89:L152" si="9">H89+I89+J89-F89</f>
        <v>520000</v>
      </c>
      <c r="M89" s="125">
        <f t="shared" si="6"/>
        <v>440000</v>
      </c>
    </row>
    <row r="90" spans="1:14" x14ac:dyDescent="0.25">
      <c r="A90" s="10">
        <v>44153</v>
      </c>
      <c r="B90" s="22"/>
      <c r="C90" s="36" t="s">
        <v>36</v>
      </c>
      <c r="D90" s="1" t="s">
        <v>164</v>
      </c>
      <c r="E90" s="40"/>
      <c r="F90" s="11">
        <v>1400000</v>
      </c>
      <c r="G90" s="2">
        <f t="shared" si="7"/>
        <v>12784829</v>
      </c>
      <c r="H90" s="73">
        <v>1420000</v>
      </c>
      <c r="I90" s="40">
        <v>360000</v>
      </c>
      <c r="J90" s="67"/>
      <c r="K90" s="11">
        <f t="shared" si="8"/>
        <v>1780000</v>
      </c>
      <c r="L90" s="2">
        <f t="shared" si="9"/>
        <v>380000</v>
      </c>
      <c r="M90" s="125">
        <f t="shared" si="6"/>
        <v>280000</v>
      </c>
    </row>
    <row r="91" spans="1:14" x14ac:dyDescent="0.25">
      <c r="A91" s="10">
        <v>44154</v>
      </c>
      <c r="B91" s="22"/>
      <c r="C91" s="36" t="s">
        <v>36</v>
      </c>
      <c r="D91" s="1" t="s">
        <v>109</v>
      </c>
      <c r="E91" s="40"/>
      <c r="F91" s="11">
        <v>1300000</v>
      </c>
      <c r="G91" s="2">
        <f t="shared" si="7"/>
        <v>11484829</v>
      </c>
      <c r="H91" s="73"/>
      <c r="I91" s="40">
        <v>1560000</v>
      </c>
      <c r="J91" s="67"/>
      <c r="K91" s="11">
        <f t="shared" si="8"/>
        <v>1560000</v>
      </c>
      <c r="L91" s="2">
        <f t="shared" si="9"/>
        <v>260000</v>
      </c>
      <c r="M91" s="125">
        <f t="shared" si="6"/>
        <v>260000</v>
      </c>
    </row>
    <row r="92" spans="1:14" x14ac:dyDescent="0.25">
      <c r="A92" s="10">
        <v>44154</v>
      </c>
      <c r="B92" s="22"/>
      <c r="C92" s="36" t="s">
        <v>36</v>
      </c>
      <c r="D92" s="1" t="s">
        <v>58</v>
      </c>
      <c r="E92" s="11"/>
      <c r="F92" s="11">
        <v>1700000</v>
      </c>
      <c r="G92" s="2">
        <f t="shared" si="7"/>
        <v>9784829</v>
      </c>
      <c r="H92" s="73">
        <v>120000</v>
      </c>
      <c r="I92" s="40">
        <v>1920000</v>
      </c>
      <c r="J92" s="67"/>
      <c r="K92" s="11">
        <f t="shared" si="8"/>
        <v>2040000</v>
      </c>
      <c r="L92" s="2">
        <f t="shared" si="9"/>
        <v>340000</v>
      </c>
      <c r="M92" s="125">
        <f t="shared" si="6"/>
        <v>340000</v>
      </c>
    </row>
    <row r="93" spans="1:14" x14ac:dyDescent="0.25">
      <c r="A93" s="10">
        <v>44155</v>
      </c>
      <c r="B93" s="22"/>
      <c r="C93" s="36" t="s">
        <v>34</v>
      </c>
      <c r="D93" s="1"/>
      <c r="E93" s="40">
        <v>20000124</v>
      </c>
      <c r="F93" s="11">
        <v>0</v>
      </c>
      <c r="G93" s="2">
        <f t="shared" si="7"/>
        <v>29784953</v>
      </c>
      <c r="H93" s="73"/>
      <c r="I93" s="40"/>
      <c r="J93" s="67"/>
      <c r="K93" s="11">
        <f t="shared" si="8"/>
        <v>0</v>
      </c>
      <c r="L93" s="2">
        <f t="shared" si="9"/>
        <v>0</v>
      </c>
      <c r="M93" s="125">
        <f t="shared" si="6"/>
        <v>0</v>
      </c>
    </row>
    <row r="94" spans="1:14" x14ac:dyDescent="0.25">
      <c r="A94" s="10">
        <v>44155</v>
      </c>
      <c r="B94" s="22"/>
      <c r="C94" s="36" t="s">
        <v>36</v>
      </c>
      <c r="D94" s="1" t="s">
        <v>170</v>
      </c>
      <c r="E94" s="40"/>
      <c r="F94" s="11">
        <v>900000</v>
      </c>
      <c r="G94" s="2">
        <f t="shared" si="7"/>
        <v>28884953</v>
      </c>
      <c r="H94" s="73"/>
      <c r="I94" s="40">
        <v>1080000</v>
      </c>
      <c r="J94" s="67"/>
      <c r="K94" s="11">
        <f t="shared" si="8"/>
        <v>1080000</v>
      </c>
      <c r="L94" s="2">
        <f t="shared" si="9"/>
        <v>180000</v>
      </c>
      <c r="M94" s="125">
        <f t="shared" si="6"/>
        <v>180000</v>
      </c>
    </row>
    <row r="95" spans="1:14" x14ac:dyDescent="0.25">
      <c r="A95" s="10">
        <v>44155</v>
      </c>
      <c r="B95" s="22"/>
      <c r="C95" s="36" t="s">
        <v>36</v>
      </c>
      <c r="D95" s="1" t="s">
        <v>64</v>
      </c>
      <c r="E95" s="40"/>
      <c r="F95" s="11">
        <v>3800000</v>
      </c>
      <c r="G95" s="2">
        <f t="shared" si="7"/>
        <v>25084953</v>
      </c>
      <c r="H95" s="73">
        <v>1320000</v>
      </c>
      <c r="I95" s="40">
        <v>3240000</v>
      </c>
      <c r="J95" s="67"/>
      <c r="K95" s="11">
        <f t="shared" si="8"/>
        <v>4560000</v>
      </c>
      <c r="L95" s="2">
        <f t="shared" si="9"/>
        <v>760000</v>
      </c>
      <c r="M95" s="125">
        <f t="shared" si="6"/>
        <v>760000</v>
      </c>
    </row>
    <row r="96" spans="1:14" x14ac:dyDescent="0.25">
      <c r="A96" s="10"/>
      <c r="B96" s="22"/>
      <c r="C96" s="36" t="s">
        <v>36</v>
      </c>
      <c r="D96" s="1"/>
      <c r="E96" s="40"/>
      <c r="F96" s="11">
        <v>1900000</v>
      </c>
      <c r="G96" s="2">
        <f t="shared" si="7"/>
        <v>23184953</v>
      </c>
      <c r="H96" s="73">
        <v>120000</v>
      </c>
      <c r="I96" s="40">
        <v>2160000</v>
      </c>
      <c r="J96" s="67"/>
      <c r="K96" s="11">
        <f t="shared" si="8"/>
        <v>2280000</v>
      </c>
      <c r="L96" s="2">
        <f t="shared" si="9"/>
        <v>380000</v>
      </c>
      <c r="M96" s="125">
        <f t="shared" si="6"/>
        <v>380000</v>
      </c>
    </row>
    <row r="97" spans="1:13" x14ac:dyDescent="0.25">
      <c r="A97" s="10">
        <v>44156</v>
      </c>
      <c r="B97" s="22"/>
      <c r="C97" s="36" t="s">
        <v>36</v>
      </c>
      <c r="D97" s="1" t="s">
        <v>64</v>
      </c>
      <c r="E97" s="40"/>
      <c r="F97" s="11">
        <v>2700000</v>
      </c>
      <c r="G97" s="2">
        <f t="shared" si="7"/>
        <v>20484953</v>
      </c>
      <c r="H97" s="73">
        <v>960000</v>
      </c>
      <c r="I97" s="40">
        <v>2280000</v>
      </c>
      <c r="J97" s="67"/>
      <c r="K97" s="11">
        <f t="shared" si="8"/>
        <v>3240000</v>
      </c>
      <c r="L97" s="2">
        <f t="shared" si="9"/>
        <v>540000</v>
      </c>
      <c r="M97" s="125">
        <f t="shared" si="6"/>
        <v>540000</v>
      </c>
    </row>
    <row r="98" spans="1:13" x14ac:dyDescent="0.25">
      <c r="A98" s="10">
        <v>44157</v>
      </c>
      <c r="B98" s="22"/>
      <c r="C98" s="36" t="s">
        <v>36</v>
      </c>
      <c r="D98" s="1" t="s">
        <v>158</v>
      </c>
      <c r="E98" s="40"/>
      <c r="F98" s="11">
        <v>1700000</v>
      </c>
      <c r="G98" s="2">
        <f t="shared" si="7"/>
        <v>18784953</v>
      </c>
      <c r="H98" s="73">
        <v>120000</v>
      </c>
      <c r="I98" s="40">
        <v>1920000</v>
      </c>
      <c r="J98" s="67"/>
      <c r="K98" s="11">
        <f t="shared" si="8"/>
        <v>2040000</v>
      </c>
      <c r="L98" s="2">
        <f t="shared" si="9"/>
        <v>340000</v>
      </c>
      <c r="M98" s="125">
        <f t="shared" si="6"/>
        <v>340000</v>
      </c>
    </row>
    <row r="99" spans="1:13" x14ac:dyDescent="0.25">
      <c r="A99" s="10">
        <v>44157</v>
      </c>
      <c r="B99" s="22"/>
      <c r="C99" s="36" t="s">
        <v>36</v>
      </c>
      <c r="D99" s="1" t="s">
        <v>64</v>
      </c>
      <c r="E99" s="40"/>
      <c r="F99" s="11">
        <v>300000</v>
      </c>
      <c r="G99" s="2">
        <f t="shared" si="7"/>
        <v>18484953</v>
      </c>
      <c r="H99" s="73">
        <v>120000</v>
      </c>
      <c r="I99" s="40">
        <v>240000</v>
      </c>
      <c r="J99" s="67"/>
      <c r="K99" s="11">
        <f t="shared" si="8"/>
        <v>360000</v>
      </c>
      <c r="L99" s="2">
        <f t="shared" si="9"/>
        <v>60000</v>
      </c>
      <c r="M99" s="125">
        <f t="shared" si="6"/>
        <v>60000</v>
      </c>
    </row>
    <row r="100" spans="1:13" x14ac:dyDescent="0.25">
      <c r="A100" s="10">
        <v>44158</v>
      </c>
      <c r="B100" s="22"/>
      <c r="C100" s="36" t="s">
        <v>36</v>
      </c>
      <c r="D100" s="1" t="s">
        <v>162</v>
      </c>
      <c r="E100" s="40"/>
      <c r="F100" s="11">
        <v>3500000</v>
      </c>
      <c r="G100" s="2">
        <f t="shared" si="7"/>
        <v>14984953</v>
      </c>
      <c r="H100" s="73">
        <v>855000</v>
      </c>
      <c r="I100" s="40">
        <v>3360000</v>
      </c>
      <c r="J100" s="67"/>
      <c r="K100" s="11">
        <f t="shared" si="8"/>
        <v>4215000</v>
      </c>
      <c r="L100" s="2">
        <f t="shared" si="9"/>
        <v>715000</v>
      </c>
      <c r="M100" s="125">
        <f t="shared" si="6"/>
        <v>700000</v>
      </c>
    </row>
    <row r="101" spans="1:13" x14ac:dyDescent="0.25">
      <c r="A101" s="10">
        <v>44158</v>
      </c>
      <c r="B101" s="22"/>
      <c r="C101" s="36" t="s">
        <v>36</v>
      </c>
      <c r="D101" s="1" t="s">
        <v>164</v>
      </c>
      <c r="E101" s="40"/>
      <c r="F101" s="11">
        <v>1400000</v>
      </c>
      <c r="G101" s="2">
        <f t="shared" si="7"/>
        <v>13584953</v>
      </c>
      <c r="H101" s="73">
        <f>955000+240000</f>
        <v>1195000</v>
      </c>
      <c r="I101" s="40">
        <v>480000</v>
      </c>
      <c r="J101" s="67"/>
      <c r="K101" s="11">
        <f t="shared" si="8"/>
        <v>1675000</v>
      </c>
      <c r="L101" s="2">
        <f t="shared" si="9"/>
        <v>275000</v>
      </c>
      <c r="M101" s="125">
        <f t="shared" si="6"/>
        <v>280000</v>
      </c>
    </row>
    <row r="102" spans="1:13" x14ac:dyDescent="0.25">
      <c r="A102" s="10">
        <v>44159</v>
      </c>
      <c r="B102" s="22"/>
      <c r="C102" s="36" t="s">
        <v>34</v>
      </c>
      <c r="D102" s="1"/>
      <c r="E102" s="40">
        <v>20000124</v>
      </c>
      <c r="F102" s="11"/>
      <c r="G102" s="2">
        <f t="shared" si="7"/>
        <v>33585077</v>
      </c>
      <c r="H102" s="73"/>
      <c r="I102" s="40"/>
      <c r="J102" s="67"/>
      <c r="K102" s="11">
        <f t="shared" si="8"/>
        <v>0</v>
      </c>
      <c r="L102" s="2">
        <f t="shared" si="9"/>
        <v>0</v>
      </c>
      <c r="M102" s="125">
        <f t="shared" si="6"/>
        <v>0</v>
      </c>
    </row>
    <row r="103" spans="1:13" x14ac:dyDescent="0.25">
      <c r="A103" s="10">
        <v>44159</v>
      </c>
      <c r="B103" s="22"/>
      <c r="C103" s="36" t="s">
        <v>36</v>
      </c>
      <c r="D103" s="1" t="s">
        <v>158</v>
      </c>
      <c r="E103" s="40"/>
      <c r="F103" s="11">
        <v>2200000</v>
      </c>
      <c r="G103" s="2">
        <f t="shared" si="7"/>
        <v>31385077</v>
      </c>
      <c r="H103" s="73">
        <v>1460000</v>
      </c>
      <c r="I103" s="40">
        <v>1180000</v>
      </c>
      <c r="J103" s="67"/>
      <c r="K103" s="11">
        <f t="shared" si="8"/>
        <v>2640000</v>
      </c>
      <c r="L103" s="2">
        <f t="shared" si="9"/>
        <v>440000</v>
      </c>
      <c r="M103" s="125">
        <f t="shared" si="6"/>
        <v>440000</v>
      </c>
    </row>
    <row r="104" spans="1:13" x14ac:dyDescent="0.25">
      <c r="A104" s="10">
        <v>44159</v>
      </c>
      <c r="B104" s="22"/>
      <c r="C104" s="36" t="s">
        <v>36</v>
      </c>
      <c r="D104" s="1" t="s">
        <v>164</v>
      </c>
      <c r="E104" s="40"/>
      <c r="F104" s="11">
        <v>700000</v>
      </c>
      <c r="G104" s="2">
        <f t="shared" si="7"/>
        <v>30685077</v>
      </c>
      <c r="H104" s="73">
        <v>360000</v>
      </c>
      <c r="I104" s="40">
        <v>480000</v>
      </c>
      <c r="J104" s="67"/>
      <c r="K104" s="11">
        <f t="shared" si="8"/>
        <v>840000</v>
      </c>
      <c r="L104" s="2">
        <f t="shared" si="9"/>
        <v>140000</v>
      </c>
      <c r="M104" s="125">
        <f t="shared" si="6"/>
        <v>140000</v>
      </c>
    </row>
    <row r="105" spans="1:13" x14ac:dyDescent="0.25">
      <c r="A105" s="10">
        <v>44160</v>
      </c>
      <c r="B105" s="22"/>
      <c r="C105" s="36" t="s">
        <v>36</v>
      </c>
      <c r="D105" s="1" t="s">
        <v>109</v>
      </c>
      <c r="E105" s="40"/>
      <c r="F105" s="11">
        <v>1000000</v>
      </c>
      <c r="G105" s="2">
        <f t="shared" si="7"/>
        <v>29685077</v>
      </c>
      <c r="H105" s="73">
        <v>170000</v>
      </c>
      <c r="I105" s="40">
        <v>1030000</v>
      </c>
      <c r="J105" s="67"/>
      <c r="K105" s="11">
        <f t="shared" si="8"/>
        <v>1200000</v>
      </c>
      <c r="L105" s="2">
        <f t="shared" si="9"/>
        <v>200000</v>
      </c>
      <c r="M105" s="125">
        <f t="shared" si="6"/>
        <v>200000</v>
      </c>
    </row>
    <row r="106" spans="1:13" x14ac:dyDescent="0.25">
      <c r="A106" s="10">
        <v>44160</v>
      </c>
      <c r="B106" s="22"/>
      <c r="C106" s="36" t="s">
        <v>36</v>
      </c>
      <c r="D106" s="1" t="s">
        <v>164</v>
      </c>
      <c r="E106" s="40"/>
      <c r="F106" s="11">
        <v>400000</v>
      </c>
      <c r="G106" s="2">
        <f t="shared" si="7"/>
        <v>29285077</v>
      </c>
      <c r="H106" s="73"/>
      <c r="I106" s="40">
        <v>480000</v>
      </c>
      <c r="J106" s="67"/>
      <c r="K106" s="11">
        <f t="shared" si="8"/>
        <v>480000</v>
      </c>
      <c r="L106" s="2">
        <f t="shared" si="9"/>
        <v>80000</v>
      </c>
      <c r="M106" s="125">
        <f t="shared" si="6"/>
        <v>80000</v>
      </c>
    </row>
    <row r="107" spans="1:13" x14ac:dyDescent="0.25">
      <c r="A107" s="10">
        <v>44161</v>
      </c>
      <c r="B107" s="22"/>
      <c r="C107" s="36" t="s">
        <v>36</v>
      </c>
      <c r="D107" s="1" t="s">
        <v>184</v>
      </c>
      <c r="E107" s="40"/>
      <c r="F107" s="11">
        <v>800000</v>
      </c>
      <c r="G107" s="2">
        <f t="shared" si="7"/>
        <v>28485077</v>
      </c>
      <c r="H107" s="73">
        <v>120000</v>
      </c>
      <c r="I107" s="40">
        <v>840000</v>
      </c>
      <c r="J107" s="67"/>
      <c r="K107" s="11">
        <f t="shared" si="8"/>
        <v>960000</v>
      </c>
      <c r="L107" s="2">
        <f t="shared" si="9"/>
        <v>160000</v>
      </c>
      <c r="M107" s="125">
        <f t="shared" si="6"/>
        <v>160000</v>
      </c>
    </row>
    <row r="108" spans="1:13" x14ac:dyDescent="0.25">
      <c r="A108" s="10">
        <v>36856</v>
      </c>
      <c r="B108" s="22"/>
      <c r="C108" s="36" t="s">
        <v>36</v>
      </c>
      <c r="D108" s="1" t="s">
        <v>64</v>
      </c>
      <c r="E108" s="40"/>
      <c r="F108" s="11">
        <v>3300000</v>
      </c>
      <c r="G108" s="2">
        <f t="shared" si="7"/>
        <v>25185077</v>
      </c>
      <c r="H108" s="73">
        <v>1080000</v>
      </c>
      <c r="I108" s="40">
        <v>2880000</v>
      </c>
      <c r="J108" s="67"/>
      <c r="K108" s="11">
        <f t="shared" si="8"/>
        <v>3960000</v>
      </c>
      <c r="L108" s="2">
        <f t="shared" si="9"/>
        <v>660000</v>
      </c>
      <c r="M108" s="125">
        <f t="shared" si="6"/>
        <v>660000</v>
      </c>
    </row>
    <row r="109" spans="1:13" x14ac:dyDescent="0.25">
      <c r="A109" s="10">
        <v>44162</v>
      </c>
      <c r="B109" s="22"/>
      <c r="C109" s="36" t="s">
        <v>36</v>
      </c>
      <c r="D109" s="1" t="s">
        <v>158</v>
      </c>
      <c r="E109" s="40"/>
      <c r="F109" s="11">
        <v>4600000</v>
      </c>
      <c r="G109" s="2">
        <f t="shared" si="7"/>
        <v>20585077</v>
      </c>
      <c r="H109" s="73">
        <v>2640000</v>
      </c>
      <c r="I109" s="40">
        <v>2880000</v>
      </c>
      <c r="J109" s="67"/>
      <c r="K109" s="11">
        <f t="shared" si="8"/>
        <v>5520000</v>
      </c>
      <c r="L109" s="2">
        <f t="shared" si="9"/>
        <v>920000</v>
      </c>
      <c r="M109" s="125">
        <f t="shared" si="6"/>
        <v>920000</v>
      </c>
    </row>
    <row r="110" spans="1:13" x14ac:dyDescent="0.25">
      <c r="A110" s="10">
        <v>44162</v>
      </c>
      <c r="B110" s="22"/>
      <c r="C110" s="36" t="s">
        <v>36</v>
      </c>
      <c r="D110" s="1"/>
      <c r="E110" s="40"/>
      <c r="F110" s="11">
        <v>2100000</v>
      </c>
      <c r="G110" s="2">
        <f t="shared" si="7"/>
        <v>18485077</v>
      </c>
      <c r="H110" s="73"/>
      <c r="I110" s="40">
        <v>2640000</v>
      </c>
      <c r="J110" s="67"/>
      <c r="K110" s="11">
        <f t="shared" si="8"/>
        <v>2640000</v>
      </c>
      <c r="L110" s="2">
        <f t="shared" si="9"/>
        <v>540000</v>
      </c>
      <c r="M110" s="125">
        <f t="shared" si="6"/>
        <v>420000</v>
      </c>
    </row>
    <row r="111" spans="1:13" x14ac:dyDescent="0.25">
      <c r="A111" s="10">
        <v>44163</v>
      </c>
      <c r="B111" s="22"/>
      <c r="C111" s="36" t="s">
        <v>36</v>
      </c>
      <c r="D111" s="1" t="s">
        <v>86</v>
      </c>
      <c r="E111" s="40"/>
      <c r="F111" s="11">
        <v>1500000</v>
      </c>
      <c r="G111" s="2">
        <f t="shared" si="7"/>
        <v>16985077</v>
      </c>
      <c r="H111" s="73"/>
      <c r="I111" s="40">
        <v>1800000</v>
      </c>
      <c r="J111" s="67"/>
      <c r="K111" s="11">
        <f t="shared" si="8"/>
        <v>1800000</v>
      </c>
      <c r="L111" s="2">
        <f t="shared" si="9"/>
        <v>300000</v>
      </c>
      <c r="M111" s="125">
        <f t="shared" si="6"/>
        <v>300000</v>
      </c>
    </row>
    <row r="112" spans="1:13" x14ac:dyDescent="0.25">
      <c r="A112" s="10">
        <v>44163</v>
      </c>
      <c r="B112" s="22"/>
      <c r="C112" s="36" t="s">
        <v>36</v>
      </c>
      <c r="D112" s="1" t="s">
        <v>164</v>
      </c>
      <c r="E112" s="40"/>
      <c r="F112" s="11">
        <v>1000000</v>
      </c>
      <c r="G112" s="2">
        <f t="shared" si="7"/>
        <v>15985077</v>
      </c>
      <c r="H112" s="73"/>
      <c r="I112" s="40">
        <v>1200000</v>
      </c>
      <c r="J112" s="67"/>
      <c r="K112" s="11">
        <f t="shared" si="8"/>
        <v>1200000</v>
      </c>
      <c r="L112" s="2">
        <f t="shared" si="9"/>
        <v>200000</v>
      </c>
      <c r="M112" s="125">
        <f t="shared" si="6"/>
        <v>200000</v>
      </c>
    </row>
    <row r="113" spans="1:14" x14ac:dyDescent="0.25">
      <c r="A113" s="10">
        <v>44164</v>
      </c>
      <c r="B113" s="22"/>
      <c r="C113" s="36" t="s">
        <v>36</v>
      </c>
      <c r="D113" s="1" t="s">
        <v>158</v>
      </c>
      <c r="E113" s="40"/>
      <c r="F113" s="11">
        <v>1900000</v>
      </c>
      <c r="G113" s="2">
        <f t="shared" si="7"/>
        <v>14085077</v>
      </c>
      <c r="H113" s="73">
        <v>1080000</v>
      </c>
      <c r="I113" s="40">
        <v>1200000</v>
      </c>
      <c r="J113" s="67"/>
      <c r="K113" s="11">
        <f t="shared" si="8"/>
        <v>2280000</v>
      </c>
      <c r="L113" s="2">
        <f t="shared" si="9"/>
        <v>380000</v>
      </c>
      <c r="M113" s="125">
        <f t="shared" si="6"/>
        <v>380000</v>
      </c>
    </row>
    <row r="114" spans="1:14" x14ac:dyDescent="0.25">
      <c r="A114" s="10">
        <v>44164</v>
      </c>
      <c r="B114" s="22"/>
      <c r="C114" s="36" t="s">
        <v>36</v>
      </c>
      <c r="D114" s="1" t="s">
        <v>64</v>
      </c>
      <c r="E114" s="40"/>
      <c r="F114" s="11">
        <v>1900000</v>
      </c>
      <c r="G114" s="2">
        <f t="shared" si="7"/>
        <v>12185077</v>
      </c>
      <c r="H114" s="73">
        <v>1080000</v>
      </c>
      <c r="I114" s="40">
        <v>720000</v>
      </c>
      <c r="J114" s="67"/>
      <c r="K114" s="11">
        <f t="shared" si="8"/>
        <v>1800000</v>
      </c>
      <c r="L114" s="2">
        <f t="shared" si="9"/>
        <v>-100000</v>
      </c>
      <c r="M114" s="125">
        <f t="shared" si="6"/>
        <v>380000</v>
      </c>
    </row>
    <row r="115" spans="1:14" x14ac:dyDescent="0.25">
      <c r="A115" s="10">
        <v>44165</v>
      </c>
      <c r="B115" s="22"/>
      <c r="C115" s="36" t="s">
        <v>36</v>
      </c>
      <c r="D115" s="1" t="s">
        <v>158</v>
      </c>
      <c r="E115" s="40"/>
      <c r="F115" s="11">
        <v>1300000</v>
      </c>
      <c r="G115" s="2">
        <f t="shared" si="7"/>
        <v>10885077</v>
      </c>
      <c r="H115" s="73">
        <v>0</v>
      </c>
      <c r="I115" s="40">
        <v>1560000</v>
      </c>
      <c r="J115" s="67"/>
      <c r="K115" s="11">
        <f t="shared" si="8"/>
        <v>1560000</v>
      </c>
      <c r="L115" s="2">
        <f t="shared" si="9"/>
        <v>260000</v>
      </c>
      <c r="M115" s="125">
        <f t="shared" si="6"/>
        <v>260000</v>
      </c>
    </row>
    <row r="116" spans="1:14" x14ac:dyDescent="0.25">
      <c r="A116" s="10">
        <v>44165</v>
      </c>
      <c r="B116" s="22"/>
      <c r="C116" s="36" t="s">
        <v>36</v>
      </c>
      <c r="D116" s="1" t="s">
        <v>58</v>
      </c>
      <c r="E116" s="40"/>
      <c r="F116" s="11">
        <v>2700000</v>
      </c>
      <c r="G116" s="2">
        <f t="shared" si="7"/>
        <v>8185077</v>
      </c>
      <c r="H116" s="73">
        <v>1080000</v>
      </c>
      <c r="I116" s="40">
        <v>2160000</v>
      </c>
      <c r="J116" s="67"/>
      <c r="K116" s="11">
        <f t="shared" si="8"/>
        <v>3240000</v>
      </c>
      <c r="L116" s="2">
        <f t="shared" si="9"/>
        <v>540000</v>
      </c>
      <c r="M116" s="125">
        <f t="shared" si="6"/>
        <v>540000</v>
      </c>
    </row>
    <row r="117" spans="1:14" x14ac:dyDescent="0.25">
      <c r="A117" s="10">
        <v>44166</v>
      </c>
      <c r="B117" s="22"/>
      <c r="C117" s="36" t="s">
        <v>34</v>
      </c>
      <c r="D117" s="1"/>
      <c r="E117" s="40">
        <v>20000124</v>
      </c>
      <c r="F117" s="11">
        <v>0</v>
      </c>
      <c r="G117" s="2">
        <f t="shared" si="7"/>
        <v>28185201</v>
      </c>
      <c r="H117" s="73"/>
      <c r="I117" s="40"/>
      <c r="J117" s="67"/>
      <c r="K117" s="11">
        <f t="shared" si="8"/>
        <v>0</v>
      </c>
      <c r="L117" s="2">
        <f t="shared" si="9"/>
        <v>0</v>
      </c>
      <c r="M117" s="125">
        <f t="shared" si="6"/>
        <v>0</v>
      </c>
    </row>
    <row r="118" spans="1:14" x14ac:dyDescent="0.25">
      <c r="A118" s="10">
        <v>44166</v>
      </c>
      <c r="B118" s="22"/>
      <c r="C118" s="36" t="s">
        <v>36</v>
      </c>
      <c r="D118" s="1" t="s">
        <v>158</v>
      </c>
      <c r="E118" s="40"/>
      <c r="F118" s="11">
        <v>6500000</v>
      </c>
      <c r="G118" s="2">
        <f t="shared" si="7"/>
        <v>21685201</v>
      </c>
      <c r="H118" s="73">
        <v>20000</v>
      </c>
      <c r="I118" s="40">
        <v>7760000</v>
      </c>
      <c r="J118" s="67"/>
      <c r="K118" s="11">
        <f t="shared" si="8"/>
        <v>7780000</v>
      </c>
      <c r="L118" s="2">
        <f t="shared" si="9"/>
        <v>1280000</v>
      </c>
      <c r="M118" s="125">
        <f t="shared" si="6"/>
        <v>1300000</v>
      </c>
    </row>
    <row r="119" spans="1:14" x14ac:dyDescent="0.25">
      <c r="A119" s="10">
        <v>44166</v>
      </c>
      <c r="B119" s="22"/>
      <c r="C119" s="36" t="s">
        <v>36</v>
      </c>
      <c r="D119" s="1" t="s">
        <v>193</v>
      </c>
      <c r="E119" s="40"/>
      <c r="F119" s="11">
        <v>3200000</v>
      </c>
      <c r="G119" s="2">
        <f t="shared" si="7"/>
        <v>18485201</v>
      </c>
      <c r="H119" s="73">
        <v>3240000</v>
      </c>
      <c r="I119" s="40">
        <v>480000</v>
      </c>
      <c r="J119" s="67">
        <v>120000</v>
      </c>
      <c r="K119" s="11">
        <f t="shared" si="8"/>
        <v>3600000</v>
      </c>
      <c r="L119" s="2">
        <f t="shared" si="9"/>
        <v>640000</v>
      </c>
      <c r="M119" s="125">
        <f t="shared" si="6"/>
        <v>640000</v>
      </c>
      <c r="N119" t="s">
        <v>194</v>
      </c>
    </row>
    <row r="120" spans="1:14" x14ac:dyDescent="0.25">
      <c r="A120" s="10">
        <v>44167</v>
      </c>
      <c r="B120" s="22"/>
      <c r="C120" s="36" t="s">
        <v>36</v>
      </c>
      <c r="D120" s="1" t="s">
        <v>198</v>
      </c>
      <c r="E120" s="40"/>
      <c r="F120" s="11">
        <v>6200000</v>
      </c>
      <c r="G120" s="2">
        <f t="shared" si="7"/>
        <v>12285201</v>
      </c>
      <c r="H120" s="73"/>
      <c r="I120" s="73">
        <v>7480000</v>
      </c>
      <c r="J120" s="67"/>
      <c r="K120" s="11">
        <f t="shared" si="8"/>
        <v>7480000</v>
      </c>
      <c r="L120" s="2">
        <f t="shared" si="9"/>
        <v>1280000</v>
      </c>
      <c r="M120" s="125">
        <f t="shared" si="6"/>
        <v>1240000</v>
      </c>
    </row>
    <row r="121" spans="1:14" x14ac:dyDescent="0.25">
      <c r="A121" s="10">
        <v>44167</v>
      </c>
      <c r="B121" s="22"/>
      <c r="C121" s="36" t="s">
        <v>36</v>
      </c>
      <c r="D121" s="1" t="s">
        <v>199</v>
      </c>
      <c r="E121" s="40"/>
      <c r="F121" s="11">
        <v>4100000</v>
      </c>
      <c r="G121" s="2">
        <f t="shared" si="7"/>
        <v>8185201</v>
      </c>
      <c r="H121" s="73"/>
      <c r="I121" s="73">
        <v>4920000</v>
      </c>
      <c r="J121" s="67"/>
      <c r="K121" s="11">
        <f t="shared" si="8"/>
        <v>4920000</v>
      </c>
      <c r="L121" s="2">
        <f t="shared" si="9"/>
        <v>820000</v>
      </c>
      <c r="M121" s="125">
        <f t="shared" si="6"/>
        <v>820000</v>
      </c>
    </row>
    <row r="122" spans="1:14" x14ac:dyDescent="0.25">
      <c r="A122" s="10">
        <v>44168</v>
      </c>
      <c r="B122" s="22"/>
      <c r="C122" s="36" t="s">
        <v>36</v>
      </c>
      <c r="D122" s="1" t="s">
        <v>184</v>
      </c>
      <c r="E122" s="40"/>
      <c r="F122" s="11">
        <v>2600000</v>
      </c>
      <c r="G122" s="2">
        <f t="shared" si="7"/>
        <v>5585201</v>
      </c>
      <c r="H122" s="73">
        <v>480000</v>
      </c>
      <c r="I122" s="73">
        <v>2640000</v>
      </c>
      <c r="J122" s="67"/>
      <c r="K122" s="11">
        <f t="shared" si="8"/>
        <v>3120000</v>
      </c>
      <c r="L122" s="2">
        <f t="shared" si="9"/>
        <v>520000</v>
      </c>
      <c r="M122" s="125">
        <f t="shared" si="6"/>
        <v>520000</v>
      </c>
    </row>
    <row r="123" spans="1:14" x14ac:dyDescent="0.25">
      <c r="A123" s="10">
        <v>44168</v>
      </c>
      <c r="B123" s="22"/>
      <c r="C123" s="36" t="s">
        <v>36</v>
      </c>
      <c r="D123" s="1" t="s">
        <v>64</v>
      </c>
      <c r="E123" s="40"/>
      <c r="F123" s="11">
        <v>2300000</v>
      </c>
      <c r="G123" s="2">
        <f t="shared" si="7"/>
        <v>3285201</v>
      </c>
      <c r="H123" s="73">
        <v>120000</v>
      </c>
      <c r="I123" s="73">
        <v>2640000</v>
      </c>
      <c r="J123" s="67"/>
      <c r="K123" s="11">
        <f t="shared" si="8"/>
        <v>2760000</v>
      </c>
      <c r="L123" s="2">
        <f t="shared" si="9"/>
        <v>460000</v>
      </c>
      <c r="M123" s="125">
        <f t="shared" si="6"/>
        <v>460000</v>
      </c>
    </row>
    <row r="124" spans="1:14" x14ac:dyDescent="0.25">
      <c r="A124" s="10">
        <v>44169</v>
      </c>
      <c r="B124" s="22"/>
      <c r="C124" s="36" t="s">
        <v>36</v>
      </c>
      <c r="D124" s="1" t="s">
        <v>201</v>
      </c>
      <c r="E124" s="40"/>
      <c r="F124" s="11">
        <v>2200000</v>
      </c>
      <c r="G124" s="2">
        <f t="shared" si="7"/>
        <v>1085201</v>
      </c>
      <c r="H124" s="73"/>
      <c r="I124" s="73">
        <v>2640000</v>
      </c>
      <c r="J124" s="67"/>
      <c r="K124" s="11">
        <f t="shared" si="8"/>
        <v>2640000</v>
      </c>
      <c r="L124" s="2">
        <f t="shared" si="9"/>
        <v>440000</v>
      </c>
      <c r="M124" s="125">
        <f t="shared" si="6"/>
        <v>440000</v>
      </c>
    </row>
    <row r="125" spans="1:14" x14ac:dyDescent="0.25">
      <c r="A125" s="10">
        <v>44169</v>
      </c>
      <c r="B125" s="22"/>
      <c r="C125" s="36" t="s">
        <v>36</v>
      </c>
      <c r="D125" s="1" t="s">
        <v>202</v>
      </c>
      <c r="E125" s="40"/>
      <c r="F125" s="11">
        <v>1000000</v>
      </c>
      <c r="G125" s="2">
        <f t="shared" si="7"/>
        <v>85201</v>
      </c>
      <c r="H125" s="73"/>
      <c r="I125" s="73">
        <v>1200000</v>
      </c>
      <c r="J125" s="67"/>
      <c r="K125" s="11">
        <f t="shared" si="8"/>
        <v>1200000</v>
      </c>
      <c r="L125" s="2">
        <f t="shared" si="9"/>
        <v>200000</v>
      </c>
      <c r="M125" s="125">
        <f t="shared" si="6"/>
        <v>200000</v>
      </c>
    </row>
    <row r="126" spans="1:14" x14ac:dyDescent="0.25">
      <c r="A126" s="10">
        <v>44172</v>
      </c>
      <c r="B126" s="22"/>
      <c r="C126" s="36" t="s">
        <v>36</v>
      </c>
      <c r="D126" s="1"/>
      <c r="E126" s="40">
        <v>20000124</v>
      </c>
      <c r="F126" s="11"/>
      <c r="G126" s="2">
        <f t="shared" si="7"/>
        <v>20085325</v>
      </c>
      <c r="H126" s="73"/>
      <c r="I126" s="73"/>
      <c r="J126" s="67"/>
      <c r="K126" s="11">
        <f t="shared" si="8"/>
        <v>0</v>
      </c>
      <c r="L126" s="2">
        <f t="shared" si="9"/>
        <v>0</v>
      </c>
      <c r="M126" s="125">
        <f t="shared" si="6"/>
        <v>0</v>
      </c>
    </row>
    <row r="127" spans="1:14" x14ac:dyDescent="0.25">
      <c r="A127" s="10">
        <v>44172</v>
      </c>
      <c r="B127" s="22"/>
      <c r="C127" s="36" t="s">
        <v>36</v>
      </c>
      <c r="D127" s="1" t="s">
        <v>208</v>
      </c>
      <c r="E127" s="40"/>
      <c r="F127" s="11">
        <v>3400000</v>
      </c>
      <c r="G127" s="2">
        <f t="shared" si="7"/>
        <v>16685325</v>
      </c>
      <c r="H127" s="73">
        <v>2880000</v>
      </c>
      <c r="I127" s="73">
        <v>1200000</v>
      </c>
      <c r="J127" s="67"/>
      <c r="K127" s="11">
        <f t="shared" si="8"/>
        <v>4080000</v>
      </c>
      <c r="L127" s="2">
        <f t="shared" si="9"/>
        <v>680000</v>
      </c>
      <c r="M127" s="125">
        <f t="shared" si="6"/>
        <v>680000</v>
      </c>
    </row>
    <row r="128" spans="1:14" x14ac:dyDescent="0.25">
      <c r="A128" s="10">
        <v>44173</v>
      </c>
      <c r="B128" s="22"/>
      <c r="C128" s="36" t="s">
        <v>36</v>
      </c>
      <c r="D128" s="1" t="s">
        <v>170</v>
      </c>
      <c r="E128" s="40"/>
      <c r="F128" s="11">
        <v>2300000</v>
      </c>
      <c r="G128" s="2">
        <f t="shared" si="7"/>
        <v>14385325</v>
      </c>
      <c r="H128" s="73"/>
      <c r="I128" s="73">
        <v>2760000</v>
      </c>
      <c r="J128" s="67"/>
      <c r="K128" s="11">
        <f t="shared" si="8"/>
        <v>2760000</v>
      </c>
      <c r="L128" s="2">
        <f t="shared" si="9"/>
        <v>460000</v>
      </c>
      <c r="M128" s="125">
        <f t="shared" si="6"/>
        <v>460000</v>
      </c>
    </row>
    <row r="129" spans="1:13" x14ac:dyDescent="0.25">
      <c r="A129" s="10">
        <v>44173</v>
      </c>
      <c r="B129" s="22"/>
      <c r="C129" s="36" t="s">
        <v>36</v>
      </c>
      <c r="D129" s="1" t="s">
        <v>210</v>
      </c>
      <c r="E129" s="40"/>
      <c r="F129" s="11">
        <v>1000000</v>
      </c>
      <c r="G129" s="2">
        <f t="shared" si="7"/>
        <v>13385325</v>
      </c>
      <c r="H129" s="73">
        <v>480000</v>
      </c>
      <c r="I129" s="73">
        <v>720000</v>
      </c>
      <c r="J129" s="67"/>
      <c r="K129" s="11">
        <f t="shared" si="8"/>
        <v>1200000</v>
      </c>
      <c r="L129" s="2">
        <f t="shared" si="9"/>
        <v>200000</v>
      </c>
      <c r="M129" s="125">
        <f t="shared" si="6"/>
        <v>200000</v>
      </c>
    </row>
    <row r="130" spans="1:13" x14ac:dyDescent="0.25">
      <c r="A130" s="10">
        <v>44174</v>
      </c>
      <c r="B130" s="22"/>
      <c r="C130" s="36" t="s">
        <v>34</v>
      </c>
      <c r="D130" s="1"/>
      <c r="E130" s="40">
        <v>20000124</v>
      </c>
      <c r="F130" s="11"/>
      <c r="G130" s="2">
        <f t="shared" si="7"/>
        <v>33385449</v>
      </c>
      <c r="H130" s="73"/>
      <c r="I130" s="73">
        <v>0</v>
      </c>
      <c r="J130" s="67"/>
      <c r="K130" s="11">
        <f t="shared" si="8"/>
        <v>0</v>
      </c>
      <c r="L130" s="2">
        <f t="shared" si="9"/>
        <v>0</v>
      </c>
      <c r="M130" s="125">
        <f t="shared" si="6"/>
        <v>0</v>
      </c>
    </row>
    <row r="131" spans="1:13" x14ac:dyDescent="0.25">
      <c r="A131" s="10">
        <v>44174</v>
      </c>
      <c r="B131" s="22"/>
      <c r="C131" s="36" t="s">
        <v>36</v>
      </c>
      <c r="D131" s="1" t="s">
        <v>211</v>
      </c>
      <c r="E131" s="40"/>
      <c r="F131" s="11">
        <v>1600000</v>
      </c>
      <c r="G131" s="2">
        <f t="shared" si="7"/>
        <v>31785449</v>
      </c>
      <c r="H131" s="73">
        <v>240000</v>
      </c>
      <c r="I131" s="73">
        <v>1680000</v>
      </c>
      <c r="J131" s="67"/>
      <c r="K131" s="11">
        <f t="shared" si="8"/>
        <v>1920000</v>
      </c>
      <c r="L131" s="2">
        <f t="shared" si="9"/>
        <v>320000</v>
      </c>
      <c r="M131" s="125">
        <f t="shared" si="6"/>
        <v>320000</v>
      </c>
    </row>
    <row r="132" spans="1:13" x14ac:dyDescent="0.25">
      <c r="A132" s="10">
        <v>44175</v>
      </c>
      <c r="B132" s="22"/>
      <c r="C132" s="36" t="s">
        <v>36</v>
      </c>
      <c r="D132" s="1" t="s">
        <v>58</v>
      </c>
      <c r="E132" s="40"/>
      <c r="F132" s="11">
        <v>10800000</v>
      </c>
      <c r="G132" s="2">
        <f t="shared" si="7"/>
        <v>20985449</v>
      </c>
      <c r="H132" s="73">
        <v>4804000</v>
      </c>
      <c r="I132" s="73">
        <v>8159000</v>
      </c>
      <c r="J132" s="67"/>
      <c r="K132" s="11">
        <f t="shared" si="8"/>
        <v>12963000</v>
      </c>
      <c r="L132" s="2">
        <f t="shared" si="9"/>
        <v>2163000</v>
      </c>
      <c r="M132" s="125">
        <f t="shared" si="6"/>
        <v>2160000</v>
      </c>
    </row>
    <row r="133" spans="1:13" x14ac:dyDescent="0.25">
      <c r="A133" s="10">
        <v>44175</v>
      </c>
      <c r="B133" s="22"/>
      <c r="C133" s="36" t="s">
        <v>36</v>
      </c>
      <c r="D133" s="1" t="s">
        <v>198</v>
      </c>
      <c r="E133" s="40"/>
      <c r="F133" s="11">
        <v>2600000</v>
      </c>
      <c r="G133" s="2">
        <f t="shared" si="7"/>
        <v>18385449</v>
      </c>
      <c r="H133" s="73">
        <v>40000</v>
      </c>
      <c r="I133" s="73">
        <v>3080000</v>
      </c>
      <c r="J133" s="67"/>
      <c r="K133" s="11">
        <f t="shared" si="8"/>
        <v>3120000</v>
      </c>
      <c r="L133" s="2">
        <f t="shared" si="9"/>
        <v>520000</v>
      </c>
      <c r="M133" s="125">
        <f t="shared" si="6"/>
        <v>520000</v>
      </c>
    </row>
    <row r="134" spans="1:13" x14ac:dyDescent="0.25">
      <c r="A134" s="10">
        <v>44175</v>
      </c>
      <c r="B134" s="22"/>
      <c r="C134" s="36" t="s">
        <v>36</v>
      </c>
      <c r="D134" s="1" t="s">
        <v>64</v>
      </c>
      <c r="E134" s="40"/>
      <c r="F134" s="11">
        <v>2800000</v>
      </c>
      <c r="G134" s="2">
        <f t="shared" si="7"/>
        <v>15585449</v>
      </c>
      <c r="H134" s="73">
        <v>2320000</v>
      </c>
      <c r="I134" s="73">
        <v>1040000</v>
      </c>
      <c r="J134" s="67"/>
      <c r="K134" s="11">
        <f t="shared" si="8"/>
        <v>3360000</v>
      </c>
      <c r="L134" s="2">
        <f t="shared" si="9"/>
        <v>560000</v>
      </c>
      <c r="M134" s="125">
        <f t="shared" ref="M134:M197" si="10">F134*0.2</f>
        <v>560000</v>
      </c>
    </row>
    <row r="135" spans="1:13" x14ac:dyDescent="0.25">
      <c r="A135" s="10">
        <v>44176</v>
      </c>
      <c r="B135" s="22"/>
      <c r="C135" s="36" t="s">
        <v>36</v>
      </c>
      <c r="D135" s="1" t="s">
        <v>170</v>
      </c>
      <c r="E135" s="40"/>
      <c r="F135" s="11">
        <v>1600000</v>
      </c>
      <c r="G135" s="2">
        <f t="shared" ref="G135:G198" si="11">G134+E135-F135</f>
        <v>13985449</v>
      </c>
      <c r="H135" s="73">
        <v>1100000</v>
      </c>
      <c r="I135" s="73">
        <v>840000</v>
      </c>
      <c r="J135" s="67"/>
      <c r="K135" s="11">
        <f t="shared" si="8"/>
        <v>1940000</v>
      </c>
      <c r="L135" s="2">
        <f t="shared" si="9"/>
        <v>340000</v>
      </c>
      <c r="M135" s="125">
        <f t="shared" si="10"/>
        <v>320000</v>
      </c>
    </row>
    <row r="136" spans="1:13" x14ac:dyDescent="0.25">
      <c r="A136" s="10">
        <v>44176</v>
      </c>
      <c r="B136" s="22"/>
      <c r="C136" s="36" t="s">
        <v>34</v>
      </c>
      <c r="D136" s="1"/>
      <c r="E136" s="40">
        <v>20000124</v>
      </c>
      <c r="F136" s="11"/>
      <c r="G136" s="2">
        <f t="shared" si="11"/>
        <v>33985573</v>
      </c>
      <c r="H136" s="73"/>
      <c r="I136" s="73"/>
      <c r="J136" s="67"/>
      <c r="K136" s="11">
        <f t="shared" si="8"/>
        <v>0</v>
      </c>
      <c r="L136" s="2">
        <f t="shared" si="9"/>
        <v>0</v>
      </c>
      <c r="M136" s="125">
        <f t="shared" si="10"/>
        <v>0</v>
      </c>
    </row>
    <row r="137" spans="1:13" x14ac:dyDescent="0.25">
      <c r="A137" s="10">
        <v>44176</v>
      </c>
      <c r="B137" s="22"/>
      <c r="C137" s="36" t="s">
        <v>36</v>
      </c>
      <c r="D137" s="1" t="s">
        <v>64</v>
      </c>
      <c r="E137" s="40"/>
      <c r="F137" s="11">
        <v>1700000</v>
      </c>
      <c r="G137" s="2">
        <f t="shared" si="11"/>
        <v>32285573</v>
      </c>
      <c r="H137" s="73">
        <v>1100000</v>
      </c>
      <c r="I137" s="73">
        <v>960000</v>
      </c>
      <c r="J137" s="67"/>
      <c r="K137" s="11">
        <f t="shared" si="8"/>
        <v>2060000</v>
      </c>
      <c r="L137" s="2">
        <f t="shared" si="9"/>
        <v>360000</v>
      </c>
      <c r="M137" s="125">
        <f t="shared" si="10"/>
        <v>340000</v>
      </c>
    </row>
    <row r="138" spans="1:13" x14ac:dyDescent="0.25">
      <c r="A138" s="10">
        <v>44177</v>
      </c>
      <c r="B138" s="22"/>
      <c r="C138" s="36" t="s">
        <v>36</v>
      </c>
      <c r="D138" s="1" t="s">
        <v>170</v>
      </c>
      <c r="E138" s="40"/>
      <c r="F138" s="11">
        <v>3400000</v>
      </c>
      <c r="G138" s="2">
        <f t="shared" si="11"/>
        <v>28885573</v>
      </c>
      <c r="H138" s="73">
        <v>1200000</v>
      </c>
      <c r="I138" s="73">
        <v>2880000</v>
      </c>
      <c r="J138" s="67"/>
      <c r="K138" s="11">
        <f t="shared" si="8"/>
        <v>4080000</v>
      </c>
      <c r="L138" s="2">
        <f t="shared" si="9"/>
        <v>680000</v>
      </c>
      <c r="M138" s="125">
        <f t="shared" si="10"/>
        <v>680000</v>
      </c>
    </row>
    <row r="139" spans="1:13" x14ac:dyDescent="0.25">
      <c r="A139" s="10">
        <v>44177</v>
      </c>
      <c r="B139" s="22"/>
      <c r="C139" s="36" t="s">
        <v>36</v>
      </c>
      <c r="D139" s="1" t="s">
        <v>64</v>
      </c>
      <c r="E139" s="40"/>
      <c r="F139" s="11">
        <v>1000000</v>
      </c>
      <c r="G139" s="2">
        <f t="shared" si="11"/>
        <v>27885573</v>
      </c>
      <c r="H139" s="73">
        <v>1200000</v>
      </c>
      <c r="I139" s="73"/>
      <c r="J139" s="67"/>
      <c r="K139" s="11">
        <f t="shared" si="8"/>
        <v>1200000</v>
      </c>
      <c r="L139" s="2">
        <f t="shared" si="9"/>
        <v>200000</v>
      </c>
      <c r="M139" s="125">
        <f t="shared" si="10"/>
        <v>200000</v>
      </c>
    </row>
    <row r="140" spans="1:13" x14ac:dyDescent="0.25">
      <c r="A140" s="10">
        <v>44178</v>
      </c>
      <c r="B140" s="22"/>
      <c r="C140" s="36" t="s">
        <v>36</v>
      </c>
      <c r="D140" s="1" t="s">
        <v>170</v>
      </c>
      <c r="E140" s="40"/>
      <c r="F140" s="11">
        <v>1200000</v>
      </c>
      <c r="G140" s="2">
        <f t="shared" si="11"/>
        <v>26685573</v>
      </c>
      <c r="H140" s="73">
        <v>120000</v>
      </c>
      <c r="I140" s="73">
        <v>1320000</v>
      </c>
      <c r="J140" s="67"/>
      <c r="K140" s="11">
        <f t="shared" si="8"/>
        <v>1440000</v>
      </c>
      <c r="L140" s="2">
        <f t="shared" si="9"/>
        <v>240000</v>
      </c>
      <c r="M140" s="125">
        <f t="shared" si="10"/>
        <v>240000</v>
      </c>
    </row>
    <row r="141" spans="1:13" x14ac:dyDescent="0.25">
      <c r="A141" s="10">
        <v>44178</v>
      </c>
      <c r="B141" s="22"/>
      <c r="C141" s="36" t="s">
        <v>36</v>
      </c>
      <c r="D141" s="1" t="s">
        <v>64</v>
      </c>
      <c r="E141" s="40"/>
      <c r="F141" s="11">
        <v>2000000</v>
      </c>
      <c r="G141" s="2">
        <f t="shared" si="11"/>
        <v>24685573</v>
      </c>
      <c r="H141" s="73">
        <v>2400000</v>
      </c>
      <c r="I141" s="73"/>
      <c r="J141" s="67"/>
      <c r="K141" s="11">
        <f t="shared" si="8"/>
        <v>2400000</v>
      </c>
      <c r="L141" s="2">
        <f t="shared" si="9"/>
        <v>400000</v>
      </c>
      <c r="M141" s="125">
        <f t="shared" si="10"/>
        <v>400000</v>
      </c>
    </row>
    <row r="142" spans="1:13" x14ac:dyDescent="0.25">
      <c r="A142" s="10">
        <v>44179</v>
      </c>
      <c r="B142" s="22"/>
      <c r="C142" s="36" t="s">
        <v>36</v>
      </c>
      <c r="D142" s="1" t="s">
        <v>162</v>
      </c>
      <c r="E142" s="40"/>
      <c r="F142" s="11">
        <v>7500000</v>
      </c>
      <c r="G142" s="2">
        <f t="shared" si="11"/>
        <v>17185573</v>
      </c>
      <c r="H142" s="73">
        <v>2200000</v>
      </c>
      <c r="I142" s="73">
        <v>6810000</v>
      </c>
      <c r="J142" s="67"/>
      <c r="K142" s="11">
        <f t="shared" si="8"/>
        <v>9010000</v>
      </c>
      <c r="L142" s="2">
        <f t="shared" si="9"/>
        <v>1510000</v>
      </c>
      <c r="M142" s="125">
        <f t="shared" si="10"/>
        <v>1500000</v>
      </c>
    </row>
    <row r="143" spans="1:13" x14ac:dyDescent="0.25">
      <c r="A143" s="10">
        <v>44179</v>
      </c>
      <c r="B143" s="22"/>
      <c r="C143" s="36" t="s">
        <v>36</v>
      </c>
      <c r="D143" s="1" t="s">
        <v>164</v>
      </c>
      <c r="E143" s="40"/>
      <c r="F143" s="11">
        <v>2800000</v>
      </c>
      <c r="G143" s="2">
        <f t="shared" si="11"/>
        <v>14385573</v>
      </c>
      <c r="H143" s="73">
        <v>2040000</v>
      </c>
      <c r="I143" s="73">
        <v>1200000</v>
      </c>
      <c r="J143" s="67"/>
      <c r="K143" s="11">
        <f t="shared" si="8"/>
        <v>3240000</v>
      </c>
      <c r="L143" s="2">
        <f t="shared" si="9"/>
        <v>440000</v>
      </c>
      <c r="M143" s="125">
        <f t="shared" si="10"/>
        <v>560000</v>
      </c>
    </row>
    <row r="144" spans="1:13" x14ac:dyDescent="0.25">
      <c r="A144" s="10">
        <v>44180</v>
      </c>
      <c r="B144" s="22"/>
      <c r="C144" s="36" t="s">
        <v>36</v>
      </c>
      <c r="D144" s="1" t="s">
        <v>158</v>
      </c>
      <c r="E144" s="40"/>
      <c r="F144" s="11">
        <v>2000000</v>
      </c>
      <c r="G144" s="2">
        <f t="shared" si="11"/>
        <v>12385573</v>
      </c>
      <c r="H144" s="73">
        <v>480000</v>
      </c>
      <c r="I144" s="73">
        <v>1920000</v>
      </c>
      <c r="J144" s="67"/>
      <c r="K144" s="11">
        <f t="shared" si="8"/>
        <v>2400000</v>
      </c>
      <c r="L144" s="2">
        <f t="shared" si="9"/>
        <v>400000</v>
      </c>
      <c r="M144" s="125">
        <f t="shared" si="10"/>
        <v>400000</v>
      </c>
    </row>
    <row r="145" spans="1:13" x14ac:dyDescent="0.25">
      <c r="A145" s="10">
        <v>44180</v>
      </c>
      <c r="B145" s="22"/>
      <c r="C145" s="36" t="s">
        <v>36</v>
      </c>
      <c r="D145" s="1" t="s">
        <v>58</v>
      </c>
      <c r="E145" s="40"/>
      <c r="F145" s="11">
        <v>1900000</v>
      </c>
      <c r="G145" s="2">
        <f t="shared" si="11"/>
        <v>10485573</v>
      </c>
      <c r="H145" s="73">
        <v>1290000</v>
      </c>
      <c r="I145" s="73">
        <v>1000000</v>
      </c>
      <c r="J145" s="67"/>
      <c r="K145" s="11">
        <f t="shared" si="8"/>
        <v>2290000</v>
      </c>
      <c r="L145" s="2">
        <f t="shared" si="9"/>
        <v>390000</v>
      </c>
      <c r="M145" s="125">
        <f t="shared" si="10"/>
        <v>380000</v>
      </c>
    </row>
    <row r="146" spans="1:13" x14ac:dyDescent="0.25">
      <c r="A146" s="10"/>
      <c r="B146" s="22"/>
      <c r="C146" s="36" t="s">
        <v>36</v>
      </c>
      <c r="D146" s="1"/>
      <c r="E146" s="40">
        <v>20000124</v>
      </c>
      <c r="F146" s="11"/>
      <c r="G146" s="2">
        <f t="shared" si="11"/>
        <v>30485697</v>
      </c>
      <c r="H146" s="73"/>
      <c r="I146" s="73"/>
      <c r="J146" s="67"/>
      <c r="K146" s="11">
        <f t="shared" si="8"/>
        <v>0</v>
      </c>
      <c r="L146" s="2">
        <f t="shared" si="9"/>
        <v>0</v>
      </c>
      <c r="M146" s="125">
        <f t="shared" si="10"/>
        <v>0</v>
      </c>
    </row>
    <row r="147" spans="1:13" x14ac:dyDescent="0.25">
      <c r="A147" s="10">
        <v>44181</v>
      </c>
      <c r="B147" s="22"/>
      <c r="C147" s="36" t="s">
        <v>36</v>
      </c>
      <c r="D147" s="1"/>
      <c r="E147" s="40"/>
      <c r="F147" s="11">
        <v>1600000</v>
      </c>
      <c r="G147" s="2">
        <f t="shared" si="11"/>
        <v>28885697</v>
      </c>
      <c r="H147" s="73"/>
      <c r="I147" s="73">
        <v>1920000</v>
      </c>
      <c r="J147" s="67"/>
      <c r="K147" s="11">
        <f t="shared" si="8"/>
        <v>1920000</v>
      </c>
      <c r="L147" s="2">
        <f t="shared" si="9"/>
        <v>320000</v>
      </c>
      <c r="M147" s="125">
        <f t="shared" si="10"/>
        <v>320000</v>
      </c>
    </row>
    <row r="148" spans="1:13" x14ac:dyDescent="0.25">
      <c r="A148" s="10">
        <v>44181</v>
      </c>
      <c r="B148" s="22"/>
      <c r="C148" s="36" t="s">
        <v>36</v>
      </c>
      <c r="D148" s="1" t="s">
        <v>210</v>
      </c>
      <c r="E148" s="40"/>
      <c r="F148" s="11">
        <v>2000000</v>
      </c>
      <c r="G148" s="2">
        <f t="shared" si="11"/>
        <v>26885697</v>
      </c>
      <c r="H148" s="73">
        <v>240000</v>
      </c>
      <c r="I148" s="73">
        <v>2160000</v>
      </c>
      <c r="J148" s="67"/>
      <c r="K148" s="11">
        <f t="shared" si="8"/>
        <v>2400000</v>
      </c>
      <c r="L148" s="2">
        <f t="shared" si="9"/>
        <v>400000</v>
      </c>
      <c r="M148" s="125">
        <f t="shared" si="10"/>
        <v>400000</v>
      </c>
    </row>
    <row r="149" spans="1:13" x14ac:dyDescent="0.25">
      <c r="A149" s="10">
        <v>44182</v>
      </c>
      <c r="B149" s="22"/>
      <c r="C149" s="36" t="s">
        <v>36</v>
      </c>
      <c r="D149" s="1" t="s">
        <v>235</v>
      </c>
      <c r="E149" s="40"/>
      <c r="F149" s="11">
        <v>2400000</v>
      </c>
      <c r="G149" s="2">
        <f t="shared" si="11"/>
        <v>24485697</v>
      </c>
      <c r="H149" s="73"/>
      <c r="I149" s="73">
        <v>2880000</v>
      </c>
      <c r="J149" s="67"/>
      <c r="K149" s="11">
        <f t="shared" si="8"/>
        <v>2880000</v>
      </c>
      <c r="L149" s="2">
        <f t="shared" si="9"/>
        <v>480000</v>
      </c>
      <c r="M149" s="125">
        <f t="shared" si="10"/>
        <v>480000</v>
      </c>
    </row>
    <row r="150" spans="1:13" x14ac:dyDescent="0.25">
      <c r="A150" s="10">
        <v>44182</v>
      </c>
      <c r="B150" s="22"/>
      <c r="C150" s="36" t="s">
        <v>36</v>
      </c>
      <c r="D150" s="1" t="s">
        <v>64</v>
      </c>
      <c r="E150" s="40"/>
      <c r="F150" s="11">
        <v>3100000</v>
      </c>
      <c r="G150" s="2">
        <f t="shared" si="11"/>
        <v>21385697</v>
      </c>
      <c r="H150" s="73">
        <v>350000</v>
      </c>
      <c r="I150" s="73">
        <v>3370000</v>
      </c>
      <c r="J150" s="67"/>
      <c r="K150" s="11">
        <f t="shared" si="8"/>
        <v>3720000</v>
      </c>
      <c r="L150" s="2">
        <f t="shared" si="9"/>
        <v>620000</v>
      </c>
      <c r="M150" s="125">
        <f t="shared" si="10"/>
        <v>620000</v>
      </c>
    </row>
    <row r="151" spans="1:13" x14ac:dyDescent="0.25">
      <c r="A151" s="10"/>
      <c r="B151" s="22"/>
      <c r="C151" s="36" t="s">
        <v>36</v>
      </c>
      <c r="D151" s="1"/>
      <c r="E151" s="40">
        <v>40000249</v>
      </c>
      <c r="F151" s="11"/>
      <c r="G151" s="2">
        <f t="shared" si="11"/>
        <v>61385946</v>
      </c>
      <c r="H151" s="73"/>
      <c r="I151" s="73"/>
      <c r="J151" s="67"/>
      <c r="K151" s="11">
        <f t="shared" si="8"/>
        <v>0</v>
      </c>
      <c r="L151" s="2">
        <f t="shared" si="9"/>
        <v>0</v>
      </c>
      <c r="M151" s="125">
        <f t="shared" si="10"/>
        <v>0</v>
      </c>
    </row>
    <row r="152" spans="1:13" x14ac:dyDescent="0.25">
      <c r="A152" s="10">
        <v>44183</v>
      </c>
      <c r="B152" s="22"/>
      <c r="C152" s="36" t="s">
        <v>36</v>
      </c>
      <c r="D152" s="1" t="s">
        <v>170</v>
      </c>
      <c r="E152" s="40"/>
      <c r="F152" s="11">
        <v>3900000</v>
      </c>
      <c r="G152" s="2">
        <f t="shared" si="11"/>
        <v>57485946</v>
      </c>
      <c r="H152" s="73">
        <v>960000</v>
      </c>
      <c r="I152" s="73">
        <v>3720000</v>
      </c>
      <c r="J152" s="67"/>
      <c r="K152" s="11">
        <f t="shared" si="8"/>
        <v>4680000</v>
      </c>
      <c r="L152" s="2">
        <f t="shared" si="9"/>
        <v>780000</v>
      </c>
      <c r="M152" s="125">
        <f t="shared" si="10"/>
        <v>780000</v>
      </c>
    </row>
    <row r="153" spans="1:13" x14ac:dyDescent="0.25">
      <c r="A153" s="10">
        <v>44184</v>
      </c>
      <c r="B153" s="22"/>
      <c r="C153" s="36" t="s">
        <v>36</v>
      </c>
      <c r="D153" s="1" t="s">
        <v>64</v>
      </c>
      <c r="E153" s="40"/>
      <c r="F153" s="11">
        <v>4000000</v>
      </c>
      <c r="G153" s="2">
        <f t="shared" si="11"/>
        <v>53485946</v>
      </c>
      <c r="H153" s="73">
        <v>1440000</v>
      </c>
      <c r="I153" s="73">
        <v>3430000</v>
      </c>
      <c r="J153" s="67"/>
      <c r="K153" s="11">
        <f t="shared" ref="K153:K216" si="12">H153+I153-J153</f>
        <v>4870000</v>
      </c>
      <c r="L153" s="2">
        <f t="shared" ref="L153:L216" si="13">H153+I153+J153-F153</f>
        <v>870000</v>
      </c>
      <c r="M153" s="125">
        <f t="shared" si="10"/>
        <v>800000</v>
      </c>
    </row>
    <row r="154" spans="1:13" x14ac:dyDescent="0.25">
      <c r="A154" s="10">
        <v>44184</v>
      </c>
      <c r="B154" s="22"/>
      <c r="C154" s="36" t="s">
        <v>36</v>
      </c>
      <c r="D154" s="1" t="s">
        <v>170</v>
      </c>
      <c r="E154" s="40"/>
      <c r="F154" s="11">
        <v>1800000</v>
      </c>
      <c r="G154" s="2">
        <f t="shared" si="11"/>
        <v>51685946</v>
      </c>
      <c r="H154" s="73">
        <v>1090000</v>
      </c>
      <c r="I154" s="73">
        <v>1080000</v>
      </c>
      <c r="J154" s="67"/>
      <c r="K154" s="11">
        <f t="shared" si="12"/>
        <v>2170000</v>
      </c>
      <c r="L154" s="2">
        <f t="shared" si="13"/>
        <v>370000</v>
      </c>
      <c r="M154" s="125">
        <f t="shared" si="10"/>
        <v>360000</v>
      </c>
    </row>
    <row r="155" spans="1:13" x14ac:dyDescent="0.25">
      <c r="A155" s="10">
        <v>44184</v>
      </c>
      <c r="B155" s="22"/>
      <c r="C155" s="36" t="s">
        <v>36</v>
      </c>
      <c r="D155" s="1" t="s">
        <v>64</v>
      </c>
      <c r="E155" s="40"/>
      <c r="F155" s="11">
        <v>1100000</v>
      </c>
      <c r="G155" s="2">
        <f t="shared" si="11"/>
        <v>50585946</v>
      </c>
      <c r="H155" s="73"/>
      <c r="I155" s="73">
        <v>1320000</v>
      </c>
      <c r="J155" s="67"/>
      <c r="K155" s="11">
        <f t="shared" si="12"/>
        <v>1320000</v>
      </c>
      <c r="L155" s="2">
        <f t="shared" si="13"/>
        <v>220000</v>
      </c>
      <c r="M155" s="125">
        <f t="shared" si="10"/>
        <v>220000</v>
      </c>
    </row>
    <row r="156" spans="1:13" x14ac:dyDescent="0.25">
      <c r="A156" s="10">
        <v>44185</v>
      </c>
      <c r="B156" s="22"/>
      <c r="C156" s="36" t="s">
        <v>36</v>
      </c>
      <c r="D156" s="1" t="s">
        <v>170</v>
      </c>
      <c r="E156" s="40"/>
      <c r="F156" s="11">
        <v>600000</v>
      </c>
      <c r="G156" s="2">
        <f t="shared" si="11"/>
        <v>49985946</v>
      </c>
      <c r="H156" s="73"/>
      <c r="I156" s="73">
        <v>720000</v>
      </c>
      <c r="J156" s="67"/>
      <c r="K156" s="11">
        <f t="shared" si="12"/>
        <v>720000</v>
      </c>
      <c r="L156" s="2">
        <f t="shared" si="13"/>
        <v>120000</v>
      </c>
      <c r="M156" s="125">
        <f t="shared" si="10"/>
        <v>120000</v>
      </c>
    </row>
    <row r="157" spans="1:13" x14ac:dyDescent="0.25">
      <c r="A157" s="10">
        <v>44185</v>
      </c>
      <c r="B157" s="22"/>
      <c r="C157" s="36" t="s">
        <v>36</v>
      </c>
      <c r="D157" s="1" t="s">
        <v>64</v>
      </c>
      <c r="E157" s="40"/>
      <c r="F157" s="11">
        <v>1000000</v>
      </c>
      <c r="G157" s="2">
        <f t="shared" si="11"/>
        <v>48985946</v>
      </c>
      <c r="H157" s="73">
        <v>240000</v>
      </c>
      <c r="I157" s="73">
        <v>960000</v>
      </c>
      <c r="J157" s="67"/>
      <c r="K157" s="11">
        <f t="shared" si="12"/>
        <v>1200000</v>
      </c>
      <c r="L157" s="2">
        <f t="shared" si="13"/>
        <v>200000</v>
      </c>
      <c r="M157" s="125">
        <f t="shared" si="10"/>
        <v>200000</v>
      </c>
    </row>
    <row r="158" spans="1:13" x14ac:dyDescent="0.25">
      <c r="A158" s="10">
        <v>44186</v>
      </c>
      <c r="B158" s="22"/>
      <c r="C158" s="36" t="s">
        <v>36</v>
      </c>
      <c r="D158" s="1" t="s">
        <v>170</v>
      </c>
      <c r="E158" s="40"/>
      <c r="F158" s="11">
        <v>1500000</v>
      </c>
      <c r="G158" s="2">
        <f t="shared" si="11"/>
        <v>47485946</v>
      </c>
      <c r="H158" s="73">
        <v>480000</v>
      </c>
      <c r="I158" s="73">
        <v>1320000</v>
      </c>
      <c r="J158" s="67"/>
      <c r="K158" s="11">
        <f t="shared" si="12"/>
        <v>1800000</v>
      </c>
      <c r="L158" s="2">
        <f t="shared" si="13"/>
        <v>300000</v>
      </c>
      <c r="M158" s="125">
        <f t="shared" si="10"/>
        <v>300000</v>
      </c>
    </row>
    <row r="159" spans="1:13" x14ac:dyDescent="0.25">
      <c r="A159" s="10">
        <v>44186</v>
      </c>
      <c r="B159" s="22"/>
      <c r="C159" s="36" t="s">
        <v>36</v>
      </c>
      <c r="D159" s="1" t="s">
        <v>164</v>
      </c>
      <c r="E159" s="40"/>
      <c r="F159" s="11">
        <v>1000000</v>
      </c>
      <c r="G159" s="2">
        <f t="shared" si="11"/>
        <v>46485946</v>
      </c>
      <c r="H159" s="73"/>
      <c r="I159" s="73">
        <v>1200000</v>
      </c>
      <c r="J159" s="67"/>
      <c r="K159" s="11">
        <f t="shared" si="12"/>
        <v>1200000</v>
      </c>
      <c r="L159" s="2">
        <f t="shared" si="13"/>
        <v>200000</v>
      </c>
      <c r="M159" s="125">
        <f t="shared" si="10"/>
        <v>200000</v>
      </c>
    </row>
    <row r="160" spans="1:13" x14ac:dyDescent="0.25">
      <c r="A160" s="10">
        <v>44187</v>
      </c>
      <c r="B160" s="22"/>
      <c r="C160" s="36" t="s">
        <v>34</v>
      </c>
      <c r="D160" s="1" t="s">
        <v>242</v>
      </c>
      <c r="E160" s="40">
        <v>40000249</v>
      </c>
      <c r="F160" s="11">
        <v>0</v>
      </c>
      <c r="G160" s="2">
        <f t="shared" si="11"/>
        <v>86486195</v>
      </c>
      <c r="H160" s="73">
        <v>0</v>
      </c>
      <c r="I160" s="73"/>
      <c r="J160" s="67"/>
      <c r="K160" s="11">
        <f t="shared" si="12"/>
        <v>0</v>
      </c>
      <c r="L160" s="38">
        <f t="shared" si="13"/>
        <v>0</v>
      </c>
      <c r="M160" s="125">
        <f t="shared" si="10"/>
        <v>0</v>
      </c>
    </row>
    <row r="161" spans="1:13" x14ac:dyDescent="0.25">
      <c r="A161" s="10">
        <v>44187</v>
      </c>
      <c r="B161" s="22"/>
      <c r="C161" s="36" t="s">
        <v>36</v>
      </c>
      <c r="D161" s="1" t="s">
        <v>158</v>
      </c>
      <c r="E161" s="40"/>
      <c r="F161" s="11">
        <v>1100000</v>
      </c>
      <c r="G161" s="2">
        <f t="shared" si="11"/>
        <v>85386195</v>
      </c>
      <c r="H161" s="73"/>
      <c r="I161" s="73">
        <v>1320000</v>
      </c>
      <c r="J161" s="67"/>
      <c r="K161" s="11">
        <f t="shared" si="12"/>
        <v>1320000</v>
      </c>
      <c r="L161" s="2">
        <f t="shared" si="13"/>
        <v>220000</v>
      </c>
      <c r="M161" s="125">
        <f t="shared" si="10"/>
        <v>220000</v>
      </c>
    </row>
    <row r="162" spans="1:13" x14ac:dyDescent="0.25">
      <c r="A162" s="10">
        <v>44187</v>
      </c>
      <c r="B162" s="22"/>
      <c r="C162" s="36" t="s">
        <v>36</v>
      </c>
      <c r="D162" s="1" t="s">
        <v>64</v>
      </c>
      <c r="E162" s="40"/>
      <c r="F162" s="11">
        <v>5100000</v>
      </c>
      <c r="G162" s="2">
        <f t="shared" si="11"/>
        <v>80286195</v>
      </c>
      <c r="H162" s="73">
        <v>3270000</v>
      </c>
      <c r="I162" s="73">
        <v>2880000</v>
      </c>
      <c r="J162" s="67"/>
      <c r="K162" s="11">
        <f t="shared" si="12"/>
        <v>6150000</v>
      </c>
      <c r="L162" s="2">
        <f t="shared" si="13"/>
        <v>1050000</v>
      </c>
      <c r="M162" s="125">
        <f t="shared" si="10"/>
        <v>1020000</v>
      </c>
    </row>
    <row r="163" spans="1:13" x14ac:dyDescent="0.25">
      <c r="A163" s="10">
        <v>44188</v>
      </c>
      <c r="B163" s="22"/>
      <c r="C163" s="36" t="s">
        <v>36</v>
      </c>
      <c r="D163" s="1" t="s">
        <v>170</v>
      </c>
      <c r="E163" s="40"/>
      <c r="F163" s="11">
        <v>2100000</v>
      </c>
      <c r="G163" s="2">
        <f t="shared" si="11"/>
        <v>78186195</v>
      </c>
      <c r="H163" s="73"/>
      <c r="I163" s="73">
        <v>2520000</v>
      </c>
      <c r="J163" s="67"/>
      <c r="K163" s="11">
        <f t="shared" si="12"/>
        <v>2520000</v>
      </c>
      <c r="L163" s="2">
        <f t="shared" si="13"/>
        <v>420000</v>
      </c>
      <c r="M163" s="125">
        <f t="shared" si="10"/>
        <v>420000</v>
      </c>
    </row>
    <row r="164" spans="1:13" x14ac:dyDescent="0.25">
      <c r="A164" s="10">
        <v>44188</v>
      </c>
      <c r="B164" s="22"/>
      <c r="C164" s="36" t="s">
        <v>36</v>
      </c>
      <c r="D164" s="1" t="s">
        <v>164</v>
      </c>
      <c r="E164" s="40"/>
      <c r="F164" s="11">
        <v>1600000</v>
      </c>
      <c r="G164" s="2">
        <f t="shared" si="11"/>
        <v>76586195</v>
      </c>
      <c r="H164" s="73"/>
      <c r="I164" s="73">
        <v>1920000</v>
      </c>
      <c r="J164" s="67"/>
      <c r="K164" s="11">
        <f>H164+I164-J164</f>
        <v>1920000</v>
      </c>
      <c r="L164" s="2">
        <f>H164+I164+J164-F164</f>
        <v>320000</v>
      </c>
      <c r="M164" s="125">
        <f t="shared" si="10"/>
        <v>320000</v>
      </c>
    </row>
    <row r="165" spans="1:13" x14ac:dyDescent="0.25">
      <c r="A165" s="10">
        <v>44189</v>
      </c>
      <c r="B165" s="22"/>
      <c r="C165" s="36" t="s">
        <v>36</v>
      </c>
      <c r="D165" s="1" t="s">
        <v>170</v>
      </c>
      <c r="E165" s="40"/>
      <c r="F165" s="11">
        <v>3110000</v>
      </c>
      <c r="G165" s="2">
        <f t="shared" si="11"/>
        <v>73476195</v>
      </c>
      <c r="H165" s="73">
        <v>70000</v>
      </c>
      <c r="I165" s="73">
        <v>3660000</v>
      </c>
      <c r="J165" s="67"/>
      <c r="K165" s="11">
        <f>H165+I165-J165</f>
        <v>3730000</v>
      </c>
      <c r="L165" s="2">
        <f>H165+I165+J165-F165</f>
        <v>620000</v>
      </c>
      <c r="M165" s="125">
        <f>F165*0.2</f>
        <v>622000</v>
      </c>
    </row>
    <row r="166" spans="1:13" x14ac:dyDescent="0.25">
      <c r="A166" s="10">
        <v>44189</v>
      </c>
      <c r="B166" s="22"/>
      <c r="C166" s="36" t="s">
        <v>36</v>
      </c>
      <c r="D166" s="1" t="s">
        <v>202</v>
      </c>
      <c r="E166" s="40"/>
      <c r="F166" s="11">
        <v>6400000</v>
      </c>
      <c r="G166" s="2">
        <f t="shared" si="11"/>
        <v>67076195</v>
      </c>
      <c r="H166" s="73">
        <v>4360000</v>
      </c>
      <c r="I166" s="73">
        <v>3360000</v>
      </c>
      <c r="J166" s="67"/>
      <c r="K166" s="11">
        <f t="shared" si="12"/>
        <v>7720000</v>
      </c>
      <c r="L166" s="2">
        <f t="shared" si="13"/>
        <v>1320000</v>
      </c>
      <c r="M166" s="125">
        <f t="shared" si="10"/>
        <v>1280000</v>
      </c>
    </row>
    <row r="167" spans="1:13" x14ac:dyDescent="0.25">
      <c r="A167" s="10">
        <v>44191</v>
      </c>
      <c r="B167" s="22"/>
      <c r="C167" s="36" t="s">
        <v>36</v>
      </c>
      <c r="D167" s="1" t="s">
        <v>211</v>
      </c>
      <c r="E167" s="40"/>
      <c r="F167" s="11">
        <v>1600000</v>
      </c>
      <c r="G167" s="2">
        <f t="shared" si="11"/>
        <v>65476195</v>
      </c>
      <c r="H167" s="73"/>
      <c r="I167" s="73">
        <v>1920000</v>
      </c>
      <c r="J167" s="67"/>
      <c r="K167" s="11">
        <f t="shared" si="12"/>
        <v>1920000</v>
      </c>
      <c r="L167" s="2">
        <f t="shared" si="13"/>
        <v>320000</v>
      </c>
      <c r="M167" s="125">
        <f t="shared" si="10"/>
        <v>320000</v>
      </c>
    </row>
    <row r="168" spans="1:13" x14ac:dyDescent="0.25">
      <c r="A168" s="10">
        <v>44191</v>
      </c>
      <c r="B168" s="22"/>
      <c r="C168" s="36" t="s">
        <v>36</v>
      </c>
      <c r="D168" s="1" t="s">
        <v>249</v>
      </c>
      <c r="E168" s="40"/>
      <c r="F168" s="11">
        <v>6900000</v>
      </c>
      <c r="G168" s="2">
        <f t="shared" si="11"/>
        <v>58576195</v>
      </c>
      <c r="H168" s="73">
        <v>3500000</v>
      </c>
      <c r="I168" s="73">
        <v>4800000</v>
      </c>
      <c r="J168" s="67"/>
      <c r="K168" s="11">
        <f t="shared" si="12"/>
        <v>8300000</v>
      </c>
      <c r="L168" s="2">
        <f t="shared" si="13"/>
        <v>1400000</v>
      </c>
      <c r="M168" s="125">
        <f t="shared" si="10"/>
        <v>1380000</v>
      </c>
    </row>
    <row r="169" spans="1:13" x14ac:dyDescent="0.25">
      <c r="A169" s="10">
        <v>44192</v>
      </c>
      <c r="B169" s="22"/>
      <c r="C169" s="36" t="s">
        <v>36</v>
      </c>
      <c r="D169" s="1" t="s">
        <v>162</v>
      </c>
      <c r="E169" s="40"/>
      <c r="F169" s="11">
        <v>2300000</v>
      </c>
      <c r="G169" s="2">
        <f t="shared" si="11"/>
        <v>56276195</v>
      </c>
      <c r="H169" s="73">
        <v>1090000</v>
      </c>
      <c r="I169" s="73">
        <v>1680000</v>
      </c>
      <c r="J169" s="67"/>
      <c r="K169" s="11">
        <f t="shared" si="12"/>
        <v>2770000</v>
      </c>
      <c r="L169" s="2">
        <f t="shared" si="13"/>
        <v>470000</v>
      </c>
      <c r="M169" s="125">
        <f t="shared" si="10"/>
        <v>460000</v>
      </c>
    </row>
    <row r="170" spans="1:13" x14ac:dyDescent="0.25">
      <c r="A170" s="10">
        <v>44192</v>
      </c>
      <c r="B170" s="22"/>
      <c r="C170" s="36" t="s">
        <v>36</v>
      </c>
      <c r="D170" s="1" t="s">
        <v>258</v>
      </c>
      <c r="E170" s="40"/>
      <c r="F170" s="11">
        <v>4100000</v>
      </c>
      <c r="G170" s="2">
        <f t="shared" si="11"/>
        <v>52176195</v>
      </c>
      <c r="H170" s="73">
        <v>3000000</v>
      </c>
      <c r="I170" s="73">
        <v>1920000</v>
      </c>
      <c r="J170" s="67"/>
      <c r="K170" s="11">
        <f t="shared" si="12"/>
        <v>4920000</v>
      </c>
      <c r="L170" s="2">
        <f t="shared" si="13"/>
        <v>820000</v>
      </c>
      <c r="M170" s="125">
        <f t="shared" si="10"/>
        <v>820000</v>
      </c>
    </row>
    <row r="171" spans="1:13" x14ac:dyDescent="0.25">
      <c r="A171" s="10">
        <v>44193</v>
      </c>
      <c r="B171" s="22"/>
      <c r="C171" s="36" t="s">
        <v>36</v>
      </c>
      <c r="D171" s="1" t="s">
        <v>162</v>
      </c>
      <c r="E171" s="40"/>
      <c r="F171" s="11">
        <v>3100000</v>
      </c>
      <c r="G171" s="2">
        <f t="shared" si="11"/>
        <v>49076195</v>
      </c>
      <c r="H171" s="73"/>
      <c r="I171" s="73">
        <v>3720000</v>
      </c>
      <c r="J171" s="67"/>
      <c r="K171" s="11">
        <f t="shared" si="12"/>
        <v>3720000</v>
      </c>
      <c r="L171" s="2">
        <f t="shared" si="13"/>
        <v>620000</v>
      </c>
      <c r="M171" s="125">
        <f t="shared" si="10"/>
        <v>620000</v>
      </c>
    </row>
    <row r="172" spans="1:13" x14ac:dyDescent="0.25">
      <c r="A172" s="10">
        <v>44193</v>
      </c>
      <c r="B172" s="22"/>
      <c r="C172" s="36" t="s">
        <v>36</v>
      </c>
      <c r="D172" s="1" t="s">
        <v>58</v>
      </c>
      <c r="E172" s="40"/>
      <c r="F172" s="11">
        <v>3300000</v>
      </c>
      <c r="G172" s="2">
        <f t="shared" si="11"/>
        <v>45776195</v>
      </c>
      <c r="H172" s="73">
        <v>1090000</v>
      </c>
      <c r="I172" s="73">
        <v>2880000</v>
      </c>
      <c r="J172" s="67"/>
      <c r="K172" s="11">
        <f t="shared" si="12"/>
        <v>3970000</v>
      </c>
      <c r="L172" s="2">
        <f t="shared" si="13"/>
        <v>670000</v>
      </c>
      <c r="M172" s="125">
        <f t="shared" si="10"/>
        <v>660000</v>
      </c>
    </row>
    <row r="173" spans="1:13" x14ac:dyDescent="0.25">
      <c r="A173" s="10">
        <v>44194</v>
      </c>
      <c r="B173" s="22"/>
      <c r="C173" s="36" t="s">
        <v>36</v>
      </c>
      <c r="D173" s="1"/>
      <c r="E173" s="40">
        <v>40000249</v>
      </c>
      <c r="F173" s="11"/>
      <c r="G173" s="2">
        <f t="shared" si="11"/>
        <v>85776444</v>
      </c>
      <c r="H173" s="73"/>
      <c r="I173" s="73"/>
      <c r="J173" s="67"/>
      <c r="K173" s="11">
        <f t="shared" si="12"/>
        <v>0</v>
      </c>
      <c r="L173" s="2">
        <f t="shared" si="13"/>
        <v>0</v>
      </c>
      <c r="M173" s="125">
        <f t="shared" si="10"/>
        <v>0</v>
      </c>
    </row>
    <row r="174" spans="1:13" x14ac:dyDescent="0.25">
      <c r="A174" s="10">
        <v>44194</v>
      </c>
      <c r="B174" s="22"/>
      <c r="C174" s="36" t="s">
        <v>36</v>
      </c>
      <c r="D174" s="1" t="s">
        <v>158</v>
      </c>
      <c r="E174" s="40"/>
      <c r="F174" s="11">
        <v>2400000</v>
      </c>
      <c r="G174" s="2">
        <f t="shared" si="11"/>
        <v>83376444</v>
      </c>
      <c r="H174" s="73">
        <v>480000</v>
      </c>
      <c r="I174" s="73">
        <v>2400000</v>
      </c>
      <c r="J174" s="67"/>
      <c r="K174" s="11">
        <f t="shared" si="12"/>
        <v>2880000</v>
      </c>
      <c r="L174" s="2">
        <f t="shared" si="13"/>
        <v>480000</v>
      </c>
      <c r="M174" s="125">
        <f t="shared" si="10"/>
        <v>480000</v>
      </c>
    </row>
    <row r="175" spans="1:13" x14ac:dyDescent="0.25">
      <c r="A175" s="10">
        <v>44194</v>
      </c>
      <c r="B175" s="22"/>
      <c r="C175" s="36" t="s">
        <v>36</v>
      </c>
      <c r="D175" s="1" t="s">
        <v>164</v>
      </c>
      <c r="E175" s="40"/>
      <c r="F175" s="11">
        <v>5500000</v>
      </c>
      <c r="G175" s="2">
        <f t="shared" si="11"/>
        <v>77876444</v>
      </c>
      <c r="H175" s="72">
        <v>20000</v>
      </c>
      <c r="I175" s="72">
        <v>6580000</v>
      </c>
      <c r="J175" s="67"/>
      <c r="K175" s="11">
        <f t="shared" si="12"/>
        <v>6600000</v>
      </c>
      <c r="L175" s="2">
        <f t="shared" si="13"/>
        <v>1100000</v>
      </c>
      <c r="M175" s="125">
        <f t="shared" si="10"/>
        <v>1100000</v>
      </c>
    </row>
    <row r="176" spans="1:13" x14ac:dyDescent="0.25">
      <c r="A176" s="10">
        <v>44195</v>
      </c>
      <c r="B176" s="22"/>
      <c r="C176" s="36" t="s">
        <v>36</v>
      </c>
      <c r="D176" s="1" t="s">
        <v>158</v>
      </c>
      <c r="E176" s="40"/>
      <c r="F176" s="11">
        <v>3600000</v>
      </c>
      <c r="G176" s="2">
        <f t="shared" si="11"/>
        <v>74276444</v>
      </c>
      <c r="H176" s="73"/>
      <c r="I176" s="73">
        <v>4320000</v>
      </c>
      <c r="J176" s="67"/>
      <c r="K176" s="11">
        <f t="shared" si="12"/>
        <v>4320000</v>
      </c>
      <c r="L176" s="2">
        <f t="shared" si="13"/>
        <v>720000</v>
      </c>
      <c r="M176" s="125">
        <f t="shared" si="10"/>
        <v>720000</v>
      </c>
    </row>
    <row r="177" spans="1:13" x14ac:dyDescent="0.25">
      <c r="A177" s="10">
        <v>44195</v>
      </c>
      <c r="B177" s="22"/>
      <c r="C177" s="36" t="s">
        <v>36</v>
      </c>
      <c r="D177" s="1" t="s">
        <v>164</v>
      </c>
      <c r="E177" s="40"/>
      <c r="F177" s="11">
        <v>4000000</v>
      </c>
      <c r="G177" s="2">
        <f t="shared" si="11"/>
        <v>70276444</v>
      </c>
      <c r="H177" s="73">
        <v>2300000</v>
      </c>
      <c r="I177" s="73">
        <v>2180000</v>
      </c>
      <c r="J177" s="67"/>
      <c r="K177" s="11">
        <f t="shared" si="12"/>
        <v>4480000</v>
      </c>
      <c r="L177" s="2">
        <f t="shared" si="13"/>
        <v>480000</v>
      </c>
      <c r="M177" s="125">
        <f t="shared" si="10"/>
        <v>800000</v>
      </c>
    </row>
    <row r="178" spans="1:13" x14ac:dyDescent="0.25">
      <c r="A178" s="10">
        <v>44196</v>
      </c>
      <c r="B178" s="22"/>
      <c r="C178" s="36" t="s">
        <v>36</v>
      </c>
      <c r="D178" s="1" t="s">
        <v>198</v>
      </c>
      <c r="E178" s="40"/>
      <c r="F178" s="11">
        <v>8390000</v>
      </c>
      <c r="G178" s="2">
        <f t="shared" si="11"/>
        <v>61886444</v>
      </c>
      <c r="H178" s="73">
        <v>2400000</v>
      </c>
      <c r="I178" s="73">
        <v>7440000</v>
      </c>
      <c r="J178" s="67"/>
      <c r="K178" s="11">
        <f t="shared" si="12"/>
        <v>9840000</v>
      </c>
      <c r="L178" s="2">
        <f t="shared" si="13"/>
        <v>1450000</v>
      </c>
      <c r="M178" s="125">
        <f t="shared" si="10"/>
        <v>1678000</v>
      </c>
    </row>
    <row r="179" spans="1:13" x14ac:dyDescent="0.25">
      <c r="A179" s="10">
        <v>44561</v>
      </c>
      <c r="B179" s="22"/>
      <c r="C179" s="36" t="s">
        <v>36</v>
      </c>
      <c r="D179" s="1" t="s">
        <v>262</v>
      </c>
      <c r="E179" s="40"/>
      <c r="F179" s="11">
        <v>4200000</v>
      </c>
      <c r="G179" s="2">
        <f t="shared" si="11"/>
        <v>57686444</v>
      </c>
      <c r="H179" s="73">
        <v>2550000</v>
      </c>
      <c r="I179" s="73">
        <v>2880000</v>
      </c>
      <c r="J179" s="67"/>
      <c r="K179" s="11">
        <f t="shared" si="12"/>
        <v>5430000</v>
      </c>
      <c r="L179" s="2">
        <f t="shared" si="13"/>
        <v>1230000</v>
      </c>
      <c r="M179" s="125">
        <f t="shared" si="10"/>
        <v>840000</v>
      </c>
    </row>
    <row r="180" spans="1:13" x14ac:dyDescent="0.25">
      <c r="A180" s="10"/>
      <c r="B180" s="22"/>
      <c r="C180" s="36" t="s">
        <v>36</v>
      </c>
      <c r="D180" s="1"/>
      <c r="E180" s="40"/>
      <c r="F180" s="11"/>
      <c r="G180" s="2">
        <f t="shared" si="11"/>
        <v>57686444</v>
      </c>
      <c r="H180" s="73"/>
      <c r="I180" s="73"/>
      <c r="J180" s="67"/>
      <c r="K180" s="11">
        <f t="shared" si="12"/>
        <v>0</v>
      </c>
      <c r="L180" s="2">
        <f t="shared" si="13"/>
        <v>0</v>
      </c>
      <c r="M180" s="125">
        <f t="shared" si="10"/>
        <v>0</v>
      </c>
    </row>
    <row r="181" spans="1:13" x14ac:dyDescent="0.25">
      <c r="A181" s="10"/>
      <c r="B181" s="22"/>
      <c r="C181" s="36" t="s">
        <v>36</v>
      </c>
      <c r="D181" s="1"/>
      <c r="E181" s="40"/>
      <c r="F181" s="11"/>
      <c r="G181" s="2">
        <f t="shared" si="11"/>
        <v>57686444</v>
      </c>
      <c r="H181" s="73"/>
      <c r="I181" s="73"/>
      <c r="J181" s="67"/>
      <c r="K181" s="11">
        <f t="shared" si="12"/>
        <v>0</v>
      </c>
      <c r="L181" s="2">
        <f t="shared" si="13"/>
        <v>0</v>
      </c>
      <c r="M181" s="125">
        <f t="shared" si="10"/>
        <v>0</v>
      </c>
    </row>
    <row r="182" spans="1:13" x14ac:dyDescent="0.25">
      <c r="A182" s="10"/>
      <c r="B182" s="22"/>
      <c r="C182" s="36" t="s">
        <v>36</v>
      </c>
      <c r="D182" s="1"/>
      <c r="E182" s="40"/>
      <c r="F182" s="11"/>
      <c r="G182" s="2">
        <f t="shared" si="11"/>
        <v>57686444</v>
      </c>
      <c r="H182" s="73"/>
      <c r="I182" s="73"/>
      <c r="J182" s="67"/>
      <c r="K182" s="11">
        <f t="shared" si="12"/>
        <v>0</v>
      </c>
      <c r="L182" s="2">
        <f t="shared" si="13"/>
        <v>0</v>
      </c>
      <c r="M182" s="125">
        <f t="shared" si="10"/>
        <v>0</v>
      </c>
    </row>
    <row r="183" spans="1:13" x14ac:dyDescent="0.25">
      <c r="A183" s="10"/>
      <c r="B183" s="22"/>
      <c r="C183" s="36" t="s">
        <v>36</v>
      </c>
      <c r="D183" s="1"/>
      <c r="E183" s="40"/>
      <c r="F183" s="11"/>
      <c r="G183" s="2">
        <f t="shared" si="11"/>
        <v>57686444</v>
      </c>
      <c r="H183" s="73"/>
      <c r="I183" s="73"/>
      <c r="J183" s="67"/>
      <c r="K183" s="11">
        <f t="shared" si="12"/>
        <v>0</v>
      </c>
      <c r="L183" s="2">
        <f t="shared" si="13"/>
        <v>0</v>
      </c>
      <c r="M183" s="125">
        <f t="shared" si="10"/>
        <v>0</v>
      </c>
    </row>
    <row r="184" spans="1:13" x14ac:dyDescent="0.25">
      <c r="A184" s="10"/>
      <c r="B184" s="22"/>
      <c r="C184" s="36" t="s">
        <v>36</v>
      </c>
      <c r="D184" s="1"/>
      <c r="E184" s="40"/>
      <c r="F184" s="11"/>
      <c r="G184" s="2">
        <f t="shared" si="11"/>
        <v>57686444</v>
      </c>
      <c r="H184" s="73"/>
      <c r="I184" s="73"/>
      <c r="J184" s="67"/>
      <c r="K184" s="11">
        <f t="shared" si="12"/>
        <v>0</v>
      </c>
      <c r="L184" s="2">
        <f t="shared" si="13"/>
        <v>0</v>
      </c>
      <c r="M184" s="125">
        <f t="shared" si="10"/>
        <v>0</v>
      </c>
    </row>
    <row r="185" spans="1:13" x14ac:dyDescent="0.25">
      <c r="A185" s="10"/>
      <c r="B185" s="22"/>
      <c r="C185" s="36" t="s">
        <v>36</v>
      </c>
      <c r="D185" s="1"/>
      <c r="E185" s="40"/>
      <c r="F185" s="11"/>
      <c r="G185" s="2">
        <f t="shared" si="11"/>
        <v>57686444</v>
      </c>
      <c r="H185" s="73"/>
      <c r="I185" s="73"/>
      <c r="J185" s="67"/>
      <c r="K185" s="11">
        <f t="shared" si="12"/>
        <v>0</v>
      </c>
      <c r="L185" s="2">
        <f t="shared" si="13"/>
        <v>0</v>
      </c>
      <c r="M185" s="125">
        <f t="shared" si="10"/>
        <v>0</v>
      </c>
    </row>
    <row r="186" spans="1:13" x14ac:dyDescent="0.25">
      <c r="A186" s="10"/>
      <c r="B186" s="22"/>
      <c r="C186" s="36" t="s">
        <v>36</v>
      </c>
      <c r="D186" s="1"/>
      <c r="E186" s="40"/>
      <c r="F186" s="11"/>
      <c r="G186" s="2">
        <f t="shared" si="11"/>
        <v>57686444</v>
      </c>
      <c r="H186" s="73"/>
      <c r="I186" s="73"/>
      <c r="J186" s="67"/>
      <c r="K186" s="11">
        <f t="shared" si="12"/>
        <v>0</v>
      </c>
      <c r="L186" s="2">
        <f t="shared" si="13"/>
        <v>0</v>
      </c>
      <c r="M186" s="125">
        <f t="shared" si="10"/>
        <v>0</v>
      </c>
    </row>
    <row r="187" spans="1:13" x14ac:dyDescent="0.25">
      <c r="A187" s="10"/>
      <c r="B187" s="22"/>
      <c r="C187" s="36" t="s">
        <v>36</v>
      </c>
      <c r="D187" s="1"/>
      <c r="E187" s="40"/>
      <c r="F187" s="11"/>
      <c r="G187" s="2">
        <f t="shared" si="11"/>
        <v>57686444</v>
      </c>
      <c r="H187" s="73"/>
      <c r="I187" s="73"/>
      <c r="J187" s="67"/>
      <c r="K187" s="11">
        <f t="shared" si="12"/>
        <v>0</v>
      </c>
      <c r="L187" s="2">
        <f t="shared" si="13"/>
        <v>0</v>
      </c>
      <c r="M187" s="125">
        <f t="shared" si="10"/>
        <v>0</v>
      </c>
    </row>
    <row r="188" spans="1:13" x14ac:dyDescent="0.25">
      <c r="A188" s="10"/>
      <c r="B188" s="22"/>
      <c r="C188" s="36" t="s">
        <v>36</v>
      </c>
      <c r="D188" s="1"/>
      <c r="E188" s="40"/>
      <c r="F188" s="11"/>
      <c r="G188" s="2">
        <f t="shared" si="11"/>
        <v>57686444</v>
      </c>
      <c r="H188" s="73"/>
      <c r="I188" s="73"/>
      <c r="J188" s="67"/>
      <c r="K188" s="11">
        <f t="shared" si="12"/>
        <v>0</v>
      </c>
      <c r="L188" s="2">
        <f t="shared" si="13"/>
        <v>0</v>
      </c>
      <c r="M188" s="125">
        <f t="shared" si="10"/>
        <v>0</v>
      </c>
    </row>
    <row r="189" spans="1:13" x14ac:dyDescent="0.25">
      <c r="A189" s="10"/>
      <c r="B189" s="22"/>
      <c r="C189" s="36" t="s">
        <v>36</v>
      </c>
      <c r="D189" s="1"/>
      <c r="E189" s="40"/>
      <c r="F189" s="11"/>
      <c r="G189" s="2">
        <f t="shared" si="11"/>
        <v>57686444</v>
      </c>
      <c r="H189" s="73"/>
      <c r="I189" s="73"/>
      <c r="J189" s="67"/>
      <c r="K189" s="11">
        <f t="shared" si="12"/>
        <v>0</v>
      </c>
      <c r="L189" s="2">
        <f t="shared" si="13"/>
        <v>0</v>
      </c>
      <c r="M189" s="125">
        <f t="shared" si="10"/>
        <v>0</v>
      </c>
    </row>
    <row r="190" spans="1:13" x14ac:dyDescent="0.25">
      <c r="A190" s="10"/>
      <c r="B190" s="22"/>
      <c r="C190" s="36" t="s">
        <v>36</v>
      </c>
      <c r="D190" s="1"/>
      <c r="E190" s="40"/>
      <c r="F190" s="11"/>
      <c r="G190" s="2">
        <f t="shared" si="11"/>
        <v>57686444</v>
      </c>
      <c r="H190" s="73"/>
      <c r="I190" s="73"/>
      <c r="J190" s="67"/>
      <c r="K190" s="11">
        <f t="shared" si="12"/>
        <v>0</v>
      </c>
      <c r="L190" s="2">
        <f t="shared" si="13"/>
        <v>0</v>
      </c>
      <c r="M190" s="125">
        <f t="shared" si="10"/>
        <v>0</v>
      </c>
    </row>
    <row r="191" spans="1:13" x14ac:dyDescent="0.25">
      <c r="A191" s="10"/>
      <c r="B191" s="22"/>
      <c r="C191" s="36" t="s">
        <v>36</v>
      </c>
      <c r="D191" s="1"/>
      <c r="E191" s="40"/>
      <c r="F191" s="11"/>
      <c r="G191" s="2">
        <f t="shared" si="11"/>
        <v>57686444</v>
      </c>
      <c r="H191" s="73"/>
      <c r="I191" s="73"/>
      <c r="J191" s="67"/>
      <c r="K191" s="11">
        <f t="shared" si="12"/>
        <v>0</v>
      </c>
      <c r="L191" s="2">
        <f t="shared" si="13"/>
        <v>0</v>
      </c>
      <c r="M191" s="125">
        <f t="shared" si="10"/>
        <v>0</v>
      </c>
    </row>
    <row r="192" spans="1:13" x14ac:dyDescent="0.25">
      <c r="A192" s="10"/>
      <c r="B192" s="22"/>
      <c r="C192" s="36" t="s">
        <v>36</v>
      </c>
      <c r="D192" s="1"/>
      <c r="E192" s="40"/>
      <c r="F192" s="11"/>
      <c r="G192" s="2">
        <f t="shared" si="11"/>
        <v>57686444</v>
      </c>
      <c r="H192" s="73"/>
      <c r="I192" s="73"/>
      <c r="J192" s="67"/>
      <c r="K192" s="11">
        <f t="shared" si="12"/>
        <v>0</v>
      </c>
      <c r="L192" s="2">
        <f t="shared" si="13"/>
        <v>0</v>
      </c>
      <c r="M192" s="125">
        <f t="shared" si="10"/>
        <v>0</v>
      </c>
    </row>
    <row r="193" spans="1:13" x14ac:dyDescent="0.25">
      <c r="A193" s="10"/>
      <c r="B193" s="22"/>
      <c r="C193" s="36" t="s">
        <v>36</v>
      </c>
      <c r="D193" s="1"/>
      <c r="E193" s="40"/>
      <c r="F193" s="11"/>
      <c r="G193" s="2">
        <f t="shared" si="11"/>
        <v>57686444</v>
      </c>
      <c r="H193" s="73"/>
      <c r="I193" s="73"/>
      <c r="J193" s="67"/>
      <c r="K193" s="11">
        <f t="shared" si="12"/>
        <v>0</v>
      </c>
      <c r="L193" s="2">
        <f t="shared" si="13"/>
        <v>0</v>
      </c>
      <c r="M193" s="125">
        <f t="shared" si="10"/>
        <v>0</v>
      </c>
    </row>
    <row r="194" spans="1:13" x14ac:dyDescent="0.25">
      <c r="A194" s="10"/>
      <c r="B194" s="22"/>
      <c r="C194" s="36" t="s">
        <v>36</v>
      </c>
      <c r="D194" s="1"/>
      <c r="E194" s="40"/>
      <c r="F194" s="11"/>
      <c r="G194" s="2">
        <f t="shared" si="11"/>
        <v>57686444</v>
      </c>
      <c r="H194" s="73"/>
      <c r="I194" s="73"/>
      <c r="J194" s="67"/>
      <c r="K194" s="11">
        <f t="shared" si="12"/>
        <v>0</v>
      </c>
      <c r="L194" s="2">
        <f t="shared" si="13"/>
        <v>0</v>
      </c>
      <c r="M194" s="125">
        <f t="shared" si="10"/>
        <v>0</v>
      </c>
    </row>
    <row r="195" spans="1:13" x14ac:dyDescent="0.25">
      <c r="A195" s="10"/>
      <c r="B195" s="22"/>
      <c r="C195" s="36" t="s">
        <v>36</v>
      </c>
      <c r="D195" s="1"/>
      <c r="E195" s="40"/>
      <c r="F195" s="11"/>
      <c r="G195" s="2">
        <f t="shared" si="11"/>
        <v>57686444</v>
      </c>
      <c r="H195" s="73"/>
      <c r="I195" s="73"/>
      <c r="J195" s="67"/>
      <c r="K195" s="11">
        <f t="shared" si="12"/>
        <v>0</v>
      </c>
      <c r="L195" s="2">
        <f t="shared" si="13"/>
        <v>0</v>
      </c>
      <c r="M195" s="125">
        <f t="shared" si="10"/>
        <v>0</v>
      </c>
    </row>
    <row r="196" spans="1:13" x14ac:dyDescent="0.25">
      <c r="A196" s="10"/>
      <c r="B196" s="22"/>
      <c r="C196" s="36" t="s">
        <v>36</v>
      </c>
      <c r="D196" s="1"/>
      <c r="E196" s="40"/>
      <c r="F196" s="11"/>
      <c r="G196" s="2">
        <f t="shared" si="11"/>
        <v>57686444</v>
      </c>
      <c r="H196" s="73"/>
      <c r="I196" s="73"/>
      <c r="J196" s="67"/>
      <c r="K196" s="11">
        <f t="shared" si="12"/>
        <v>0</v>
      </c>
      <c r="L196" s="2">
        <f t="shared" si="13"/>
        <v>0</v>
      </c>
      <c r="M196" s="125">
        <f t="shared" si="10"/>
        <v>0</v>
      </c>
    </row>
    <row r="197" spans="1:13" x14ac:dyDescent="0.25">
      <c r="A197" s="10"/>
      <c r="B197" s="22"/>
      <c r="C197" s="36" t="s">
        <v>36</v>
      </c>
      <c r="D197" s="1"/>
      <c r="E197" s="40"/>
      <c r="F197" s="11"/>
      <c r="G197" s="2">
        <f t="shared" si="11"/>
        <v>57686444</v>
      </c>
      <c r="H197" s="73"/>
      <c r="I197" s="73"/>
      <c r="J197" s="67"/>
      <c r="K197" s="11">
        <f t="shared" si="12"/>
        <v>0</v>
      </c>
      <c r="L197" s="2">
        <f t="shared" si="13"/>
        <v>0</v>
      </c>
      <c r="M197" s="125">
        <f t="shared" si="10"/>
        <v>0</v>
      </c>
    </row>
    <row r="198" spans="1:13" x14ac:dyDescent="0.25">
      <c r="A198" s="10"/>
      <c r="B198" s="22"/>
      <c r="C198" s="36" t="s">
        <v>36</v>
      </c>
      <c r="D198" s="1"/>
      <c r="E198" s="40"/>
      <c r="F198" s="11"/>
      <c r="G198" s="2">
        <f t="shared" si="11"/>
        <v>57686444</v>
      </c>
      <c r="H198" s="73"/>
      <c r="I198" s="73"/>
      <c r="J198" s="67"/>
      <c r="K198" s="11">
        <f t="shared" si="12"/>
        <v>0</v>
      </c>
      <c r="L198" s="2">
        <f t="shared" si="13"/>
        <v>0</v>
      </c>
      <c r="M198" s="125">
        <f t="shared" ref="M198:M234" si="14">F198*0.2</f>
        <v>0</v>
      </c>
    </row>
    <row r="199" spans="1:13" x14ac:dyDescent="0.25">
      <c r="A199" s="10"/>
      <c r="B199" s="22"/>
      <c r="C199" s="36" t="s">
        <v>36</v>
      </c>
      <c r="D199" s="1"/>
      <c r="E199" s="40"/>
      <c r="F199" s="11"/>
      <c r="G199" s="2">
        <f t="shared" ref="G199:G262" si="15">G198+E199-F199</f>
        <v>57686444</v>
      </c>
      <c r="H199" s="73"/>
      <c r="I199" s="73"/>
      <c r="J199" s="67"/>
      <c r="K199" s="11">
        <f t="shared" si="12"/>
        <v>0</v>
      </c>
      <c r="L199" s="2">
        <f t="shared" si="13"/>
        <v>0</v>
      </c>
      <c r="M199" s="125">
        <f t="shared" si="14"/>
        <v>0</v>
      </c>
    </row>
    <row r="200" spans="1:13" x14ac:dyDescent="0.25">
      <c r="A200" s="10"/>
      <c r="B200" s="22"/>
      <c r="C200" s="36" t="s">
        <v>36</v>
      </c>
      <c r="D200" s="1"/>
      <c r="E200" s="40"/>
      <c r="F200" s="11"/>
      <c r="G200" s="2">
        <f t="shared" si="15"/>
        <v>57686444</v>
      </c>
      <c r="H200" s="73"/>
      <c r="I200" s="73"/>
      <c r="J200" s="67"/>
      <c r="K200" s="11">
        <f t="shared" si="12"/>
        <v>0</v>
      </c>
      <c r="L200" s="2">
        <f t="shared" si="13"/>
        <v>0</v>
      </c>
      <c r="M200" s="125">
        <f t="shared" si="14"/>
        <v>0</v>
      </c>
    </row>
    <row r="201" spans="1:13" x14ac:dyDescent="0.25">
      <c r="A201" s="10"/>
      <c r="B201" s="22"/>
      <c r="C201" s="36" t="s">
        <v>36</v>
      </c>
      <c r="D201" s="1"/>
      <c r="E201" s="40"/>
      <c r="F201" s="11"/>
      <c r="G201" s="2">
        <f t="shared" si="15"/>
        <v>57686444</v>
      </c>
      <c r="H201" s="73"/>
      <c r="I201" s="73"/>
      <c r="J201" s="67"/>
      <c r="K201" s="11">
        <f t="shared" si="12"/>
        <v>0</v>
      </c>
      <c r="L201" s="2">
        <f t="shared" si="13"/>
        <v>0</v>
      </c>
      <c r="M201" s="125">
        <f t="shared" si="14"/>
        <v>0</v>
      </c>
    </row>
    <row r="202" spans="1:13" x14ac:dyDescent="0.25">
      <c r="A202" s="10"/>
      <c r="B202" s="22"/>
      <c r="C202" s="36" t="s">
        <v>36</v>
      </c>
      <c r="D202" s="1"/>
      <c r="E202" s="40"/>
      <c r="F202" s="11"/>
      <c r="G202" s="2">
        <f t="shared" si="15"/>
        <v>57686444</v>
      </c>
      <c r="H202" s="73"/>
      <c r="I202" s="73"/>
      <c r="J202" s="67"/>
      <c r="K202" s="11">
        <f t="shared" si="12"/>
        <v>0</v>
      </c>
      <c r="L202" s="2">
        <f t="shared" si="13"/>
        <v>0</v>
      </c>
      <c r="M202" s="125">
        <f t="shared" si="14"/>
        <v>0</v>
      </c>
    </row>
    <row r="203" spans="1:13" x14ac:dyDescent="0.25">
      <c r="A203" s="10"/>
      <c r="B203" s="22"/>
      <c r="C203" s="36" t="s">
        <v>36</v>
      </c>
      <c r="D203" s="1"/>
      <c r="E203" s="40"/>
      <c r="F203" s="11"/>
      <c r="G203" s="2">
        <f t="shared" si="15"/>
        <v>57686444</v>
      </c>
      <c r="H203" s="73"/>
      <c r="I203" s="73"/>
      <c r="J203" s="67"/>
      <c r="K203" s="11">
        <f t="shared" si="12"/>
        <v>0</v>
      </c>
      <c r="L203" s="2">
        <f t="shared" si="13"/>
        <v>0</v>
      </c>
      <c r="M203" s="125">
        <f t="shared" si="14"/>
        <v>0</v>
      </c>
    </row>
    <row r="204" spans="1:13" x14ac:dyDescent="0.25">
      <c r="A204" s="10"/>
      <c r="B204" s="22"/>
      <c r="C204" s="36" t="s">
        <v>36</v>
      </c>
      <c r="D204" s="1"/>
      <c r="E204" s="40"/>
      <c r="F204" s="11"/>
      <c r="G204" s="2">
        <f t="shared" si="15"/>
        <v>57686444</v>
      </c>
      <c r="H204" s="73"/>
      <c r="I204" s="73"/>
      <c r="J204" s="67"/>
      <c r="K204" s="11">
        <f t="shared" si="12"/>
        <v>0</v>
      </c>
      <c r="L204" s="2">
        <f t="shared" si="13"/>
        <v>0</v>
      </c>
      <c r="M204" s="125">
        <f t="shared" si="14"/>
        <v>0</v>
      </c>
    </row>
    <row r="205" spans="1:13" x14ac:dyDescent="0.25">
      <c r="A205" s="10"/>
      <c r="B205" s="22"/>
      <c r="C205" s="36" t="s">
        <v>36</v>
      </c>
      <c r="D205" s="1"/>
      <c r="E205" s="40"/>
      <c r="F205" s="11"/>
      <c r="G205" s="2">
        <f t="shared" si="15"/>
        <v>57686444</v>
      </c>
      <c r="H205" s="73"/>
      <c r="I205" s="73"/>
      <c r="J205" s="67"/>
      <c r="K205" s="11">
        <f t="shared" si="12"/>
        <v>0</v>
      </c>
      <c r="L205" s="2">
        <f t="shared" si="13"/>
        <v>0</v>
      </c>
      <c r="M205" s="125">
        <f t="shared" si="14"/>
        <v>0</v>
      </c>
    </row>
    <row r="206" spans="1:13" x14ac:dyDescent="0.25">
      <c r="A206" s="10"/>
      <c r="B206" s="22"/>
      <c r="C206" s="36" t="s">
        <v>36</v>
      </c>
      <c r="D206" s="1"/>
      <c r="E206" s="40"/>
      <c r="F206" s="11"/>
      <c r="G206" s="2">
        <f t="shared" si="15"/>
        <v>57686444</v>
      </c>
      <c r="H206" s="73"/>
      <c r="I206" s="73"/>
      <c r="J206" s="67"/>
      <c r="K206" s="11">
        <f t="shared" si="12"/>
        <v>0</v>
      </c>
      <c r="L206" s="2">
        <f t="shared" si="13"/>
        <v>0</v>
      </c>
      <c r="M206" s="125">
        <f t="shared" si="14"/>
        <v>0</v>
      </c>
    </row>
    <row r="207" spans="1:13" x14ac:dyDescent="0.25">
      <c r="A207" s="10"/>
      <c r="B207" s="22"/>
      <c r="C207" s="36" t="s">
        <v>36</v>
      </c>
      <c r="D207" s="1"/>
      <c r="E207" s="40"/>
      <c r="F207" s="11"/>
      <c r="G207" s="2">
        <f t="shared" si="15"/>
        <v>57686444</v>
      </c>
      <c r="H207" s="73"/>
      <c r="I207" s="73"/>
      <c r="J207" s="67"/>
      <c r="K207" s="11">
        <f t="shared" si="12"/>
        <v>0</v>
      </c>
      <c r="L207" s="2">
        <f t="shared" si="13"/>
        <v>0</v>
      </c>
      <c r="M207" s="125">
        <f t="shared" si="14"/>
        <v>0</v>
      </c>
    </row>
    <row r="208" spans="1:13" x14ac:dyDescent="0.25">
      <c r="A208" s="10"/>
      <c r="B208" s="22"/>
      <c r="C208" s="36" t="s">
        <v>36</v>
      </c>
      <c r="D208" s="1"/>
      <c r="E208" s="40"/>
      <c r="F208" s="11"/>
      <c r="G208" s="2">
        <f t="shared" si="15"/>
        <v>57686444</v>
      </c>
      <c r="H208" s="73"/>
      <c r="I208" s="73"/>
      <c r="J208" s="67"/>
      <c r="K208" s="11">
        <f t="shared" si="12"/>
        <v>0</v>
      </c>
      <c r="L208" s="2">
        <f t="shared" si="13"/>
        <v>0</v>
      </c>
      <c r="M208" s="125">
        <f t="shared" si="14"/>
        <v>0</v>
      </c>
    </row>
    <row r="209" spans="1:13" x14ac:dyDescent="0.25">
      <c r="A209" s="10"/>
      <c r="B209" s="22"/>
      <c r="C209" s="36" t="s">
        <v>36</v>
      </c>
      <c r="D209" s="1"/>
      <c r="E209" s="40"/>
      <c r="F209" s="11"/>
      <c r="G209" s="2">
        <f t="shared" si="15"/>
        <v>57686444</v>
      </c>
      <c r="H209" s="73"/>
      <c r="I209" s="73"/>
      <c r="J209" s="67"/>
      <c r="K209" s="11">
        <f t="shared" si="12"/>
        <v>0</v>
      </c>
      <c r="L209" s="2">
        <f t="shared" si="13"/>
        <v>0</v>
      </c>
      <c r="M209" s="125">
        <f t="shared" si="14"/>
        <v>0</v>
      </c>
    </row>
    <row r="210" spans="1:13" x14ac:dyDescent="0.25">
      <c r="A210" s="10"/>
      <c r="B210" s="22"/>
      <c r="C210" s="36" t="s">
        <v>36</v>
      </c>
      <c r="D210" s="1"/>
      <c r="E210" s="40"/>
      <c r="F210" s="11"/>
      <c r="G210" s="2">
        <f t="shared" si="15"/>
        <v>57686444</v>
      </c>
      <c r="H210" s="73"/>
      <c r="I210" s="73"/>
      <c r="J210" s="67"/>
      <c r="K210" s="11">
        <f t="shared" si="12"/>
        <v>0</v>
      </c>
      <c r="L210" s="2">
        <f t="shared" si="13"/>
        <v>0</v>
      </c>
      <c r="M210" s="125">
        <f t="shared" si="14"/>
        <v>0</v>
      </c>
    </row>
    <row r="211" spans="1:13" x14ac:dyDescent="0.25">
      <c r="A211" s="10"/>
      <c r="B211" s="22"/>
      <c r="C211" s="36" t="s">
        <v>36</v>
      </c>
      <c r="D211" s="1"/>
      <c r="E211" s="40"/>
      <c r="F211" s="11"/>
      <c r="G211" s="2">
        <f t="shared" si="15"/>
        <v>57686444</v>
      </c>
      <c r="H211" s="73"/>
      <c r="I211" s="73"/>
      <c r="J211" s="67"/>
      <c r="K211" s="11">
        <f t="shared" si="12"/>
        <v>0</v>
      </c>
      <c r="L211" s="2">
        <f t="shared" si="13"/>
        <v>0</v>
      </c>
      <c r="M211" s="125">
        <f t="shared" si="14"/>
        <v>0</v>
      </c>
    </row>
    <row r="212" spans="1:13" x14ac:dyDescent="0.25">
      <c r="A212" s="10"/>
      <c r="B212" s="22"/>
      <c r="C212" s="36" t="s">
        <v>36</v>
      </c>
      <c r="D212" s="1"/>
      <c r="E212" s="40"/>
      <c r="F212" s="11"/>
      <c r="G212" s="2">
        <f t="shared" si="15"/>
        <v>57686444</v>
      </c>
      <c r="H212" s="73"/>
      <c r="I212" s="73"/>
      <c r="J212" s="67"/>
      <c r="K212" s="11">
        <f t="shared" si="12"/>
        <v>0</v>
      </c>
      <c r="L212" s="2">
        <f t="shared" si="13"/>
        <v>0</v>
      </c>
      <c r="M212" s="125">
        <f t="shared" si="14"/>
        <v>0</v>
      </c>
    </row>
    <row r="213" spans="1:13" x14ac:dyDescent="0.25">
      <c r="A213" s="10"/>
      <c r="B213" s="22"/>
      <c r="C213" s="36" t="s">
        <v>36</v>
      </c>
      <c r="D213" s="1"/>
      <c r="E213" s="40"/>
      <c r="F213" s="11"/>
      <c r="G213" s="2">
        <f t="shared" si="15"/>
        <v>57686444</v>
      </c>
      <c r="H213" s="73"/>
      <c r="I213" s="73"/>
      <c r="J213" s="67"/>
      <c r="K213" s="11">
        <f t="shared" si="12"/>
        <v>0</v>
      </c>
      <c r="L213" s="2">
        <f t="shared" si="13"/>
        <v>0</v>
      </c>
      <c r="M213" s="125">
        <f t="shared" si="14"/>
        <v>0</v>
      </c>
    </row>
    <row r="214" spans="1:13" x14ac:dyDescent="0.25">
      <c r="A214" s="10"/>
      <c r="B214" s="22"/>
      <c r="C214" s="36" t="s">
        <v>36</v>
      </c>
      <c r="D214" s="1"/>
      <c r="E214" s="40"/>
      <c r="F214" s="11"/>
      <c r="G214" s="2">
        <f t="shared" si="15"/>
        <v>57686444</v>
      </c>
      <c r="H214" s="73"/>
      <c r="I214" s="73"/>
      <c r="J214" s="67"/>
      <c r="K214" s="11">
        <f t="shared" si="12"/>
        <v>0</v>
      </c>
      <c r="L214" s="2">
        <f t="shared" si="13"/>
        <v>0</v>
      </c>
      <c r="M214" s="125">
        <f t="shared" si="14"/>
        <v>0</v>
      </c>
    </row>
    <row r="215" spans="1:13" x14ac:dyDescent="0.25">
      <c r="A215" s="10"/>
      <c r="B215" s="22"/>
      <c r="C215" s="36" t="s">
        <v>36</v>
      </c>
      <c r="D215" s="1"/>
      <c r="E215" s="40"/>
      <c r="F215" s="11"/>
      <c r="G215" s="2">
        <f t="shared" si="15"/>
        <v>57686444</v>
      </c>
      <c r="H215" s="73"/>
      <c r="I215" s="73"/>
      <c r="J215" s="67"/>
      <c r="K215" s="11">
        <f t="shared" si="12"/>
        <v>0</v>
      </c>
      <c r="L215" s="2">
        <f t="shared" si="13"/>
        <v>0</v>
      </c>
      <c r="M215" s="125">
        <f t="shared" si="14"/>
        <v>0</v>
      </c>
    </row>
    <row r="216" spans="1:13" x14ac:dyDescent="0.25">
      <c r="A216" s="10"/>
      <c r="B216" s="22"/>
      <c r="C216" s="36" t="s">
        <v>36</v>
      </c>
      <c r="D216" s="1"/>
      <c r="E216" s="40"/>
      <c r="F216" s="11"/>
      <c r="G216" s="2">
        <f t="shared" si="15"/>
        <v>57686444</v>
      </c>
      <c r="H216" s="73"/>
      <c r="I216" s="73"/>
      <c r="J216" s="67"/>
      <c r="K216" s="11">
        <f t="shared" si="12"/>
        <v>0</v>
      </c>
      <c r="L216" s="2">
        <f t="shared" si="13"/>
        <v>0</v>
      </c>
      <c r="M216" s="125">
        <f t="shared" si="14"/>
        <v>0</v>
      </c>
    </row>
    <row r="217" spans="1:13" x14ac:dyDescent="0.25">
      <c r="A217" s="10"/>
      <c r="B217" s="22"/>
      <c r="C217" s="36" t="s">
        <v>36</v>
      </c>
      <c r="D217" s="1"/>
      <c r="E217" s="40"/>
      <c r="F217" s="11"/>
      <c r="G217" s="2">
        <f t="shared" si="15"/>
        <v>57686444</v>
      </c>
      <c r="H217" s="73"/>
      <c r="I217" s="73"/>
      <c r="J217" s="67"/>
      <c r="K217" s="11">
        <f t="shared" ref="K217:K258" si="16">H217+I217-J217</f>
        <v>0</v>
      </c>
      <c r="L217" s="2">
        <f t="shared" ref="L217:L258" si="17">H217+I217+J217-F217</f>
        <v>0</v>
      </c>
      <c r="M217" s="125">
        <f t="shared" si="14"/>
        <v>0</v>
      </c>
    </row>
    <row r="218" spans="1:13" x14ac:dyDescent="0.25">
      <c r="A218" s="10"/>
      <c r="B218" s="22"/>
      <c r="C218" s="36" t="s">
        <v>36</v>
      </c>
      <c r="D218" s="1"/>
      <c r="E218" s="40"/>
      <c r="F218" s="11"/>
      <c r="G218" s="2">
        <f t="shared" si="15"/>
        <v>57686444</v>
      </c>
      <c r="H218" s="73"/>
      <c r="I218" s="73"/>
      <c r="J218" s="67"/>
      <c r="K218" s="11">
        <f t="shared" si="16"/>
        <v>0</v>
      </c>
      <c r="L218" s="2">
        <f t="shared" si="17"/>
        <v>0</v>
      </c>
      <c r="M218" s="125">
        <f t="shared" si="14"/>
        <v>0</v>
      </c>
    </row>
    <row r="219" spans="1:13" x14ac:dyDescent="0.25">
      <c r="A219" s="10"/>
      <c r="B219" s="22"/>
      <c r="C219" s="36" t="s">
        <v>36</v>
      </c>
      <c r="D219" s="1"/>
      <c r="E219" s="40"/>
      <c r="F219" s="11"/>
      <c r="G219" s="2">
        <f t="shared" si="15"/>
        <v>57686444</v>
      </c>
      <c r="H219" s="73"/>
      <c r="I219" s="73"/>
      <c r="J219" s="67"/>
      <c r="K219" s="11">
        <f t="shared" si="16"/>
        <v>0</v>
      </c>
      <c r="L219" s="2">
        <f t="shared" si="17"/>
        <v>0</v>
      </c>
      <c r="M219" s="125">
        <f t="shared" si="14"/>
        <v>0</v>
      </c>
    </row>
    <row r="220" spans="1:13" x14ac:dyDescent="0.25">
      <c r="A220" s="10"/>
      <c r="B220" s="22"/>
      <c r="C220" s="36" t="s">
        <v>36</v>
      </c>
      <c r="D220" s="1"/>
      <c r="E220" s="40"/>
      <c r="F220" s="11"/>
      <c r="G220" s="2">
        <f t="shared" si="15"/>
        <v>57686444</v>
      </c>
      <c r="H220" s="73"/>
      <c r="I220" s="73"/>
      <c r="J220" s="67"/>
      <c r="K220" s="11">
        <f t="shared" si="16"/>
        <v>0</v>
      </c>
      <c r="L220" s="2">
        <f t="shared" si="17"/>
        <v>0</v>
      </c>
      <c r="M220" s="125">
        <f t="shared" si="14"/>
        <v>0</v>
      </c>
    </row>
    <row r="221" spans="1:13" x14ac:dyDescent="0.25">
      <c r="A221" s="10"/>
      <c r="B221" s="22"/>
      <c r="C221" s="36" t="s">
        <v>36</v>
      </c>
      <c r="D221" s="1"/>
      <c r="E221" s="40"/>
      <c r="F221" s="11"/>
      <c r="G221" s="2">
        <f t="shared" si="15"/>
        <v>57686444</v>
      </c>
      <c r="H221" s="73"/>
      <c r="I221" s="73"/>
      <c r="J221" s="67"/>
      <c r="K221" s="11">
        <f t="shared" si="16"/>
        <v>0</v>
      </c>
      <c r="L221" s="2">
        <f t="shared" si="17"/>
        <v>0</v>
      </c>
      <c r="M221" s="125">
        <f t="shared" si="14"/>
        <v>0</v>
      </c>
    </row>
    <row r="222" spans="1:13" x14ac:dyDescent="0.25">
      <c r="A222" s="10"/>
      <c r="B222" s="22"/>
      <c r="C222" s="36" t="s">
        <v>36</v>
      </c>
      <c r="D222" s="1"/>
      <c r="E222" s="40"/>
      <c r="F222" s="11"/>
      <c r="G222" s="2">
        <f t="shared" si="15"/>
        <v>57686444</v>
      </c>
      <c r="H222" s="73"/>
      <c r="I222" s="73"/>
      <c r="J222" s="67"/>
      <c r="K222" s="11">
        <f t="shared" si="16"/>
        <v>0</v>
      </c>
      <c r="L222" s="2">
        <f t="shared" si="17"/>
        <v>0</v>
      </c>
      <c r="M222" s="125">
        <f t="shared" si="14"/>
        <v>0</v>
      </c>
    </row>
    <row r="223" spans="1:13" x14ac:dyDescent="0.25">
      <c r="A223" s="10"/>
      <c r="B223" s="22"/>
      <c r="C223" s="36" t="s">
        <v>36</v>
      </c>
      <c r="D223" s="1"/>
      <c r="E223" s="40"/>
      <c r="F223" s="11"/>
      <c r="G223" s="2">
        <f t="shared" si="15"/>
        <v>57686444</v>
      </c>
      <c r="H223" s="73"/>
      <c r="I223" s="73"/>
      <c r="J223" s="67"/>
      <c r="K223" s="11">
        <f t="shared" si="16"/>
        <v>0</v>
      </c>
      <c r="L223" s="2">
        <f t="shared" si="17"/>
        <v>0</v>
      </c>
      <c r="M223" s="125">
        <f t="shared" si="14"/>
        <v>0</v>
      </c>
    </row>
    <row r="224" spans="1:13" x14ac:dyDescent="0.25">
      <c r="A224" s="10"/>
      <c r="B224" s="22"/>
      <c r="C224" s="36" t="s">
        <v>36</v>
      </c>
      <c r="D224" s="1"/>
      <c r="E224" s="40"/>
      <c r="F224" s="11"/>
      <c r="G224" s="2">
        <f t="shared" si="15"/>
        <v>57686444</v>
      </c>
      <c r="H224" s="73"/>
      <c r="I224" s="73"/>
      <c r="J224" s="67"/>
      <c r="K224" s="11">
        <f t="shared" si="16"/>
        <v>0</v>
      </c>
      <c r="L224" s="2">
        <f t="shared" si="17"/>
        <v>0</v>
      </c>
      <c r="M224" s="125">
        <f t="shared" si="14"/>
        <v>0</v>
      </c>
    </row>
    <row r="225" spans="1:13" x14ac:dyDescent="0.25">
      <c r="A225" s="10"/>
      <c r="B225" s="22"/>
      <c r="C225" s="36" t="s">
        <v>36</v>
      </c>
      <c r="D225" s="1"/>
      <c r="E225" s="40"/>
      <c r="F225" s="11"/>
      <c r="G225" s="2">
        <f t="shared" si="15"/>
        <v>57686444</v>
      </c>
      <c r="H225" s="73"/>
      <c r="I225" s="73"/>
      <c r="J225" s="67"/>
      <c r="K225" s="11">
        <f t="shared" si="16"/>
        <v>0</v>
      </c>
      <c r="L225" s="2">
        <f t="shared" si="17"/>
        <v>0</v>
      </c>
      <c r="M225" s="125">
        <f t="shared" si="14"/>
        <v>0</v>
      </c>
    </row>
    <row r="226" spans="1:13" x14ac:dyDescent="0.25">
      <c r="A226" s="10"/>
      <c r="B226" s="22"/>
      <c r="C226" s="36" t="s">
        <v>36</v>
      </c>
      <c r="D226" s="1"/>
      <c r="E226" s="40"/>
      <c r="F226" s="11"/>
      <c r="G226" s="2">
        <f t="shared" si="15"/>
        <v>57686444</v>
      </c>
      <c r="H226" s="73"/>
      <c r="I226" s="73"/>
      <c r="J226" s="67"/>
      <c r="K226" s="11">
        <f t="shared" si="16"/>
        <v>0</v>
      </c>
      <c r="L226" s="2">
        <f t="shared" si="17"/>
        <v>0</v>
      </c>
      <c r="M226" s="125">
        <f t="shared" si="14"/>
        <v>0</v>
      </c>
    </row>
    <row r="227" spans="1:13" x14ac:dyDescent="0.25">
      <c r="A227" s="10"/>
      <c r="B227" s="22"/>
      <c r="C227" s="36" t="s">
        <v>36</v>
      </c>
      <c r="D227" s="1"/>
      <c r="E227" s="40"/>
      <c r="F227" s="11"/>
      <c r="G227" s="2">
        <f t="shared" si="15"/>
        <v>57686444</v>
      </c>
      <c r="H227" s="73"/>
      <c r="I227" s="73"/>
      <c r="J227" s="67"/>
      <c r="K227" s="11">
        <f t="shared" si="16"/>
        <v>0</v>
      </c>
      <c r="L227" s="2">
        <f t="shared" si="17"/>
        <v>0</v>
      </c>
      <c r="M227" s="125">
        <f t="shared" si="14"/>
        <v>0</v>
      </c>
    </row>
    <row r="228" spans="1:13" x14ac:dyDescent="0.25">
      <c r="A228" s="10"/>
      <c r="B228" s="22"/>
      <c r="C228" s="36" t="s">
        <v>36</v>
      </c>
      <c r="D228" s="1"/>
      <c r="E228" s="40"/>
      <c r="F228" s="11"/>
      <c r="G228" s="2">
        <f t="shared" si="15"/>
        <v>57686444</v>
      </c>
      <c r="H228" s="73"/>
      <c r="I228" s="73"/>
      <c r="J228" s="67"/>
      <c r="K228" s="11">
        <f t="shared" si="16"/>
        <v>0</v>
      </c>
      <c r="L228" s="2">
        <f t="shared" si="17"/>
        <v>0</v>
      </c>
      <c r="M228" s="125">
        <f t="shared" si="14"/>
        <v>0</v>
      </c>
    </row>
    <row r="229" spans="1:13" x14ac:dyDescent="0.25">
      <c r="A229" s="10"/>
      <c r="B229" s="22"/>
      <c r="C229" s="36" t="s">
        <v>36</v>
      </c>
      <c r="D229" s="1"/>
      <c r="E229" s="40"/>
      <c r="F229" s="11"/>
      <c r="G229" s="2">
        <f t="shared" si="15"/>
        <v>57686444</v>
      </c>
      <c r="H229" s="73"/>
      <c r="I229" s="73"/>
      <c r="J229" s="67"/>
      <c r="K229" s="11">
        <f t="shared" si="16"/>
        <v>0</v>
      </c>
      <c r="L229" s="2">
        <f t="shared" si="17"/>
        <v>0</v>
      </c>
      <c r="M229" s="125">
        <f t="shared" si="14"/>
        <v>0</v>
      </c>
    </row>
    <row r="230" spans="1:13" x14ac:dyDescent="0.25">
      <c r="A230" s="10"/>
      <c r="B230" s="22"/>
      <c r="C230" s="36" t="s">
        <v>36</v>
      </c>
      <c r="D230" s="1"/>
      <c r="E230" s="40"/>
      <c r="F230" s="11"/>
      <c r="G230" s="2">
        <f t="shared" si="15"/>
        <v>57686444</v>
      </c>
      <c r="H230" s="73"/>
      <c r="I230" s="73"/>
      <c r="J230" s="67"/>
      <c r="K230" s="11">
        <f t="shared" si="16"/>
        <v>0</v>
      </c>
      <c r="L230" s="2">
        <f t="shared" si="17"/>
        <v>0</v>
      </c>
      <c r="M230" s="125">
        <f t="shared" si="14"/>
        <v>0</v>
      </c>
    </row>
    <row r="231" spans="1:13" x14ac:dyDescent="0.25">
      <c r="A231" s="10"/>
      <c r="B231" s="22"/>
      <c r="C231" s="36" t="s">
        <v>36</v>
      </c>
      <c r="D231" s="1"/>
      <c r="E231" s="40"/>
      <c r="F231" s="11"/>
      <c r="G231" s="2">
        <f t="shared" si="15"/>
        <v>57686444</v>
      </c>
      <c r="H231" s="73"/>
      <c r="I231" s="73"/>
      <c r="J231" s="67"/>
      <c r="K231" s="11">
        <f t="shared" si="16"/>
        <v>0</v>
      </c>
      <c r="L231" s="2">
        <f t="shared" si="17"/>
        <v>0</v>
      </c>
      <c r="M231" s="125">
        <f t="shared" si="14"/>
        <v>0</v>
      </c>
    </row>
    <row r="232" spans="1:13" x14ac:dyDescent="0.25">
      <c r="A232" s="10"/>
      <c r="B232" s="22"/>
      <c r="C232" s="36" t="s">
        <v>36</v>
      </c>
      <c r="D232" s="1"/>
      <c r="E232" s="40"/>
      <c r="F232" s="11"/>
      <c r="G232" s="2">
        <f t="shared" si="15"/>
        <v>57686444</v>
      </c>
      <c r="H232" s="73"/>
      <c r="I232" s="73"/>
      <c r="J232" s="67"/>
      <c r="K232" s="11">
        <f t="shared" si="16"/>
        <v>0</v>
      </c>
      <c r="L232" s="2">
        <f t="shared" si="17"/>
        <v>0</v>
      </c>
      <c r="M232" s="125">
        <f t="shared" si="14"/>
        <v>0</v>
      </c>
    </row>
    <row r="233" spans="1:13" x14ac:dyDescent="0.25">
      <c r="A233" s="10"/>
      <c r="B233" s="22"/>
      <c r="C233" s="36" t="s">
        <v>36</v>
      </c>
      <c r="D233" s="1"/>
      <c r="E233" s="40"/>
      <c r="F233" s="11"/>
      <c r="G233" s="2">
        <f t="shared" si="15"/>
        <v>57686444</v>
      </c>
      <c r="H233" s="73"/>
      <c r="I233" s="73"/>
      <c r="J233" s="67"/>
      <c r="K233" s="11">
        <f t="shared" si="16"/>
        <v>0</v>
      </c>
      <c r="L233" s="2">
        <f t="shared" si="17"/>
        <v>0</v>
      </c>
      <c r="M233" s="125">
        <f t="shared" si="14"/>
        <v>0</v>
      </c>
    </row>
    <row r="234" spans="1:13" x14ac:dyDescent="0.25">
      <c r="A234" s="10"/>
      <c r="B234" s="22"/>
      <c r="C234" s="36" t="s">
        <v>36</v>
      </c>
      <c r="D234" s="1"/>
      <c r="E234" s="40"/>
      <c r="F234" s="11"/>
      <c r="G234" s="2">
        <f t="shared" si="15"/>
        <v>57686444</v>
      </c>
      <c r="H234" s="73"/>
      <c r="I234" s="73"/>
      <c r="J234" s="67"/>
      <c r="K234" s="11">
        <f t="shared" si="16"/>
        <v>0</v>
      </c>
      <c r="L234" s="2">
        <f t="shared" si="17"/>
        <v>0</v>
      </c>
      <c r="M234" s="125">
        <f t="shared" si="14"/>
        <v>0</v>
      </c>
    </row>
    <row r="235" spans="1:13" x14ac:dyDescent="0.25">
      <c r="A235" s="10"/>
      <c r="B235" s="22"/>
      <c r="C235" s="36" t="s">
        <v>36</v>
      </c>
      <c r="D235" s="1"/>
      <c r="E235" s="40"/>
      <c r="F235" s="11"/>
      <c r="G235" s="2">
        <f t="shared" si="15"/>
        <v>57686444</v>
      </c>
      <c r="H235" s="73"/>
      <c r="I235" s="73"/>
      <c r="J235" s="67"/>
      <c r="K235" s="11">
        <f t="shared" si="16"/>
        <v>0</v>
      </c>
      <c r="L235" s="2">
        <f t="shared" si="17"/>
        <v>0</v>
      </c>
      <c r="M235" s="125">
        <f t="shared" ref="M235:M258" si="18">F235*0.2</f>
        <v>0</v>
      </c>
    </row>
    <row r="236" spans="1:13" x14ac:dyDescent="0.25">
      <c r="A236" s="10"/>
      <c r="B236" s="22"/>
      <c r="C236" s="36" t="s">
        <v>36</v>
      </c>
      <c r="D236" s="1"/>
      <c r="E236" s="40"/>
      <c r="F236" s="11"/>
      <c r="G236" s="2">
        <f t="shared" si="15"/>
        <v>57686444</v>
      </c>
      <c r="H236" s="73"/>
      <c r="I236" s="73"/>
      <c r="J236" s="67"/>
      <c r="K236" s="11">
        <f t="shared" si="16"/>
        <v>0</v>
      </c>
      <c r="L236" s="2">
        <f t="shared" si="17"/>
        <v>0</v>
      </c>
      <c r="M236" s="125">
        <f t="shared" si="18"/>
        <v>0</v>
      </c>
    </row>
    <row r="237" spans="1:13" x14ac:dyDescent="0.25">
      <c r="A237" s="10"/>
      <c r="B237" s="22"/>
      <c r="C237" s="36" t="s">
        <v>36</v>
      </c>
      <c r="D237" s="1"/>
      <c r="E237" s="40"/>
      <c r="F237" s="11"/>
      <c r="G237" s="2">
        <f t="shared" si="15"/>
        <v>57686444</v>
      </c>
      <c r="H237" s="73"/>
      <c r="I237" s="73"/>
      <c r="J237" s="67"/>
      <c r="K237" s="11">
        <f t="shared" si="16"/>
        <v>0</v>
      </c>
      <c r="L237" s="2">
        <f t="shared" si="17"/>
        <v>0</v>
      </c>
      <c r="M237" s="125">
        <f t="shared" si="18"/>
        <v>0</v>
      </c>
    </row>
    <row r="238" spans="1:13" x14ac:dyDescent="0.25">
      <c r="A238" s="10"/>
      <c r="B238" s="22"/>
      <c r="C238" s="36" t="s">
        <v>36</v>
      </c>
      <c r="D238" s="1"/>
      <c r="E238" s="40"/>
      <c r="F238" s="11"/>
      <c r="G238" s="2">
        <f t="shared" si="15"/>
        <v>57686444</v>
      </c>
      <c r="H238" s="73"/>
      <c r="I238" s="73"/>
      <c r="J238" s="67"/>
      <c r="K238" s="11">
        <f t="shared" si="16"/>
        <v>0</v>
      </c>
      <c r="L238" s="2">
        <f t="shared" si="17"/>
        <v>0</v>
      </c>
      <c r="M238" s="125">
        <f t="shared" si="18"/>
        <v>0</v>
      </c>
    </row>
    <row r="239" spans="1:13" x14ac:dyDescent="0.25">
      <c r="A239" s="10"/>
      <c r="B239" s="22"/>
      <c r="C239" s="36" t="s">
        <v>36</v>
      </c>
      <c r="D239" s="1"/>
      <c r="E239" s="40"/>
      <c r="F239" s="11"/>
      <c r="G239" s="2">
        <f t="shared" si="15"/>
        <v>57686444</v>
      </c>
      <c r="H239" s="73"/>
      <c r="I239" s="73"/>
      <c r="J239" s="67"/>
      <c r="K239" s="11">
        <f t="shared" si="16"/>
        <v>0</v>
      </c>
      <c r="L239" s="2">
        <f t="shared" si="17"/>
        <v>0</v>
      </c>
      <c r="M239" s="125">
        <f t="shared" si="18"/>
        <v>0</v>
      </c>
    </row>
    <row r="240" spans="1:13" x14ac:dyDescent="0.25">
      <c r="A240" s="10"/>
      <c r="B240" s="22"/>
      <c r="C240" s="36" t="s">
        <v>36</v>
      </c>
      <c r="D240" s="1"/>
      <c r="E240" s="40"/>
      <c r="F240" s="11"/>
      <c r="G240" s="2">
        <f t="shared" si="15"/>
        <v>57686444</v>
      </c>
      <c r="H240" s="73"/>
      <c r="I240" s="73"/>
      <c r="J240" s="67"/>
      <c r="K240" s="11">
        <f t="shared" si="16"/>
        <v>0</v>
      </c>
      <c r="L240" s="2">
        <f t="shared" si="17"/>
        <v>0</v>
      </c>
      <c r="M240" s="125">
        <f t="shared" si="18"/>
        <v>0</v>
      </c>
    </row>
    <row r="241" spans="1:13" x14ac:dyDescent="0.25">
      <c r="A241" s="10"/>
      <c r="B241" s="22"/>
      <c r="C241" s="36" t="s">
        <v>36</v>
      </c>
      <c r="D241" s="1"/>
      <c r="E241" s="40"/>
      <c r="F241" s="11"/>
      <c r="G241" s="2">
        <f t="shared" si="15"/>
        <v>57686444</v>
      </c>
      <c r="H241" s="73"/>
      <c r="I241" s="73"/>
      <c r="J241" s="67"/>
      <c r="K241" s="11">
        <f t="shared" si="16"/>
        <v>0</v>
      </c>
      <c r="L241" s="2">
        <f t="shared" si="17"/>
        <v>0</v>
      </c>
      <c r="M241" s="125">
        <f t="shared" si="18"/>
        <v>0</v>
      </c>
    </row>
    <row r="242" spans="1:13" x14ac:dyDescent="0.25">
      <c r="A242" s="10"/>
      <c r="B242" s="22"/>
      <c r="C242" s="36" t="s">
        <v>36</v>
      </c>
      <c r="D242" s="1"/>
      <c r="E242" s="40"/>
      <c r="F242" s="11"/>
      <c r="G242" s="2">
        <f t="shared" si="15"/>
        <v>57686444</v>
      </c>
      <c r="H242" s="73"/>
      <c r="I242" s="73"/>
      <c r="J242" s="67"/>
      <c r="K242" s="11">
        <f t="shared" si="16"/>
        <v>0</v>
      </c>
      <c r="L242" s="2">
        <f t="shared" si="17"/>
        <v>0</v>
      </c>
      <c r="M242" s="125">
        <f t="shared" si="18"/>
        <v>0</v>
      </c>
    </row>
    <row r="243" spans="1:13" x14ac:dyDescent="0.25">
      <c r="A243" s="10"/>
      <c r="B243" s="22"/>
      <c r="C243" s="36" t="s">
        <v>36</v>
      </c>
      <c r="D243" s="1"/>
      <c r="E243" s="40"/>
      <c r="F243" s="11"/>
      <c r="G243" s="2">
        <f t="shared" si="15"/>
        <v>57686444</v>
      </c>
      <c r="H243" s="73"/>
      <c r="I243" s="73"/>
      <c r="J243" s="67"/>
      <c r="K243" s="11">
        <f t="shared" si="16"/>
        <v>0</v>
      </c>
      <c r="L243" s="2">
        <f t="shared" si="17"/>
        <v>0</v>
      </c>
      <c r="M243" s="125">
        <f t="shared" si="18"/>
        <v>0</v>
      </c>
    </row>
    <row r="244" spans="1:13" x14ac:dyDescent="0.25">
      <c r="A244" s="10"/>
      <c r="B244" s="22"/>
      <c r="C244" s="36" t="s">
        <v>36</v>
      </c>
      <c r="D244" s="1"/>
      <c r="E244" s="40"/>
      <c r="F244" s="11"/>
      <c r="G244" s="2">
        <f t="shared" si="15"/>
        <v>57686444</v>
      </c>
      <c r="H244" s="73"/>
      <c r="I244" s="73"/>
      <c r="J244" s="67"/>
      <c r="K244" s="11">
        <f t="shared" si="16"/>
        <v>0</v>
      </c>
      <c r="L244" s="2">
        <f t="shared" si="17"/>
        <v>0</v>
      </c>
      <c r="M244" s="125">
        <f t="shared" si="18"/>
        <v>0</v>
      </c>
    </row>
    <row r="245" spans="1:13" x14ac:dyDescent="0.25">
      <c r="A245" s="10"/>
      <c r="B245" s="22"/>
      <c r="C245" s="36" t="s">
        <v>36</v>
      </c>
      <c r="D245" s="1"/>
      <c r="E245" s="40"/>
      <c r="F245" s="11"/>
      <c r="G245" s="2">
        <f t="shared" si="15"/>
        <v>57686444</v>
      </c>
      <c r="H245" s="73"/>
      <c r="I245" s="73"/>
      <c r="J245" s="67"/>
      <c r="K245" s="11">
        <f t="shared" si="16"/>
        <v>0</v>
      </c>
      <c r="L245" s="2">
        <f t="shared" si="17"/>
        <v>0</v>
      </c>
      <c r="M245" s="125">
        <f t="shared" si="18"/>
        <v>0</v>
      </c>
    </row>
    <row r="246" spans="1:13" x14ac:dyDescent="0.25">
      <c r="A246" s="10"/>
      <c r="B246" s="22"/>
      <c r="C246" s="36" t="s">
        <v>36</v>
      </c>
      <c r="D246" s="1"/>
      <c r="E246" s="40"/>
      <c r="F246" s="11"/>
      <c r="G246" s="2">
        <f t="shared" si="15"/>
        <v>57686444</v>
      </c>
      <c r="H246" s="73"/>
      <c r="I246" s="73"/>
      <c r="J246" s="67"/>
      <c r="K246" s="11">
        <f t="shared" si="16"/>
        <v>0</v>
      </c>
      <c r="L246" s="2">
        <f t="shared" si="17"/>
        <v>0</v>
      </c>
      <c r="M246" s="125">
        <f t="shared" si="18"/>
        <v>0</v>
      </c>
    </row>
    <row r="247" spans="1:13" x14ac:dyDescent="0.25">
      <c r="A247" s="10"/>
      <c r="B247" s="22"/>
      <c r="C247" s="36" t="s">
        <v>36</v>
      </c>
      <c r="D247" s="1"/>
      <c r="E247" s="40"/>
      <c r="F247" s="11"/>
      <c r="G247" s="2">
        <f t="shared" si="15"/>
        <v>57686444</v>
      </c>
      <c r="H247" s="73"/>
      <c r="I247" s="73"/>
      <c r="J247" s="67"/>
      <c r="K247" s="11">
        <f t="shared" si="16"/>
        <v>0</v>
      </c>
      <c r="L247" s="2">
        <f t="shared" si="17"/>
        <v>0</v>
      </c>
      <c r="M247" s="125">
        <f t="shared" si="18"/>
        <v>0</v>
      </c>
    </row>
    <row r="248" spans="1:13" x14ac:dyDescent="0.25">
      <c r="A248" s="10"/>
      <c r="B248" s="22"/>
      <c r="C248" s="36" t="s">
        <v>36</v>
      </c>
      <c r="D248" s="1"/>
      <c r="E248" s="40"/>
      <c r="F248" s="11"/>
      <c r="G248" s="2">
        <f t="shared" si="15"/>
        <v>57686444</v>
      </c>
      <c r="H248" s="73"/>
      <c r="I248" s="73"/>
      <c r="J248" s="67"/>
      <c r="K248" s="11">
        <f t="shared" si="16"/>
        <v>0</v>
      </c>
      <c r="L248" s="2">
        <f t="shared" si="17"/>
        <v>0</v>
      </c>
      <c r="M248" s="125">
        <f t="shared" si="18"/>
        <v>0</v>
      </c>
    </row>
    <row r="249" spans="1:13" x14ac:dyDescent="0.25">
      <c r="A249" s="10"/>
      <c r="B249" s="22"/>
      <c r="C249" s="36" t="s">
        <v>36</v>
      </c>
      <c r="D249" s="1"/>
      <c r="E249" s="40"/>
      <c r="F249" s="11"/>
      <c r="G249" s="2">
        <f t="shared" si="15"/>
        <v>57686444</v>
      </c>
      <c r="H249" s="73"/>
      <c r="I249" s="73"/>
      <c r="J249" s="67"/>
      <c r="K249" s="11">
        <f t="shared" si="16"/>
        <v>0</v>
      </c>
      <c r="L249" s="2">
        <f t="shared" si="17"/>
        <v>0</v>
      </c>
      <c r="M249" s="125">
        <f t="shared" si="18"/>
        <v>0</v>
      </c>
    </row>
    <row r="250" spans="1:13" x14ac:dyDescent="0.25">
      <c r="A250" s="10"/>
      <c r="B250" s="22"/>
      <c r="C250" s="36" t="s">
        <v>36</v>
      </c>
      <c r="D250" s="1"/>
      <c r="E250" s="40"/>
      <c r="F250" s="11"/>
      <c r="G250" s="2">
        <f t="shared" si="15"/>
        <v>57686444</v>
      </c>
      <c r="H250" s="73"/>
      <c r="I250" s="73"/>
      <c r="J250" s="67"/>
      <c r="K250" s="11">
        <f t="shared" si="16"/>
        <v>0</v>
      </c>
      <c r="L250" s="2">
        <f t="shared" si="17"/>
        <v>0</v>
      </c>
      <c r="M250" s="125">
        <f t="shared" si="18"/>
        <v>0</v>
      </c>
    </row>
    <row r="251" spans="1:13" x14ac:dyDescent="0.25">
      <c r="A251" s="10"/>
      <c r="B251" s="22"/>
      <c r="C251" s="36" t="s">
        <v>36</v>
      </c>
      <c r="D251" s="1"/>
      <c r="E251" s="40"/>
      <c r="F251" s="11"/>
      <c r="G251" s="2">
        <f t="shared" si="15"/>
        <v>57686444</v>
      </c>
      <c r="H251" s="73"/>
      <c r="I251" s="73"/>
      <c r="J251" s="67"/>
      <c r="K251" s="11">
        <f t="shared" si="16"/>
        <v>0</v>
      </c>
      <c r="L251" s="2">
        <f t="shared" si="17"/>
        <v>0</v>
      </c>
      <c r="M251" s="125">
        <f t="shared" si="18"/>
        <v>0</v>
      </c>
    </row>
    <row r="252" spans="1:13" x14ac:dyDescent="0.25">
      <c r="A252" s="10"/>
      <c r="B252" s="22"/>
      <c r="C252" s="36" t="s">
        <v>36</v>
      </c>
      <c r="D252" s="1"/>
      <c r="E252" s="40"/>
      <c r="F252" s="11"/>
      <c r="G252" s="2">
        <f t="shared" si="15"/>
        <v>57686444</v>
      </c>
      <c r="H252" s="73"/>
      <c r="I252" s="73"/>
      <c r="J252" s="67"/>
      <c r="K252" s="11">
        <f t="shared" si="16"/>
        <v>0</v>
      </c>
      <c r="L252" s="2">
        <f t="shared" si="17"/>
        <v>0</v>
      </c>
      <c r="M252" s="125">
        <f t="shared" si="18"/>
        <v>0</v>
      </c>
    </row>
    <row r="253" spans="1:13" x14ac:dyDescent="0.25">
      <c r="A253" s="10"/>
      <c r="B253" s="22"/>
      <c r="C253" s="36" t="s">
        <v>36</v>
      </c>
      <c r="D253" s="1"/>
      <c r="E253" s="40"/>
      <c r="F253" s="11"/>
      <c r="G253" s="2">
        <f t="shared" si="15"/>
        <v>57686444</v>
      </c>
      <c r="H253" s="73"/>
      <c r="I253" s="73"/>
      <c r="J253" s="67"/>
      <c r="K253" s="11">
        <f t="shared" si="16"/>
        <v>0</v>
      </c>
      <c r="L253" s="2">
        <f t="shared" si="17"/>
        <v>0</v>
      </c>
      <c r="M253" s="125">
        <f t="shared" si="18"/>
        <v>0</v>
      </c>
    </row>
    <row r="254" spans="1:13" x14ac:dyDescent="0.25">
      <c r="A254" s="10"/>
      <c r="B254" s="22"/>
      <c r="C254" s="36" t="s">
        <v>36</v>
      </c>
      <c r="D254" s="1"/>
      <c r="E254" s="40"/>
      <c r="F254" s="11"/>
      <c r="G254" s="2">
        <f t="shared" si="15"/>
        <v>57686444</v>
      </c>
      <c r="H254" s="73"/>
      <c r="I254" s="73"/>
      <c r="J254" s="67"/>
      <c r="K254" s="11">
        <f t="shared" si="16"/>
        <v>0</v>
      </c>
      <c r="L254" s="2">
        <f t="shared" si="17"/>
        <v>0</v>
      </c>
      <c r="M254" s="125">
        <f t="shared" si="18"/>
        <v>0</v>
      </c>
    </row>
    <row r="255" spans="1:13" x14ac:dyDescent="0.25">
      <c r="A255" s="10"/>
      <c r="B255" s="22"/>
      <c r="C255" s="36" t="s">
        <v>36</v>
      </c>
      <c r="D255" s="1"/>
      <c r="E255" s="40"/>
      <c r="F255" s="11"/>
      <c r="G255" s="2">
        <f t="shared" si="15"/>
        <v>57686444</v>
      </c>
      <c r="H255" s="73"/>
      <c r="I255" s="73"/>
      <c r="J255" s="67"/>
      <c r="K255" s="11">
        <f t="shared" si="16"/>
        <v>0</v>
      </c>
      <c r="L255" s="2">
        <f t="shared" si="17"/>
        <v>0</v>
      </c>
      <c r="M255" s="125">
        <f t="shared" si="18"/>
        <v>0</v>
      </c>
    </row>
    <row r="256" spans="1:13" x14ac:dyDescent="0.25">
      <c r="A256" s="10"/>
      <c r="B256" s="22"/>
      <c r="C256" s="36" t="s">
        <v>36</v>
      </c>
      <c r="D256" s="1"/>
      <c r="E256" s="40"/>
      <c r="F256" s="11"/>
      <c r="G256" s="2">
        <f t="shared" si="15"/>
        <v>57686444</v>
      </c>
      <c r="H256" s="73"/>
      <c r="I256" s="73"/>
      <c r="J256" s="67"/>
      <c r="K256" s="11">
        <f t="shared" si="16"/>
        <v>0</v>
      </c>
      <c r="L256" s="2">
        <f t="shared" si="17"/>
        <v>0</v>
      </c>
      <c r="M256" s="125">
        <f t="shared" si="18"/>
        <v>0</v>
      </c>
    </row>
    <row r="257" spans="1:13" x14ac:dyDescent="0.25">
      <c r="A257" s="10"/>
      <c r="B257" s="22"/>
      <c r="C257" s="36" t="s">
        <v>36</v>
      </c>
      <c r="D257" s="1"/>
      <c r="E257" s="40"/>
      <c r="F257" s="11"/>
      <c r="G257" s="2">
        <f t="shared" si="15"/>
        <v>57686444</v>
      </c>
      <c r="H257" s="73"/>
      <c r="I257" s="73"/>
      <c r="J257" s="67"/>
      <c r="K257" s="11">
        <f t="shared" si="16"/>
        <v>0</v>
      </c>
      <c r="L257" s="2">
        <f t="shared" si="17"/>
        <v>0</v>
      </c>
      <c r="M257" s="125">
        <f t="shared" si="18"/>
        <v>0</v>
      </c>
    </row>
    <row r="258" spans="1:13" x14ac:dyDescent="0.25">
      <c r="A258" s="10"/>
      <c r="B258" s="22"/>
      <c r="C258" s="36" t="s">
        <v>36</v>
      </c>
      <c r="D258" s="1"/>
      <c r="E258" s="40"/>
      <c r="F258" s="11"/>
      <c r="G258" s="2">
        <f t="shared" si="15"/>
        <v>57686444</v>
      </c>
      <c r="H258" s="73"/>
      <c r="I258" s="73"/>
      <c r="J258" s="67"/>
      <c r="K258" s="11">
        <f t="shared" si="16"/>
        <v>0</v>
      </c>
      <c r="L258" s="2">
        <f t="shared" si="17"/>
        <v>0</v>
      </c>
      <c r="M258" s="125">
        <f t="shared" si="18"/>
        <v>0</v>
      </c>
    </row>
    <row r="259" spans="1:13" x14ac:dyDescent="0.25">
      <c r="A259" s="10"/>
      <c r="B259" s="22"/>
      <c r="C259" s="36" t="s">
        <v>36</v>
      </c>
      <c r="D259" s="1"/>
      <c r="E259" s="40"/>
      <c r="F259" s="11"/>
      <c r="G259" s="2">
        <f t="shared" si="15"/>
        <v>57686444</v>
      </c>
      <c r="H259" s="73"/>
      <c r="I259" s="73"/>
      <c r="J259" s="67"/>
      <c r="K259" s="11">
        <f t="shared" ref="K259:K322" si="19">H259+I259-J259</f>
        <v>0</v>
      </c>
      <c r="L259" s="2">
        <f t="shared" ref="L259:L322" si="20">H259+I259+J259-F259</f>
        <v>0</v>
      </c>
      <c r="M259" s="125">
        <f t="shared" ref="M259:M322" si="21">F259*0.2</f>
        <v>0</v>
      </c>
    </row>
    <row r="260" spans="1:13" x14ac:dyDescent="0.25">
      <c r="A260" s="10"/>
      <c r="B260" s="22"/>
      <c r="C260" s="36" t="s">
        <v>36</v>
      </c>
      <c r="D260" s="1"/>
      <c r="E260" s="40"/>
      <c r="F260" s="11"/>
      <c r="G260" s="2">
        <f t="shared" si="15"/>
        <v>57686444</v>
      </c>
      <c r="H260" s="73"/>
      <c r="I260" s="73"/>
      <c r="J260" s="67"/>
      <c r="K260" s="11">
        <f t="shared" si="19"/>
        <v>0</v>
      </c>
      <c r="L260" s="2">
        <f t="shared" si="20"/>
        <v>0</v>
      </c>
      <c r="M260" s="125">
        <f t="shared" si="21"/>
        <v>0</v>
      </c>
    </row>
    <row r="261" spans="1:13" x14ac:dyDescent="0.25">
      <c r="A261" s="10"/>
      <c r="B261" s="22"/>
      <c r="C261" s="36" t="s">
        <v>36</v>
      </c>
      <c r="D261" s="1"/>
      <c r="E261" s="40"/>
      <c r="F261" s="11"/>
      <c r="G261" s="2">
        <f t="shared" si="15"/>
        <v>57686444</v>
      </c>
      <c r="H261" s="73"/>
      <c r="I261" s="73"/>
      <c r="J261" s="67"/>
      <c r="K261" s="11">
        <f t="shared" si="19"/>
        <v>0</v>
      </c>
      <c r="L261" s="2">
        <f t="shared" si="20"/>
        <v>0</v>
      </c>
      <c r="M261" s="125">
        <f t="shared" si="21"/>
        <v>0</v>
      </c>
    </row>
    <row r="262" spans="1:13" x14ac:dyDescent="0.25">
      <c r="A262" s="10"/>
      <c r="B262" s="22"/>
      <c r="C262" s="36" t="s">
        <v>36</v>
      </c>
      <c r="D262" s="1"/>
      <c r="E262" s="40"/>
      <c r="F262" s="11"/>
      <c r="G262" s="2">
        <f t="shared" si="15"/>
        <v>57686444</v>
      </c>
      <c r="H262" s="73"/>
      <c r="I262" s="73"/>
      <c r="J262" s="67"/>
      <c r="K262" s="11">
        <f t="shared" si="19"/>
        <v>0</v>
      </c>
      <c r="L262" s="2">
        <f t="shared" si="20"/>
        <v>0</v>
      </c>
      <c r="M262" s="125">
        <f t="shared" si="21"/>
        <v>0</v>
      </c>
    </row>
    <row r="263" spans="1:13" x14ac:dyDescent="0.25">
      <c r="A263" s="10"/>
      <c r="B263" s="22"/>
      <c r="C263" s="36" t="s">
        <v>36</v>
      </c>
      <c r="D263" s="1"/>
      <c r="E263" s="40"/>
      <c r="F263" s="11"/>
      <c r="G263" s="2">
        <f t="shared" ref="G263:G326" si="22">G262+E263-F263</f>
        <v>57686444</v>
      </c>
      <c r="H263" s="73"/>
      <c r="I263" s="73"/>
      <c r="J263" s="67"/>
      <c r="K263" s="11">
        <f t="shared" si="19"/>
        <v>0</v>
      </c>
      <c r="L263" s="2">
        <f t="shared" si="20"/>
        <v>0</v>
      </c>
      <c r="M263" s="125">
        <f t="shared" si="21"/>
        <v>0</v>
      </c>
    </row>
    <row r="264" spans="1:13" x14ac:dyDescent="0.25">
      <c r="A264" s="10"/>
      <c r="B264" s="22"/>
      <c r="C264" s="36" t="s">
        <v>36</v>
      </c>
      <c r="D264" s="1"/>
      <c r="E264" s="40"/>
      <c r="F264" s="11"/>
      <c r="G264" s="2">
        <f t="shared" si="22"/>
        <v>57686444</v>
      </c>
      <c r="H264" s="73"/>
      <c r="I264" s="73"/>
      <c r="J264" s="67"/>
      <c r="K264" s="11">
        <f t="shared" si="19"/>
        <v>0</v>
      </c>
      <c r="L264" s="2">
        <f t="shared" si="20"/>
        <v>0</v>
      </c>
      <c r="M264" s="125">
        <f t="shared" si="21"/>
        <v>0</v>
      </c>
    </row>
    <row r="265" spans="1:13" x14ac:dyDescent="0.25">
      <c r="A265" s="10"/>
      <c r="B265" s="22"/>
      <c r="C265" s="36" t="s">
        <v>36</v>
      </c>
      <c r="D265" s="1"/>
      <c r="E265" s="40"/>
      <c r="F265" s="11"/>
      <c r="G265" s="2">
        <f t="shared" si="22"/>
        <v>57686444</v>
      </c>
      <c r="H265" s="73"/>
      <c r="I265" s="73"/>
      <c r="J265" s="67"/>
      <c r="K265" s="11">
        <f t="shared" si="19"/>
        <v>0</v>
      </c>
      <c r="L265" s="2">
        <f t="shared" si="20"/>
        <v>0</v>
      </c>
      <c r="M265" s="125">
        <f t="shared" si="21"/>
        <v>0</v>
      </c>
    </row>
    <row r="266" spans="1:13" x14ac:dyDescent="0.25">
      <c r="A266" s="10"/>
      <c r="B266" s="22"/>
      <c r="C266" s="36" t="s">
        <v>36</v>
      </c>
      <c r="D266" s="1"/>
      <c r="E266" s="40"/>
      <c r="F266" s="11"/>
      <c r="G266" s="2">
        <f t="shared" si="22"/>
        <v>57686444</v>
      </c>
      <c r="H266" s="73"/>
      <c r="I266" s="73"/>
      <c r="J266" s="67"/>
      <c r="K266" s="11">
        <f t="shared" si="19"/>
        <v>0</v>
      </c>
      <c r="L266" s="2">
        <f t="shared" si="20"/>
        <v>0</v>
      </c>
      <c r="M266" s="125">
        <f t="shared" si="21"/>
        <v>0</v>
      </c>
    </row>
    <row r="267" spans="1:13" x14ac:dyDescent="0.25">
      <c r="A267" s="10"/>
      <c r="B267" s="22"/>
      <c r="C267" s="36" t="s">
        <v>36</v>
      </c>
      <c r="D267" s="1"/>
      <c r="E267" s="40"/>
      <c r="F267" s="11"/>
      <c r="G267" s="2">
        <f t="shared" si="22"/>
        <v>57686444</v>
      </c>
      <c r="H267" s="73"/>
      <c r="I267" s="73"/>
      <c r="J267" s="67"/>
      <c r="K267" s="11">
        <f t="shared" si="19"/>
        <v>0</v>
      </c>
      <c r="L267" s="2">
        <f t="shared" si="20"/>
        <v>0</v>
      </c>
      <c r="M267" s="125">
        <f t="shared" si="21"/>
        <v>0</v>
      </c>
    </row>
    <row r="268" spans="1:13" x14ac:dyDescent="0.25">
      <c r="A268" s="10"/>
      <c r="B268" s="22"/>
      <c r="C268" s="36" t="s">
        <v>36</v>
      </c>
      <c r="D268" s="1"/>
      <c r="E268" s="40"/>
      <c r="F268" s="11"/>
      <c r="G268" s="2">
        <f t="shared" si="22"/>
        <v>57686444</v>
      </c>
      <c r="H268" s="73"/>
      <c r="I268" s="73"/>
      <c r="J268" s="67"/>
      <c r="K268" s="11">
        <f t="shared" si="19"/>
        <v>0</v>
      </c>
      <c r="L268" s="2">
        <f t="shared" si="20"/>
        <v>0</v>
      </c>
      <c r="M268" s="125">
        <f t="shared" si="21"/>
        <v>0</v>
      </c>
    </row>
    <row r="269" spans="1:13" x14ac:dyDescent="0.25">
      <c r="A269" s="10"/>
      <c r="B269" s="22"/>
      <c r="C269" s="36" t="s">
        <v>36</v>
      </c>
      <c r="D269" s="1"/>
      <c r="E269" s="40"/>
      <c r="F269" s="11"/>
      <c r="G269" s="2">
        <f t="shared" si="22"/>
        <v>57686444</v>
      </c>
      <c r="H269" s="73"/>
      <c r="I269" s="73"/>
      <c r="J269" s="67"/>
      <c r="K269" s="11">
        <f t="shared" si="19"/>
        <v>0</v>
      </c>
      <c r="L269" s="2">
        <f t="shared" si="20"/>
        <v>0</v>
      </c>
      <c r="M269" s="125">
        <f t="shared" si="21"/>
        <v>0</v>
      </c>
    </row>
    <row r="270" spans="1:13" x14ac:dyDescent="0.25">
      <c r="A270" s="10"/>
      <c r="B270" s="22"/>
      <c r="C270" s="36" t="s">
        <v>36</v>
      </c>
      <c r="D270" s="1"/>
      <c r="E270" s="40"/>
      <c r="F270" s="11"/>
      <c r="G270" s="2">
        <f t="shared" si="22"/>
        <v>57686444</v>
      </c>
      <c r="H270" s="73"/>
      <c r="I270" s="73"/>
      <c r="J270" s="67"/>
      <c r="K270" s="11">
        <f t="shared" si="19"/>
        <v>0</v>
      </c>
      <c r="L270" s="2">
        <f t="shared" si="20"/>
        <v>0</v>
      </c>
      <c r="M270" s="125">
        <f t="shared" si="21"/>
        <v>0</v>
      </c>
    </row>
    <row r="271" spans="1:13" x14ac:dyDescent="0.25">
      <c r="A271" s="10"/>
      <c r="B271" s="22"/>
      <c r="C271" s="36" t="s">
        <v>36</v>
      </c>
      <c r="D271" s="1"/>
      <c r="E271" s="40"/>
      <c r="F271" s="11"/>
      <c r="G271" s="2">
        <f t="shared" si="22"/>
        <v>57686444</v>
      </c>
      <c r="H271" s="73"/>
      <c r="I271" s="73"/>
      <c r="J271" s="67"/>
      <c r="K271" s="11">
        <f t="shared" si="19"/>
        <v>0</v>
      </c>
      <c r="L271" s="2">
        <f t="shared" si="20"/>
        <v>0</v>
      </c>
      <c r="M271" s="125">
        <f t="shared" si="21"/>
        <v>0</v>
      </c>
    </row>
    <row r="272" spans="1:13" x14ac:dyDescent="0.25">
      <c r="A272" s="10"/>
      <c r="B272" s="22"/>
      <c r="C272" s="36" t="s">
        <v>36</v>
      </c>
      <c r="D272" s="1"/>
      <c r="E272" s="40"/>
      <c r="F272" s="11"/>
      <c r="G272" s="2">
        <f t="shared" si="22"/>
        <v>57686444</v>
      </c>
      <c r="H272" s="73"/>
      <c r="I272" s="73"/>
      <c r="J272" s="67"/>
      <c r="K272" s="11">
        <f t="shared" si="19"/>
        <v>0</v>
      </c>
      <c r="L272" s="2">
        <f t="shared" si="20"/>
        <v>0</v>
      </c>
      <c r="M272" s="125">
        <f t="shared" si="21"/>
        <v>0</v>
      </c>
    </row>
    <row r="273" spans="1:13" x14ac:dyDescent="0.25">
      <c r="A273" s="10"/>
      <c r="B273" s="22"/>
      <c r="C273" s="36" t="s">
        <v>36</v>
      </c>
      <c r="D273" s="1"/>
      <c r="E273" s="40"/>
      <c r="F273" s="11"/>
      <c r="G273" s="2">
        <f t="shared" si="22"/>
        <v>57686444</v>
      </c>
      <c r="H273" s="73"/>
      <c r="I273" s="73"/>
      <c r="J273" s="67"/>
      <c r="K273" s="11">
        <f t="shared" si="19"/>
        <v>0</v>
      </c>
      <c r="L273" s="2">
        <f t="shared" si="20"/>
        <v>0</v>
      </c>
      <c r="M273" s="125">
        <f t="shared" si="21"/>
        <v>0</v>
      </c>
    </row>
    <row r="274" spans="1:13" x14ac:dyDescent="0.25">
      <c r="A274" s="10"/>
      <c r="B274" s="22"/>
      <c r="C274" s="36" t="s">
        <v>36</v>
      </c>
      <c r="D274" s="1"/>
      <c r="E274" s="40"/>
      <c r="F274" s="11"/>
      <c r="G274" s="2">
        <f t="shared" si="22"/>
        <v>57686444</v>
      </c>
      <c r="H274" s="73"/>
      <c r="I274" s="73"/>
      <c r="J274" s="67"/>
      <c r="K274" s="11">
        <f t="shared" si="19"/>
        <v>0</v>
      </c>
      <c r="L274" s="2">
        <f t="shared" si="20"/>
        <v>0</v>
      </c>
      <c r="M274" s="125">
        <f t="shared" si="21"/>
        <v>0</v>
      </c>
    </row>
    <row r="275" spans="1:13" x14ac:dyDescent="0.25">
      <c r="A275" s="10"/>
      <c r="B275" s="22"/>
      <c r="C275" s="36" t="s">
        <v>36</v>
      </c>
      <c r="D275" s="1"/>
      <c r="E275" s="40"/>
      <c r="F275" s="11"/>
      <c r="G275" s="2">
        <f t="shared" si="22"/>
        <v>57686444</v>
      </c>
      <c r="H275" s="73"/>
      <c r="I275" s="73"/>
      <c r="J275" s="67"/>
      <c r="K275" s="11">
        <f t="shared" si="19"/>
        <v>0</v>
      </c>
      <c r="L275" s="2">
        <f t="shared" si="20"/>
        <v>0</v>
      </c>
      <c r="M275" s="125">
        <f t="shared" si="21"/>
        <v>0</v>
      </c>
    </row>
    <row r="276" spans="1:13" x14ac:dyDescent="0.25">
      <c r="A276" s="10"/>
      <c r="B276" s="22"/>
      <c r="C276" s="36" t="s">
        <v>36</v>
      </c>
      <c r="D276" s="1"/>
      <c r="E276" s="40"/>
      <c r="F276" s="11"/>
      <c r="G276" s="2">
        <f t="shared" si="22"/>
        <v>57686444</v>
      </c>
      <c r="H276" s="73"/>
      <c r="I276" s="73"/>
      <c r="J276" s="67"/>
      <c r="K276" s="11">
        <f t="shared" si="19"/>
        <v>0</v>
      </c>
      <c r="L276" s="2">
        <f t="shared" si="20"/>
        <v>0</v>
      </c>
      <c r="M276" s="125">
        <f t="shared" si="21"/>
        <v>0</v>
      </c>
    </row>
    <row r="277" spans="1:13" x14ac:dyDescent="0.25">
      <c r="A277" s="10"/>
      <c r="B277" s="22"/>
      <c r="C277" s="36" t="s">
        <v>36</v>
      </c>
      <c r="D277" s="1"/>
      <c r="E277" s="40"/>
      <c r="F277" s="11"/>
      <c r="G277" s="2">
        <f t="shared" si="22"/>
        <v>57686444</v>
      </c>
      <c r="H277" s="73"/>
      <c r="I277" s="73"/>
      <c r="J277" s="67"/>
      <c r="K277" s="11">
        <f t="shared" si="19"/>
        <v>0</v>
      </c>
      <c r="L277" s="2">
        <f t="shared" si="20"/>
        <v>0</v>
      </c>
      <c r="M277" s="125">
        <f t="shared" si="21"/>
        <v>0</v>
      </c>
    </row>
    <row r="278" spans="1:13" x14ac:dyDescent="0.25">
      <c r="A278" s="10"/>
      <c r="B278" s="22"/>
      <c r="C278" s="36" t="s">
        <v>36</v>
      </c>
      <c r="D278" s="1"/>
      <c r="E278" s="40"/>
      <c r="F278" s="11"/>
      <c r="G278" s="2">
        <f t="shared" si="22"/>
        <v>57686444</v>
      </c>
      <c r="H278" s="73"/>
      <c r="I278" s="73"/>
      <c r="J278" s="67"/>
      <c r="K278" s="11">
        <f t="shared" si="19"/>
        <v>0</v>
      </c>
      <c r="L278" s="2">
        <f t="shared" si="20"/>
        <v>0</v>
      </c>
      <c r="M278" s="125">
        <f t="shared" si="21"/>
        <v>0</v>
      </c>
    </row>
    <row r="279" spans="1:13" x14ac:dyDescent="0.25">
      <c r="A279" s="10"/>
      <c r="B279" s="22"/>
      <c r="C279" s="36" t="s">
        <v>36</v>
      </c>
      <c r="D279" s="1"/>
      <c r="E279" s="40"/>
      <c r="F279" s="11"/>
      <c r="G279" s="2">
        <f t="shared" si="22"/>
        <v>57686444</v>
      </c>
      <c r="H279" s="73"/>
      <c r="I279" s="73"/>
      <c r="J279" s="67"/>
      <c r="K279" s="11">
        <f t="shared" si="19"/>
        <v>0</v>
      </c>
      <c r="L279" s="2">
        <f t="shared" si="20"/>
        <v>0</v>
      </c>
      <c r="M279" s="125">
        <f t="shared" si="21"/>
        <v>0</v>
      </c>
    </row>
    <row r="280" spans="1:13" x14ac:dyDescent="0.25">
      <c r="A280" s="10"/>
      <c r="B280" s="22"/>
      <c r="C280" s="36" t="s">
        <v>36</v>
      </c>
      <c r="D280" s="1"/>
      <c r="E280" s="40"/>
      <c r="F280" s="11"/>
      <c r="G280" s="2">
        <f t="shared" si="22"/>
        <v>57686444</v>
      </c>
      <c r="H280" s="73"/>
      <c r="I280" s="73"/>
      <c r="J280" s="67"/>
      <c r="K280" s="11">
        <f t="shared" si="19"/>
        <v>0</v>
      </c>
      <c r="L280" s="2">
        <f t="shared" si="20"/>
        <v>0</v>
      </c>
      <c r="M280" s="125">
        <f t="shared" si="21"/>
        <v>0</v>
      </c>
    </row>
    <row r="281" spans="1:13" x14ac:dyDescent="0.25">
      <c r="A281" s="10"/>
      <c r="B281" s="22"/>
      <c r="C281" s="36" t="s">
        <v>36</v>
      </c>
      <c r="D281" s="1"/>
      <c r="E281" s="40"/>
      <c r="F281" s="11"/>
      <c r="G281" s="2">
        <f t="shared" si="22"/>
        <v>57686444</v>
      </c>
      <c r="H281" s="73"/>
      <c r="I281" s="73"/>
      <c r="J281" s="67"/>
      <c r="K281" s="11">
        <f t="shared" si="19"/>
        <v>0</v>
      </c>
      <c r="L281" s="2">
        <f t="shared" si="20"/>
        <v>0</v>
      </c>
      <c r="M281" s="125">
        <f t="shared" si="21"/>
        <v>0</v>
      </c>
    </row>
    <row r="282" spans="1:13" x14ac:dyDescent="0.25">
      <c r="A282" s="10"/>
      <c r="B282" s="22"/>
      <c r="C282" s="36" t="s">
        <v>36</v>
      </c>
      <c r="D282" s="1"/>
      <c r="E282" s="40"/>
      <c r="F282" s="11"/>
      <c r="G282" s="2">
        <f t="shared" si="22"/>
        <v>57686444</v>
      </c>
      <c r="H282" s="73"/>
      <c r="I282" s="73"/>
      <c r="J282" s="67"/>
      <c r="K282" s="11">
        <f t="shared" si="19"/>
        <v>0</v>
      </c>
      <c r="L282" s="2">
        <f t="shared" si="20"/>
        <v>0</v>
      </c>
      <c r="M282" s="125">
        <f t="shared" si="21"/>
        <v>0</v>
      </c>
    </row>
    <row r="283" spans="1:13" x14ac:dyDescent="0.25">
      <c r="A283" s="10"/>
      <c r="B283" s="22"/>
      <c r="C283" s="36" t="s">
        <v>36</v>
      </c>
      <c r="D283" s="1"/>
      <c r="E283" s="40"/>
      <c r="F283" s="11"/>
      <c r="G283" s="2">
        <f t="shared" si="22"/>
        <v>57686444</v>
      </c>
      <c r="H283" s="73"/>
      <c r="I283" s="73"/>
      <c r="J283" s="67"/>
      <c r="K283" s="11">
        <f t="shared" si="19"/>
        <v>0</v>
      </c>
      <c r="L283" s="2">
        <f t="shared" si="20"/>
        <v>0</v>
      </c>
      <c r="M283" s="125">
        <f t="shared" si="21"/>
        <v>0</v>
      </c>
    </row>
    <row r="284" spans="1:13" x14ac:dyDescent="0.25">
      <c r="A284" s="10"/>
      <c r="B284" s="22"/>
      <c r="C284" s="36" t="s">
        <v>36</v>
      </c>
      <c r="D284" s="1"/>
      <c r="E284" s="40"/>
      <c r="F284" s="11"/>
      <c r="G284" s="2">
        <f t="shared" si="22"/>
        <v>57686444</v>
      </c>
      <c r="H284" s="73"/>
      <c r="I284" s="73"/>
      <c r="J284" s="67"/>
      <c r="K284" s="11">
        <f t="shared" si="19"/>
        <v>0</v>
      </c>
      <c r="L284" s="2">
        <f t="shared" si="20"/>
        <v>0</v>
      </c>
      <c r="M284" s="125">
        <f t="shared" si="21"/>
        <v>0</v>
      </c>
    </row>
    <row r="285" spans="1:13" x14ac:dyDescent="0.25">
      <c r="A285" s="10"/>
      <c r="B285" s="22"/>
      <c r="C285" s="36" t="s">
        <v>36</v>
      </c>
      <c r="D285" s="1"/>
      <c r="E285" s="40"/>
      <c r="F285" s="11"/>
      <c r="G285" s="2">
        <f t="shared" si="22"/>
        <v>57686444</v>
      </c>
      <c r="H285" s="73"/>
      <c r="I285" s="73"/>
      <c r="J285" s="67"/>
      <c r="K285" s="11">
        <f t="shared" si="19"/>
        <v>0</v>
      </c>
      <c r="L285" s="2">
        <f t="shared" si="20"/>
        <v>0</v>
      </c>
      <c r="M285" s="125">
        <f t="shared" si="21"/>
        <v>0</v>
      </c>
    </row>
    <row r="286" spans="1:13" x14ac:dyDescent="0.25">
      <c r="A286" s="10"/>
      <c r="B286" s="22"/>
      <c r="C286" s="36" t="s">
        <v>36</v>
      </c>
      <c r="D286" s="1"/>
      <c r="E286" s="40"/>
      <c r="F286" s="11"/>
      <c r="G286" s="2">
        <f t="shared" si="22"/>
        <v>57686444</v>
      </c>
      <c r="H286" s="73"/>
      <c r="I286" s="73"/>
      <c r="J286" s="67"/>
      <c r="K286" s="11">
        <f t="shared" si="19"/>
        <v>0</v>
      </c>
      <c r="L286" s="2">
        <f t="shared" si="20"/>
        <v>0</v>
      </c>
      <c r="M286" s="125">
        <f t="shared" si="21"/>
        <v>0</v>
      </c>
    </row>
    <row r="287" spans="1:13" x14ac:dyDescent="0.25">
      <c r="A287" s="10"/>
      <c r="B287" s="22"/>
      <c r="C287" s="36" t="s">
        <v>36</v>
      </c>
      <c r="D287" s="1"/>
      <c r="E287" s="40"/>
      <c r="F287" s="11"/>
      <c r="G287" s="2">
        <f t="shared" si="22"/>
        <v>57686444</v>
      </c>
      <c r="H287" s="73"/>
      <c r="I287" s="73"/>
      <c r="J287" s="67"/>
      <c r="K287" s="11">
        <f t="shared" si="19"/>
        <v>0</v>
      </c>
      <c r="L287" s="2">
        <f t="shared" si="20"/>
        <v>0</v>
      </c>
      <c r="M287" s="125">
        <f t="shared" si="21"/>
        <v>0</v>
      </c>
    </row>
    <row r="288" spans="1:13" x14ac:dyDescent="0.25">
      <c r="A288" s="10"/>
      <c r="B288" s="22"/>
      <c r="C288" s="36" t="s">
        <v>36</v>
      </c>
      <c r="D288" s="1"/>
      <c r="E288" s="40"/>
      <c r="F288" s="11"/>
      <c r="G288" s="2">
        <f t="shared" si="22"/>
        <v>57686444</v>
      </c>
      <c r="H288" s="73"/>
      <c r="I288" s="73"/>
      <c r="J288" s="67"/>
      <c r="K288" s="11">
        <f t="shared" si="19"/>
        <v>0</v>
      </c>
      <c r="L288" s="2">
        <f t="shared" si="20"/>
        <v>0</v>
      </c>
      <c r="M288" s="125">
        <f t="shared" si="21"/>
        <v>0</v>
      </c>
    </row>
    <row r="289" spans="1:13" x14ac:dyDescent="0.25">
      <c r="A289" s="10"/>
      <c r="B289" s="22"/>
      <c r="C289" s="36" t="s">
        <v>36</v>
      </c>
      <c r="D289" s="1"/>
      <c r="E289" s="40"/>
      <c r="F289" s="11"/>
      <c r="G289" s="2">
        <f t="shared" si="22"/>
        <v>57686444</v>
      </c>
      <c r="H289" s="73"/>
      <c r="I289" s="73"/>
      <c r="J289" s="67"/>
      <c r="K289" s="11">
        <f t="shared" si="19"/>
        <v>0</v>
      </c>
      <c r="L289" s="2">
        <f t="shared" si="20"/>
        <v>0</v>
      </c>
      <c r="M289" s="125">
        <f t="shared" si="21"/>
        <v>0</v>
      </c>
    </row>
    <row r="290" spans="1:13" x14ac:dyDescent="0.25">
      <c r="A290" s="10"/>
      <c r="B290" s="22"/>
      <c r="C290" s="36" t="s">
        <v>36</v>
      </c>
      <c r="D290" s="1"/>
      <c r="E290" s="40"/>
      <c r="F290" s="11"/>
      <c r="G290" s="2">
        <f t="shared" si="22"/>
        <v>57686444</v>
      </c>
      <c r="H290" s="73"/>
      <c r="I290" s="73"/>
      <c r="J290" s="67"/>
      <c r="K290" s="11">
        <f t="shared" si="19"/>
        <v>0</v>
      </c>
      <c r="L290" s="2">
        <f t="shared" si="20"/>
        <v>0</v>
      </c>
      <c r="M290" s="125">
        <f t="shared" si="21"/>
        <v>0</v>
      </c>
    </row>
    <row r="291" spans="1:13" x14ac:dyDescent="0.25">
      <c r="A291" s="10"/>
      <c r="B291" s="22"/>
      <c r="C291" s="36" t="s">
        <v>36</v>
      </c>
      <c r="D291" s="1"/>
      <c r="E291" s="40"/>
      <c r="F291" s="11"/>
      <c r="G291" s="2">
        <f t="shared" si="22"/>
        <v>57686444</v>
      </c>
      <c r="H291" s="73"/>
      <c r="I291" s="73"/>
      <c r="J291" s="67"/>
      <c r="K291" s="11">
        <f t="shared" si="19"/>
        <v>0</v>
      </c>
      <c r="L291" s="2">
        <f t="shared" si="20"/>
        <v>0</v>
      </c>
      <c r="M291" s="125">
        <f t="shared" si="21"/>
        <v>0</v>
      </c>
    </row>
    <row r="292" spans="1:13" x14ac:dyDescent="0.25">
      <c r="A292" s="10"/>
      <c r="B292" s="22"/>
      <c r="C292" s="36" t="s">
        <v>36</v>
      </c>
      <c r="D292" s="1"/>
      <c r="E292" s="40"/>
      <c r="F292" s="11"/>
      <c r="G292" s="2">
        <f t="shared" si="22"/>
        <v>57686444</v>
      </c>
      <c r="H292" s="73"/>
      <c r="I292" s="73"/>
      <c r="J292" s="67"/>
      <c r="K292" s="11">
        <f t="shared" si="19"/>
        <v>0</v>
      </c>
      <c r="L292" s="2">
        <f t="shared" si="20"/>
        <v>0</v>
      </c>
      <c r="M292" s="125">
        <f t="shared" si="21"/>
        <v>0</v>
      </c>
    </row>
    <row r="293" spans="1:13" x14ac:dyDescent="0.25">
      <c r="A293" s="10"/>
      <c r="B293" s="22"/>
      <c r="C293" s="36" t="s">
        <v>36</v>
      </c>
      <c r="D293" s="1"/>
      <c r="E293" s="40"/>
      <c r="F293" s="11"/>
      <c r="G293" s="2">
        <f t="shared" si="22"/>
        <v>57686444</v>
      </c>
      <c r="H293" s="73"/>
      <c r="I293" s="73"/>
      <c r="J293" s="67"/>
      <c r="K293" s="11">
        <f t="shared" si="19"/>
        <v>0</v>
      </c>
      <c r="L293" s="2">
        <f t="shared" si="20"/>
        <v>0</v>
      </c>
      <c r="M293" s="125">
        <f t="shared" si="21"/>
        <v>0</v>
      </c>
    </row>
    <row r="294" spans="1:13" x14ac:dyDescent="0.25">
      <c r="A294" s="10"/>
      <c r="B294" s="22"/>
      <c r="C294" s="36" t="s">
        <v>36</v>
      </c>
      <c r="D294" s="1"/>
      <c r="E294" s="40"/>
      <c r="F294" s="11"/>
      <c r="G294" s="2">
        <f t="shared" si="22"/>
        <v>57686444</v>
      </c>
      <c r="H294" s="73"/>
      <c r="I294" s="73"/>
      <c r="J294" s="67"/>
      <c r="K294" s="11">
        <f t="shared" si="19"/>
        <v>0</v>
      </c>
      <c r="L294" s="2">
        <f t="shared" si="20"/>
        <v>0</v>
      </c>
      <c r="M294" s="125">
        <f t="shared" si="21"/>
        <v>0</v>
      </c>
    </row>
    <row r="295" spans="1:13" x14ac:dyDescent="0.25">
      <c r="A295" s="10"/>
      <c r="B295" s="22"/>
      <c r="C295" s="36" t="s">
        <v>36</v>
      </c>
      <c r="D295" s="1"/>
      <c r="E295" s="40"/>
      <c r="F295" s="11"/>
      <c r="G295" s="2">
        <f t="shared" si="22"/>
        <v>57686444</v>
      </c>
      <c r="H295" s="73"/>
      <c r="I295" s="73"/>
      <c r="J295" s="67"/>
      <c r="K295" s="11">
        <f t="shared" si="19"/>
        <v>0</v>
      </c>
      <c r="L295" s="2">
        <f t="shared" si="20"/>
        <v>0</v>
      </c>
      <c r="M295" s="125">
        <f t="shared" si="21"/>
        <v>0</v>
      </c>
    </row>
    <row r="296" spans="1:13" x14ac:dyDescent="0.25">
      <c r="A296" s="10"/>
      <c r="B296" s="22"/>
      <c r="C296" s="36" t="s">
        <v>36</v>
      </c>
      <c r="D296" s="1"/>
      <c r="E296" s="40"/>
      <c r="F296" s="11"/>
      <c r="G296" s="2">
        <f t="shared" si="22"/>
        <v>57686444</v>
      </c>
      <c r="H296" s="73"/>
      <c r="I296" s="73"/>
      <c r="J296" s="67"/>
      <c r="K296" s="11">
        <f t="shared" si="19"/>
        <v>0</v>
      </c>
      <c r="L296" s="2">
        <f t="shared" si="20"/>
        <v>0</v>
      </c>
      <c r="M296" s="125">
        <f t="shared" si="21"/>
        <v>0</v>
      </c>
    </row>
    <row r="297" spans="1:13" x14ac:dyDescent="0.25">
      <c r="A297" s="10"/>
      <c r="B297" s="22"/>
      <c r="C297" s="36" t="s">
        <v>36</v>
      </c>
      <c r="D297" s="1"/>
      <c r="E297" s="40"/>
      <c r="F297" s="11"/>
      <c r="G297" s="2">
        <f t="shared" si="22"/>
        <v>57686444</v>
      </c>
      <c r="H297" s="73"/>
      <c r="I297" s="73"/>
      <c r="J297" s="67"/>
      <c r="K297" s="11">
        <f t="shared" si="19"/>
        <v>0</v>
      </c>
      <c r="L297" s="2">
        <f t="shared" si="20"/>
        <v>0</v>
      </c>
      <c r="M297" s="125">
        <f t="shared" si="21"/>
        <v>0</v>
      </c>
    </row>
    <row r="298" spans="1:13" x14ac:dyDescent="0.25">
      <c r="A298" s="10"/>
      <c r="B298" s="22"/>
      <c r="C298" s="36" t="s">
        <v>36</v>
      </c>
      <c r="D298" s="1"/>
      <c r="E298" s="40"/>
      <c r="F298" s="11"/>
      <c r="G298" s="2">
        <f t="shared" si="22"/>
        <v>57686444</v>
      </c>
      <c r="H298" s="73"/>
      <c r="I298" s="73"/>
      <c r="J298" s="67"/>
      <c r="K298" s="11">
        <f t="shared" si="19"/>
        <v>0</v>
      </c>
      <c r="L298" s="2">
        <f t="shared" si="20"/>
        <v>0</v>
      </c>
      <c r="M298" s="125">
        <f t="shared" si="21"/>
        <v>0</v>
      </c>
    </row>
    <row r="299" spans="1:13" x14ac:dyDescent="0.25">
      <c r="A299" s="10"/>
      <c r="B299" s="22"/>
      <c r="C299" s="36" t="s">
        <v>36</v>
      </c>
      <c r="D299" s="1"/>
      <c r="E299" s="40"/>
      <c r="F299" s="11"/>
      <c r="G299" s="2">
        <f t="shared" si="22"/>
        <v>57686444</v>
      </c>
      <c r="H299" s="73"/>
      <c r="I299" s="73"/>
      <c r="J299" s="67"/>
      <c r="K299" s="11">
        <f t="shared" si="19"/>
        <v>0</v>
      </c>
      <c r="L299" s="2">
        <f t="shared" si="20"/>
        <v>0</v>
      </c>
      <c r="M299" s="125">
        <f t="shared" si="21"/>
        <v>0</v>
      </c>
    </row>
    <row r="300" spans="1:13" x14ac:dyDescent="0.25">
      <c r="A300" s="10"/>
      <c r="B300" s="22"/>
      <c r="C300" s="36" t="s">
        <v>36</v>
      </c>
      <c r="D300" s="1"/>
      <c r="E300" s="40"/>
      <c r="F300" s="11"/>
      <c r="G300" s="2">
        <f t="shared" si="22"/>
        <v>57686444</v>
      </c>
      <c r="H300" s="73"/>
      <c r="I300" s="73"/>
      <c r="J300" s="67"/>
      <c r="K300" s="11">
        <f t="shared" si="19"/>
        <v>0</v>
      </c>
      <c r="L300" s="2">
        <f t="shared" si="20"/>
        <v>0</v>
      </c>
      <c r="M300" s="125">
        <f t="shared" si="21"/>
        <v>0</v>
      </c>
    </row>
    <row r="301" spans="1:13" x14ac:dyDescent="0.25">
      <c r="A301" s="10"/>
      <c r="B301" s="22"/>
      <c r="C301" s="36" t="s">
        <v>36</v>
      </c>
      <c r="D301" s="1"/>
      <c r="E301" s="40"/>
      <c r="F301" s="11"/>
      <c r="G301" s="2">
        <f t="shared" si="22"/>
        <v>57686444</v>
      </c>
      <c r="H301" s="73"/>
      <c r="I301" s="73"/>
      <c r="J301" s="67"/>
      <c r="K301" s="11">
        <f t="shared" si="19"/>
        <v>0</v>
      </c>
      <c r="L301" s="2">
        <f t="shared" si="20"/>
        <v>0</v>
      </c>
      <c r="M301" s="125">
        <f t="shared" si="21"/>
        <v>0</v>
      </c>
    </row>
    <row r="302" spans="1:13" x14ac:dyDescent="0.25">
      <c r="A302" s="10"/>
      <c r="B302" s="22"/>
      <c r="C302" s="36" t="s">
        <v>36</v>
      </c>
      <c r="D302" s="1"/>
      <c r="E302" s="40"/>
      <c r="F302" s="11"/>
      <c r="G302" s="2">
        <f t="shared" si="22"/>
        <v>57686444</v>
      </c>
      <c r="H302" s="73"/>
      <c r="I302" s="73"/>
      <c r="J302" s="67"/>
      <c r="K302" s="11">
        <f t="shared" si="19"/>
        <v>0</v>
      </c>
      <c r="L302" s="2">
        <f t="shared" si="20"/>
        <v>0</v>
      </c>
      <c r="M302" s="125">
        <f t="shared" si="21"/>
        <v>0</v>
      </c>
    </row>
    <row r="303" spans="1:13" x14ac:dyDescent="0.25">
      <c r="A303" s="10"/>
      <c r="B303" s="22"/>
      <c r="C303" s="36" t="s">
        <v>36</v>
      </c>
      <c r="D303" s="1"/>
      <c r="E303" s="40"/>
      <c r="F303" s="11"/>
      <c r="G303" s="2">
        <f t="shared" si="22"/>
        <v>57686444</v>
      </c>
      <c r="H303" s="73"/>
      <c r="I303" s="73"/>
      <c r="J303" s="67"/>
      <c r="K303" s="11">
        <f t="shared" si="19"/>
        <v>0</v>
      </c>
      <c r="L303" s="2">
        <f t="shared" si="20"/>
        <v>0</v>
      </c>
      <c r="M303" s="125">
        <f t="shared" si="21"/>
        <v>0</v>
      </c>
    </row>
    <row r="304" spans="1:13" x14ac:dyDescent="0.25">
      <c r="A304" s="10"/>
      <c r="B304" s="22"/>
      <c r="C304" s="36" t="s">
        <v>36</v>
      </c>
      <c r="D304" s="1"/>
      <c r="E304" s="40"/>
      <c r="F304" s="11"/>
      <c r="G304" s="2">
        <f t="shared" si="22"/>
        <v>57686444</v>
      </c>
      <c r="H304" s="73"/>
      <c r="I304" s="73"/>
      <c r="J304" s="67"/>
      <c r="K304" s="11">
        <f t="shared" si="19"/>
        <v>0</v>
      </c>
      <c r="L304" s="2">
        <f t="shared" si="20"/>
        <v>0</v>
      </c>
      <c r="M304" s="125">
        <f t="shared" si="21"/>
        <v>0</v>
      </c>
    </row>
    <row r="305" spans="1:13" x14ac:dyDescent="0.25">
      <c r="A305" s="10"/>
      <c r="B305" s="22"/>
      <c r="C305" s="36" t="s">
        <v>36</v>
      </c>
      <c r="D305" s="1"/>
      <c r="E305" s="40"/>
      <c r="F305" s="11"/>
      <c r="G305" s="2">
        <f t="shared" si="22"/>
        <v>57686444</v>
      </c>
      <c r="H305" s="73"/>
      <c r="I305" s="73"/>
      <c r="J305" s="67"/>
      <c r="K305" s="11">
        <f t="shared" si="19"/>
        <v>0</v>
      </c>
      <c r="L305" s="2">
        <f t="shared" si="20"/>
        <v>0</v>
      </c>
      <c r="M305" s="125">
        <f t="shared" si="21"/>
        <v>0</v>
      </c>
    </row>
    <row r="306" spans="1:13" x14ac:dyDescent="0.25">
      <c r="A306" s="10"/>
      <c r="B306" s="22"/>
      <c r="C306" s="36" t="s">
        <v>36</v>
      </c>
      <c r="D306" s="1"/>
      <c r="E306" s="40"/>
      <c r="F306" s="11"/>
      <c r="G306" s="2">
        <f t="shared" si="22"/>
        <v>57686444</v>
      </c>
      <c r="H306" s="73"/>
      <c r="I306" s="73"/>
      <c r="J306" s="67"/>
      <c r="K306" s="11">
        <f t="shared" si="19"/>
        <v>0</v>
      </c>
      <c r="L306" s="2">
        <f t="shared" si="20"/>
        <v>0</v>
      </c>
      <c r="M306" s="125">
        <f t="shared" si="21"/>
        <v>0</v>
      </c>
    </row>
    <row r="307" spans="1:13" x14ac:dyDescent="0.25">
      <c r="A307" s="10"/>
      <c r="B307" s="22"/>
      <c r="C307" s="36" t="s">
        <v>36</v>
      </c>
      <c r="D307" s="1"/>
      <c r="E307" s="40"/>
      <c r="F307" s="11"/>
      <c r="G307" s="2">
        <f t="shared" si="22"/>
        <v>57686444</v>
      </c>
      <c r="H307" s="73"/>
      <c r="I307" s="73"/>
      <c r="J307" s="67"/>
      <c r="K307" s="11">
        <f t="shared" si="19"/>
        <v>0</v>
      </c>
      <c r="L307" s="2">
        <f t="shared" si="20"/>
        <v>0</v>
      </c>
      <c r="M307" s="125">
        <f t="shared" si="21"/>
        <v>0</v>
      </c>
    </row>
    <row r="308" spans="1:13" x14ac:dyDescent="0.25">
      <c r="A308" s="10"/>
      <c r="B308" s="22"/>
      <c r="C308" s="36" t="s">
        <v>36</v>
      </c>
      <c r="D308" s="1"/>
      <c r="E308" s="40"/>
      <c r="F308" s="11"/>
      <c r="G308" s="2">
        <f t="shared" si="22"/>
        <v>57686444</v>
      </c>
      <c r="H308" s="73"/>
      <c r="I308" s="73"/>
      <c r="J308" s="67"/>
      <c r="K308" s="11">
        <f t="shared" si="19"/>
        <v>0</v>
      </c>
      <c r="L308" s="2">
        <f t="shared" si="20"/>
        <v>0</v>
      </c>
      <c r="M308" s="125">
        <f t="shared" si="21"/>
        <v>0</v>
      </c>
    </row>
    <row r="309" spans="1:13" x14ac:dyDescent="0.25">
      <c r="A309" s="10"/>
      <c r="B309" s="22"/>
      <c r="C309" s="36" t="s">
        <v>36</v>
      </c>
      <c r="D309" s="1"/>
      <c r="E309" s="40"/>
      <c r="F309" s="11"/>
      <c r="G309" s="2">
        <f t="shared" si="22"/>
        <v>57686444</v>
      </c>
      <c r="H309" s="73"/>
      <c r="I309" s="73"/>
      <c r="J309" s="67"/>
      <c r="K309" s="11">
        <f t="shared" si="19"/>
        <v>0</v>
      </c>
      <c r="L309" s="2">
        <f t="shared" si="20"/>
        <v>0</v>
      </c>
      <c r="M309" s="125">
        <f t="shared" si="21"/>
        <v>0</v>
      </c>
    </row>
    <row r="310" spans="1:13" x14ac:dyDescent="0.25">
      <c r="A310" s="10"/>
      <c r="B310" s="22"/>
      <c r="C310" s="36" t="s">
        <v>36</v>
      </c>
      <c r="D310" s="1"/>
      <c r="E310" s="40"/>
      <c r="F310" s="11"/>
      <c r="G310" s="2">
        <f t="shared" si="22"/>
        <v>57686444</v>
      </c>
      <c r="H310" s="73"/>
      <c r="I310" s="73"/>
      <c r="J310" s="67"/>
      <c r="K310" s="11">
        <f t="shared" si="19"/>
        <v>0</v>
      </c>
      <c r="L310" s="2">
        <f t="shared" si="20"/>
        <v>0</v>
      </c>
      <c r="M310" s="125">
        <f t="shared" si="21"/>
        <v>0</v>
      </c>
    </row>
    <row r="311" spans="1:13" x14ac:dyDescent="0.25">
      <c r="A311" s="10"/>
      <c r="B311" s="22"/>
      <c r="C311" s="36" t="s">
        <v>36</v>
      </c>
      <c r="D311" s="1"/>
      <c r="E311" s="40"/>
      <c r="F311" s="11"/>
      <c r="G311" s="2">
        <f t="shared" si="22"/>
        <v>57686444</v>
      </c>
      <c r="H311" s="73"/>
      <c r="I311" s="73"/>
      <c r="J311" s="67"/>
      <c r="K311" s="11">
        <f t="shared" si="19"/>
        <v>0</v>
      </c>
      <c r="L311" s="2">
        <f t="shared" si="20"/>
        <v>0</v>
      </c>
      <c r="M311" s="125">
        <f t="shared" si="21"/>
        <v>0</v>
      </c>
    </row>
    <row r="312" spans="1:13" x14ac:dyDescent="0.25">
      <c r="A312" s="10"/>
      <c r="B312" s="22"/>
      <c r="C312" s="36" t="s">
        <v>36</v>
      </c>
      <c r="D312" s="1"/>
      <c r="E312" s="40"/>
      <c r="F312" s="11"/>
      <c r="G312" s="2">
        <f t="shared" si="22"/>
        <v>57686444</v>
      </c>
      <c r="H312" s="73"/>
      <c r="I312" s="73"/>
      <c r="J312" s="67"/>
      <c r="K312" s="11">
        <f t="shared" si="19"/>
        <v>0</v>
      </c>
      <c r="L312" s="2">
        <f t="shared" si="20"/>
        <v>0</v>
      </c>
      <c r="M312" s="125">
        <f t="shared" si="21"/>
        <v>0</v>
      </c>
    </row>
    <row r="313" spans="1:13" x14ac:dyDescent="0.25">
      <c r="A313" s="10"/>
      <c r="B313" s="22"/>
      <c r="C313" s="36" t="s">
        <v>36</v>
      </c>
      <c r="D313" s="1"/>
      <c r="E313" s="40"/>
      <c r="F313" s="11"/>
      <c r="G313" s="2">
        <f t="shared" si="22"/>
        <v>57686444</v>
      </c>
      <c r="H313" s="73"/>
      <c r="I313" s="73"/>
      <c r="J313" s="67"/>
      <c r="K313" s="11">
        <f t="shared" si="19"/>
        <v>0</v>
      </c>
      <c r="L313" s="2">
        <f t="shared" si="20"/>
        <v>0</v>
      </c>
      <c r="M313" s="125">
        <f t="shared" si="21"/>
        <v>0</v>
      </c>
    </row>
    <row r="314" spans="1:13" x14ac:dyDescent="0.25">
      <c r="A314" s="10"/>
      <c r="B314" s="22"/>
      <c r="C314" s="36" t="s">
        <v>36</v>
      </c>
      <c r="D314" s="1"/>
      <c r="E314" s="40"/>
      <c r="F314" s="11"/>
      <c r="G314" s="2">
        <f t="shared" si="22"/>
        <v>57686444</v>
      </c>
      <c r="H314" s="73"/>
      <c r="I314" s="73"/>
      <c r="J314" s="67"/>
      <c r="K314" s="11">
        <f t="shared" si="19"/>
        <v>0</v>
      </c>
      <c r="L314" s="2">
        <f t="shared" si="20"/>
        <v>0</v>
      </c>
      <c r="M314" s="125">
        <f t="shared" si="21"/>
        <v>0</v>
      </c>
    </row>
    <row r="315" spans="1:13" x14ac:dyDescent="0.25">
      <c r="A315" s="10"/>
      <c r="B315" s="22"/>
      <c r="C315" s="36" t="s">
        <v>36</v>
      </c>
      <c r="D315" s="1"/>
      <c r="E315" s="40"/>
      <c r="F315" s="11"/>
      <c r="G315" s="2">
        <f t="shared" si="22"/>
        <v>57686444</v>
      </c>
      <c r="H315" s="73"/>
      <c r="I315" s="73"/>
      <c r="J315" s="67"/>
      <c r="K315" s="11">
        <f t="shared" si="19"/>
        <v>0</v>
      </c>
      <c r="L315" s="2">
        <f t="shared" si="20"/>
        <v>0</v>
      </c>
      <c r="M315" s="125">
        <f t="shared" si="21"/>
        <v>0</v>
      </c>
    </row>
    <row r="316" spans="1:13" x14ac:dyDescent="0.25">
      <c r="A316" s="10"/>
      <c r="B316" s="22"/>
      <c r="C316" s="36" t="s">
        <v>36</v>
      </c>
      <c r="D316" s="1"/>
      <c r="E316" s="40"/>
      <c r="F316" s="11"/>
      <c r="G316" s="2">
        <f t="shared" si="22"/>
        <v>57686444</v>
      </c>
      <c r="H316" s="73"/>
      <c r="I316" s="73"/>
      <c r="J316" s="67"/>
      <c r="K316" s="11">
        <f t="shared" si="19"/>
        <v>0</v>
      </c>
      <c r="L316" s="2">
        <f t="shared" si="20"/>
        <v>0</v>
      </c>
      <c r="M316" s="125">
        <f t="shared" si="21"/>
        <v>0</v>
      </c>
    </row>
    <row r="317" spans="1:13" x14ac:dyDescent="0.25">
      <c r="A317" s="10"/>
      <c r="B317" s="22"/>
      <c r="C317" s="36" t="s">
        <v>36</v>
      </c>
      <c r="D317" s="1"/>
      <c r="E317" s="40"/>
      <c r="F317" s="11"/>
      <c r="G317" s="2">
        <f t="shared" si="22"/>
        <v>57686444</v>
      </c>
      <c r="H317" s="73"/>
      <c r="I317" s="73"/>
      <c r="J317" s="67"/>
      <c r="K317" s="11">
        <f t="shared" si="19"/>
        <v>0</v>
      </c>
      <c r="L317" s="2">
        <f t="shared" si="20"/>
        <v>0</v>
      </c>
      <c r="M317" s="125">
        <f t="shared" si="21"/>
        <v>0</v>
      </c>
    </row>
    <row r="318" spans="1:13" x14ac:dyDescent="0.25">
      <c r="A318" s="10"/>
      <c r="B318" s="22"/>
      <c r="C318" s="36" t="s">
        <v>36</v>
      </c>
      <c r="D318" s="1"/>
      <c r="E318" s="40"/>
      <c r="F318" s="11"/>
      <c r="G318" s="2">
        <f t="shared" si="22"/>
        <v>57686444</v>
      </c>
      <c r="H318" s="73"/>
      <c r="I318" s="73"/>
      <c r="J318" s="67"/>
      <c r="K318" s="11">
        <f t="shared" si="19"/>
        <v>0</v>
      </c>
      <c r="L318" s="2">
        <f t="shared" si="20"/>
        <v>0</v>
      </c>
      <c r="M318" s="125">
        <f t="shared" si="21"/>
        <v>0</v>
      </c>
    </row>
    <row r="319" spans="1:13" x14ac:dyDescent="0.25">
      <c r="A319" s="10"/>
      <c r="B319" s="22"/>
      <c r="C319" s="36" t="s">
        <v>36</v>
      </c>
      <c r="D319" s="1"/>
      <c r="E319" s="40"/>
      <c r="F319" s="11"/>
      <c r="G319" s="2">
        <f t="shared" si="22"/>
        <v>57686444</v>
      </c>
      <c r="H319" s="73"/>
      <c r="I319" s="73"/>
      <c r="J319" s="67"/>
      <c r="K319" s="11">
        <f t="shared" si="19"/>
        <v>0</v>
      </c>
      <c r="L319" s="2">
        <f t="shared" si="20"/>
        <v>0</v>
      </c>
      <c r="M319" s="125">
        <f t="shared" si="21"/>
        <v>0</v>
      </c>
    </row>
    <row r="320" spans="1:13" x14ac:dyDescent="0.25">
      <c r="A320" s="10"/>
      <c r="B320" s="22"/>
      <c r="C320" s="36" t="s">
        <v>36</v>
      </c>
      <c r="D320" s="1"/>
      <c r="E320" s="40"/>
      <c r="F320" s="11"/>
      <c r="G320" s="2">
        <f t="shared" si="22"/>
        <v>57686444</v>
      </c>
      <c r="H320" s="73"/>
      <c r="I320" s="73"/>
      <c r="J320" s="67"/>
      <c r="K320" s="11">
        <f t="shared" si="19"/>
        <v>0</v>
      </c>
      <c r="L320" s="2">
        <f t="shared" si="20"/>
        <v>0</v>
      </c>
      <c r="M320" s="125">
        <f t="shared" si="21"/>
        <v>0</v>
      </c>
    </row>
    <row r="321" spans="1:13" x14ac:dyDescent="0.25">
      <c r="A321" s="10"/>
      <c r="B321" s="22"/>
      <c r="C321" s="36" t="s">
        <v>36</v>
      </c>
      <c r="D321" s="1"/>
      <c r="E321" s="40"/>
      <c r="F321" s="11"/>
      <c r="G321" s="2">
        <f t="shared" si="22"/>
        <v>57686444</v>
      </c>
      <c r="H321" s="73"/>
      <c r="I321" s="73"/>
      <c r="J321" s="67"/>
      <c r="K321" s="11">
        <f t="shared" si="19"/>
        <v>0</v>
      </c>
      <c r="L321" s="2">
        <f t="shared" si="20"/>
        <v>0</v>
      </c>
      <c r="M321" s="125">
        <f t="shared" si="21"/>
        <v>0</v>
      </c>
    </row>
    <row r="322" spans="1:13" x14ac:dyDescent="0.25">
      <c r="A322" s="10"/>
      <c r="B322" s="22"/>
      <c r="C322" s="36" t="s">
        <v>36</v>
      </c>
      <c r="D322" s="1"/>
      <c r="E322" s="40"/>
      <c r="F322" s="11"/>
      <c r="G322" s="2">
        <f t="shared" si="22"/>
        <v>57686444</v>
      </c>
      <c r="H322" s="73"/>
      <c r="I322" s="73"/>
      <c r="J322" s="67"/>
      <c r="K322" s="11">
        <f t="shared" si="19"/>
        <v>0</v>
      </c>
      <c r="L322" s="2">
        <f t="shared" si="20"/>
        <v>0</v>
      </c>
      <c r="M322" s="125">
        <f t="shared" si="21"/>
        <v>0</v>
      </c>
    </row>
    <row r="323" spans="1:13" x14ac:dyDescent="0.25">
      <c r="A323" s="10"/>
      <c r="B323" s="22"/>
      <c r="C323" s="36" t="s">
        <v>36</v>
      </c>
      <c r="D323" s="1"/>
      <c r="E323" s="40"/>
      <c r="F323" s="11"/>
      <c r="G323" s="2">
        <f t="shared" si="22"/>
        <v>57686444</v>
      </c>
      <c r="H323" s="73"/>
      <c r="I323" s="73"/>
      <c r="J323" s="67"/>
      <c r="K323" s="11">
        <f t="shared" ref="K323:K350" si="23">H323+I323-J323</f>
        <v>0</v>
      </c>
      <c r="L323" s="2">
        <f t="shared" ref="L323:L350" si="24">H323+I323+J323-F323</f>
        <v>0</v>
      </c>
      <c r="M323" s="125">
        <f t="shared" ref="M323:M350" si="25">F323*0.2</f>
        <v>0</v>
      </c>
    </row>
    <row r="324" spans="1:13" x14ac:dyDescent="0.25">
      <c r="A324" s="10"/>
      <c r="B324" s="22"/>
      <c r="C324" s="36" t="s">
        <v>36</v>
      </c>
      <c r="D324" s="1"/>
      <c r="E324" s="40"/>
      <c r="F324" s="11"/>
      <c r="G324" s="2">
        <f t="shared" si="22"/>
        <v>57686444</v>
      </c>
      <c r="H324" s="73"/>
      <c r="I324" s="73"/>
      <c r="J324" s="67"/>
      <c r="K324" s="11">
        <f t="shared" si="23"/>
        <v>0</v>
      </c>
      <c r="L324" s="2">
        <f t="shared" si="24"/>
        <v>0</v>
      </c>
      <c r="M324" s="125">
        <f t="shared" si="25"/>
        <v>0</v>
      </c>
    </row>
    <row r="325" spans="1:13" x14ac:dyDescent="0.25">
      <c r="A325" s="10"/>
      <c r="B325" s="22"/>
      <c r="C325" s="36" t="s">
        <v>36</v>
      </c>
      <c r="D325" s="1"/>
      <c r="E325" s="40"/>
      <c r="F325" s="11"/>
      <c r="G325" s="2">
        <f t="shared" si="22"/>
        <v>57686444</v>
      </c>
      <c r="H325" s="73"/>
      <c r="I325" s="73"/>
      <c r="J325" s="67"/>
      <c r="K325" s="11">
        <f t="shared" si="23"/>
        <v>0</v>
      </c>
      <c r="L325" s="2">
        <f t="shared" si="24"/>
        <v>0</v>
      </c>
      <c r="M325" s="125">
        <f t="shared" si="25"/>
        <v>0</v>
      </c>
    </row>
    <row r="326" spans="1:13" x14ac:dyDescent="0.25">
      <c r="A326" s="10"/>
      <c r="B326" s="22"/>
      <c r="C326" s="36" t="s">
        <v>36</v>
      </c>
      <c r="D326" s="1"/>
      <c r="E326" s="40"/>
      <c r="F326" s="11"/>
      <c r="G326" s="2">
        <f t="shared" si="22"/>
        <v>57686444</v>
      </c>
      <c r="H326" s="73"/>
      <c r="I326" s="73"/>
      <c r="J326" s="67"/>
      <c r="K326" s="11">
        <f t="shared" si="23"/>
        <v>0</v>
      </c>
      <c r="L326" s="2">
        <f t="shared" si="24"/>
        <v>0</v>
      </c>
      <c r="M326" s="125">
        <f t="shared" si="25"/>
        <v>0</v>
      </c>
    </row>
    <row r="327" spans="1:13" x14ac:dyDescent="0.25">
      <c r="A327" s="10"/>
      <c r="B327" s="22"/>
      <c r="C327" s="36" t="s">
        <v>36</v>
      </c>
      <c r="D327" s="1"/>
      <c r="E327" s="40"/>
      <c r="F327" s="11"/>
      <c r="G327" s="2">
        <f t="shared" ref="G327:G350" si="26">G326+E327-F327</f>
        <v>57686444</v>
      </c>
      <c r="H327" s="73"/>
      <c r="I327" s="73"/>
      <c r="J327" s="67"/>
      <c r="K327" s="11">
        <f t="shared" si="23"/>
        <v>0</v>
      </c>
      <c r="L327" s="2">
        <f t="shared" si="24"/>
        <v>0</v>
      </c>
      <c r="M327" s="125">
        <f t="shared" si="25"/>
        <v>0</v>
      </c>
    </row>
    <row r="328" spans="1:13" x14ac:dyDescent="0.25">
      <c r="A328" s="10"/>
      <c r="B328" s="22"/>
      <c r="C328" s="36" t="s">
        <v>36</v>
      </c>
      <c r="D328" s="1"/>
      <c r="E328" s="40"/>
      <c r="F328" s="11"/>
      <c r="G328" s="2">
        <f t="shared" si="26"/>
        <v>57686444</v>
      </c>
      <c r="H328" s="73"/>
      <c r="I328" s="73"/>
      <c r="J328" s="67"/>
      <c r="K328" s="11">
        <f t="shared" si="23"/>
        <v>0</v>
      </c>
      <c r="L328" s="2">
        <f t="shared" si="24"/>
        <v>0</v>
      </c>
      <c r="M328" s="125">
        <f t="shared" si="25"/>
        <v>0</v>
      </c>
    </row>
    <row r="329" spans="1:13" x14ac:dyDescent="0.25">
      <c r="A329" s="10"/>
      <c r="B329" s="22"/>
      <c r="C329" s="36" t="s">
        <v>36</v>
      </c>
      <c r="D329" s="1"/>
      <c r="E329" s="40"/>
      <c r="F329" s="11"/>
      <c r="G329" s="2">
        <f t="shared" si="26"/>
        <v>57686444</v>
      </c>
      <c r="H329" s="73"/>
      <c r="I329" s="73"/>
      <c r="J329" s="67"/>
      <c r="K329" s="11">
        <f t="shared" si="23"/>
        <v>0</v>
      </c>
      <c r="L329" s="2">
        <f t="shared" si="24"/>
        <v>0</v>
      </c>
      <c r="M329" s="125">
        <f t="shared" si="25"/>
        <v>0</v>
      </c>
    </row>
    <row r="330" spans="1:13" x14ac:dyDescent="0.25">
      <c r="A330" s="10"/>
      <c r="B330" s="22"/>
      <c r="C330" s="36" t="s">
        <v>36</v>
      </c>
      <c r="D330" s="1"/>
      <c r="E330" s="40"/>
      <c r="F330" s="11"/>
      <c r="G330" s="2">
        <f t="shared" si="26"/>
        <v>57686444</v>
      </c>
      <c r="H330" s="73"/>
      <c r="I330" s="73"/>
      <c r="J330" s="67"/>
      <c r="K330" s="11">
        <f t="shared" si="23"/>
        <v>0</v>
      </c>
      <c r="L330" s="2">
        <f t="shared" si="24"/>
        <v>0</v>
      </c>
      <c r="M330" s="125">
        <f t="shared" si="25"/>
        <v>0</v>
      </c>
    </row>
    <row r="331" spans="1:13" x14ac:dyDescent="0.25">
      <c r="A331" s="10"/>
      <c r="B331" s="22"/>
      <c r="C331" s="36" t="s">
        <v>36</v>
      </c>
      <c r="D331" s="1"/>
      <c r="E331" s="40"/>
      <c r="F331" s="11"/>
      <c r="G331" s="2">
        <f t="shared" si="26"/>
        <v>57686444</v>
      </c>
      <c r="H331" s="73"/>
      <c r="I331" s="73"/>
      <c r="J331" s="67"/>
      <c r="K331" s="11">
        <f t="shared" si="23"/>
        <v>0</v>
      </c>
      <c r="L331" s="2">
        <f t="shared" si="24"/>
        <v>0</v>
      </c>
      <c r="M331" s="125">
        <f t="shared" si="25"/>
        <v>0</v>
      </c>
    </row>
    <row r="332" spans="1:13" x14ac:dyDescent="0.25">
      <c r="A332" s="10"/>
      <c r="B332" s="22"/>
      <c r="C332" s="36" t="s">
        <v>36</v>
      </c>
      <c r="D332" s="1"/>
      <c r="E332" s="40"/>
      <c r="F332" s="11"/>
      <c r="G332" s="2">
        <f t="shared" si="26"/>
        <v>57686444</v>
      </c>
      <c r="H332" s="73"/>
      <c r="I332" s="73"/>
      <c r="J332" s="67"/>
      <c r="K332" s="11">
        <f t="shared" si="23"/>
        <v>0</v>
      </c>
      <c r="L332" s="2">
        <f t="shared" si="24"/>
        <v>0</v>
      </c>
      <c r="M332" s="125">
        <f t="shared" si="25"/>
        <v>0</v>
      </c>
    </row>
    <row r="333" spans="1:13" x14ac:dyDescent="0.25">
      <c r="A333" s="10"/>
      <c r="B333" s="22"/>
      <c r="C333" s="36" t="s">
        <v>36</v>
      </c>
      <c r="D333" s="1"/>
      <c r="E333" s="40"/>
      <c r="F333" s="11"/>
      <c r="G333" s="2">
        <f t="shared" si="26"/>
        <v>57686444</v>
      </c>
      <c r="H333" s="73"/>
      <c r="I333" s="73"/>
      <c r="J333" s="67"/>
      <c r="K333" s="11">
        <f t="shared" si="23"/>
        <v>0</v>
      </c>
      <c r="L333" s="2">
        <f t="shared" si="24"/>
        <v>0</v>
      </c>
      <c r="M333" s="125">
        <f t="shared" si="25"/>
        <v>0</v>
      </c>
    </row>
    <row r="334" spans="1:13" x14ac:dyDescent="0.25">
      <c r="A334" s="10"/>
      <c r="B334" s="22"/>
      <c r="C334" s="36" t="s">
        <v>36</v>
      </c>
      <c r="D334" s="1"/>
      <c r="E334" s="40"/>
      <c r="F334" s="11"/>
      <c r="G334" s="2">
        <f t="shared" si="26"/>
        <v>57686444</v>
      </c>
      <c r="H334" s="73"/>
      <c r="I334" s="73"/>
      <c r="J334" s="67"/>
      <c r="K334" s="11">
        <f t="shared" si="23"/>
        <v>0</v>
      </c>
      <c r="L334" s="2">
        <f t="shared" si="24"/>
        <v>0</v>
      </c>
      <c r="M334" s="125">
        <f t="shared" si="25"/>
        <v>0</v>
      </c>
    </row>
    <row r="335" spans="1:13" x14ac:dyDescent="0.25">
      <c r="A335" s="10"/>
      <c r="B335" s="22"/>
      <c r="C335" s="36" t="s">
        <v>36</v>
      </c>
      <c r="D335" s="1"/>
      <c r="E335" s="40"/>
      <c r="F335" s="11"/>
      <c r="G335" s="2">
        <f t="shared" si="26"/>
        <v>57686444</v>
      </c>
      <c r="H335" s="73"/>
      <c r="I335" s="73"/>
      <c r="J335" s="67"/>
      <c r="K335" s="11">
        <f t="shared" si="23"/>
        <v>0</v>
      </c>
      <c r="L335" s="2">
        <f t="shared" si="24"/>
        <v>0</v>
      </c>
      <c r="M335" s="125">
        <f t="shared" si="25"/>
        <v>0</v>
      </c>
    </row>
    <row r="336" spans="1:13" x14ac:dyDescent="0.25">
      <c r="A336" s="10"/>
      <c r="B336" s="22"/>
      <c r="C336" s="36" t="s">
        <v>36</v>
      </c>
      <c r="D336" s="1"/>
      <c r="E336" s="40"/>
      <c r="F336" s="11"/>
      <c r="G336" s="2">
        <f t="shared" si="26"/>
        <v>57686444</v>
      </c>
      <c r="H336" s="73"/>
      <c r="I336" s="73"/>
      <c r="J336" s="67"/>
      <c r="K336" s="11">
        <f t="shared" si="23"/>
        <v>0</v>
      </c>
      <c r="L336" s="2">
        <f t="shared" si="24"/>
        <v>0</v>
      </c>
      <c r="M336" s="125">
        <f t="shared" si="25"/>
        <v>0</v>
      </c>
    </row>
    <row r="337" spans="1:13" x14ac:dyDescent="0.25">
      <c r="A337" s="10"/>
      <c r="B337" s="22"/>
      <c r="C337" s="36" t="s">
        <v>36</v>
      </c>
      <c r="D337" s="1"/>
      <c r="E337" s="40"/>
      <c r="F337" s="11"/>
      <c r="G337" s="2">
        <f t="shared" si="26"/>
        <v>57686444</v>
      </c>
      <c r="H337" s="73"/>
      <c r="I337" s="73"/>
      <c r="J337" s="67"/>
      <c r="K337" s="11">
        <f t="shared" si="23"/>
        <v>0</v>
      </c>
      <c r="L337" s="2">
        <f t="shared" si="24"/>
        <v>0</v>
      </c>
      <c r="M337" s="125">
        <f t="shared" si="25"/>
        <v>0</v>
      </c>
    </row>
    <row r="338" spans="1:13" x14ac:dyDescent="0.25">
      <c r="A338" s="10"/>
      <c r="B338" s="22"/>
      <c r="C338" s="36" t="s">
        <v>36</v>
      </c>
      <c r="D338" s="1"/>
      <c r="E338" s="40"/>
      <c r="F338" s="11"/>
      <c r="G338" s="2">
        <f t="shared" si="26"/>
        <v>57686444</v>
      </c>
      <c r="H338" s="73"/>
      <c r="I338" s="73"/>
      <c r="J338" s="67"/>
      <c r="K338" s="11">
        <f t="shared" si="23"/>
        <v>0</v>
      </c>
      <c r="L338" s="2">
        <f t="shared" si="24"/>
        <v>0</v>
      </c>
      <c r="M338" s="125">
        <f t="shared" si="25"/>
        <v>0</v>
      </c>
    </row>
    <row r="339" spans="1:13" x14ac:dyDescent="0.25">
      <c r="A339" s="10"/>
      <c r="B339" s="22"/>
      <c r="C339" s="36" t="s">
        <v>36</v>
      </c>
      <c r="D339" s="1"/>
      <c r="E339" s="40"/>
      <c r="F339" s="11"/>
      <c r="G339" s="2">
        <f t="shared" si="26"/>
        <v>57686444</v>
      </c>
      <c r="H339" s="73"/>
      <c r="I339" s="73"/>
      <c r="J339" s="67"/>
      <c r="K339" s="11">
        <f t="shared" si="23"/>
        <v>0</v>
      </c>
      <c r="L339" s="2">
        <f t="shared" si="24"/>
        <v>0</v>
      </c>
      <c r="M339" s="125">
        <f t="shared" si="25"/>
        <v>0</v>
      </c>
    </row>
    <row r="340" spans="1:13" x14ac:dyDescent="0.25">
      <c r="A340" s="10"/>
      <c r="B340" s="22"/>
      <c r="C340" s="36" t="s">
        <v>36</v>
      </c>
      <c r="D340" s="1"/>
      <c r="E340" s="40"/>
      <c r="F340" s="11"/>
      <c r="G340" s="2">
        <f t="shared" si="26"/>
        <v>57686444</v>
      </c>
      <c r="H340" s="73"/>
      <c r="I340" s="73"/>
      <c r="J340" s="67"/>
      <c r="K340" s="11">
        <f t="shared" si="23"/>
        <v>0</v>
      </c>
      <c r="L340" s="2">
        <f t="shared" si="24"/>
        <v>0</v>
      </c>
      <c r="M340" s="125">
        <f t="shared" si="25"/>
        <v>0</v>
      </c>
    </row>
    <row r="341" spans="1:13" x14ac:dyDescent="0.25">
      <c r="A341" s="10"/>
      <c r="B341" s="22"/>
      <c r="C341" s="36" t="s">
        <v>36</v>
      </c>
      <c r="D341" s="1"/>
      <c r="E341" s="40"/>
      <c r="F341" s="11"/>
      <c r="G341" s="2">
        <f t="shared" si="26"/>
        <v>57686444</v>
      </c>
      <c r="H341" s="73"/>
      <c r="I341" s="73"/>
      <c r="J341" s="67"/>
      <c r="K341" s="11">
        <f t="shared" si="23"/>
        <v>0</v>
      </c>
      <c r="L341" s="2">
        <f t="shared" si="24"/>
        <v>0</v>
      </c>
      <c r="M341" s="125">
        <f t="shared" si="25"/>
        <v>0</v>
      </c>
    </row>
    <row r="342" spans="1:13" x14ac:dyDescent="0.25">
      <c r="A342" s="10"/>
      <c r="B342" s="22"/>
      <c r="C342" s="36" t="s">
        <v>36</v>
      </c>
      <c r="D342" s="1"/>
      <c r="E342" s="40"/>
      <c r="F342" s="11"/>
      <c r="G342" s="2">
        <f t="shared" si="26"/>
        <v>57686444</v>
      </c>
      <c r="H342" s="73"/>
      <c r="I342" s="73"/>
      <c r="J342" s="67"/>
      <c r="K342" s="11">
        <f t="shared" si="23"/>
        <v>0</v>
      </c>
      <c r="L342" s="2">
        <f t="shared" si="24"/>
        <v>0</v>
      </c>
      <c r="M342" s="125">
        <f t="shared" si="25"/>
        <v>0</v>
      </c>
    </row>
    <row r="343" spans="1:13" x14ac:dyDescent="0.25">
      <c r="A343" s="10"/>
      <c r="B343" s="22"/>
      <c r="C343" s="36" t="s">
        <v>36</v>
      </c>
      <c r="D343" s="1"/>
      <c r="E343" s="40"/>
      <c r="F343" s="11"/>
      <c r="G343" s="2">
        <f t="shared" si="26"/>
        <v>57686444</v>
      </c>
      <c r="H343" s="73"/>
      <c r="I343" s="73"/>
      <c r="J343" s="67"/>
      <c r="K343" s="11">
        <f t="shared" si="23"/>
        <v>0</v>
      </c>
      <c r="L343" s="2">
        <f t="shared" si="24"/>
        <v>0</v>
      </c>
      <c r="M343" s="125">
        <f t="shared" si="25"/>
        <v>0</v>
      </c>
    </row>
    <row r="344" spans="1:13" x14ac:dyDescent="0.25">
      <c r="A344" s="10"/>
      <c r="B344" s="22"/>
      <c r="C344" s="36" t="s">
        <v>36</v>
      </c>
      <c r="D344" s="1"/>
      <c r="E344" s="40"/>
      <c r="F344" s="11"/>
      <c r="G344" s="2">
        <f t="shared" si="26"/>
        <v>57686444</v>
      </c>
      <c r="H344" s="73"/>
      <c r="I344" s="73"/>
      <c r="J344" s="67"/>
      <c r="K344" s="11">
        <f t="shared" si="23"/>
        <v>0</v>
      </c>
      <c r="L344" s="2">
        <f t="shared" si="24"/>
        <v>0</v>
      </c>
      <c r="M344" s="125">
        <f t="shared" si="25"/>
        <v>0</v>
      </c>
    </row>
    <row r="345" spans="1:13" x14ac:dyDescent="0.25">
      <c r="A345" s="10"/>
      <c r="B345" s="22"/>
      <c r="C345" s="36" t="s">
        <v>36</v>
      </c>
      <c r="D345" s="1"/>
      <c r="E345" s="40"/>
      <c r="F345" s="11"/>
      <c r="G345" s="2">
        <f t="shared" si="26"/>
        <v>57686444</v>
      </c>
      <c r="H345" s="73"/>
      <c r="I345" s="73"/>
      <c r="J345" s="67"/>
      <c r="K345" s="11">
        <f t="shared" si="23"/>
        <v>0</v>
      </c>
      <c r="L345" s="2">
        <f t="shared" si="24"/>
        <v>0</v>
      </c>
      <c r="M345" s="125">
        <f t="shared" si="25"/>
        <v>0</v>
      </c>
    </row>
    <row r="346" spans="1:13" x14ac:dyDescent="0.25">
      <c r="A346" s="10"/>
      <c r="B346" s="22"/>
      <c r="C346" s="36" t="s">
        <v>36</v>
      </c>
      <c r="D346" s="1"/>
      <c r="E346" s="40"/>
      <c r="F346" s="11"/>
      <c r="G346" s="2">
        <f t="shared" si="26"/>
        <v>57686444</v>
      </c>
      <c r="H346" s="73"/>
      <c r="I346" s="73"/>
      <c r="J346" s="67"/>
      <c r="K346" s="11">
        <f t="shared" si="23"/>
        <v>0</v>
      </c>
      <c r="L346" s="2">
        <f t="shared" si="24"/>
        <v>0</v>
      </c>
      <c r="M346" s="125">
        <f t="shared" si="25"/>
        <v>0</v>
      </c>
    </row>
    <row r="347" spans="1:13" x14ac:dyDescent="0.25">
      <c r="A347" s="10"/>
      <c r="B347" s="22"/>
      <c r="C347" s="36" t="s">
        <v>36</v>
      </c>
      <c r="D347" s="1"/>
      <c r="E347" s="40"/>
      <c r="F347" s="11"/>
      <c r="G347" s="2">
        <f t="shared" si="26"/>
        <v>57686444</v>
      </c>
      <c r="H347" s="73"/>
      <c r="I347" s="73"/>
      <c r="J347" s="67"/>
      <c r="K347" s="11">
        <f t="shared" si="23"/>
        <v>0</v>
      </c>
      <c r="L347" s="2">
        <f t="shared" si="24"/>
        <v>0</v>
      </c>
      <c r="M347" s="125">
        <f t="shared" si="25"/>
        <v>0</v>
      </c>
    </row>
    <row r="348" spans="1:13" x14ac:dyDescent="0.25">
      <c r="A348" s="10"/>
      <c r="B348" s="22"/>
      <c r="C348" s="36" t="s">
        <v>36</v>
      </c>
      <c r="D348" s="1"/>
      <c r="E348" s="40"/>
      <c r="F348" s="11"/>
      <c r="G348" s="2">
        <f t="shared" si="26"/>
        <v>57686444</v>
      </c>
      <c r="H348" s="73"/>
      <c r="I348" s="73"/>
      <c r="J348" s="67"/>
      <c r="K348" s="11">
        <f t="shared" si="23"/>
        <v>0</v>
      </c>
      <c r="L348" s="2">
        <f t="shared" si="24"/>
        <v>0</v>
      </c>
      <c r="M348" s="125">
        <f t="shared" si="25"/>
        <v>0</v>
      </c>
    </row>
    <row r="349" spans="1:13" x14ac:dyDescent="0.25">
      <c r="A349" s="10"/>
      <c r="B349" s="22"/>
      <c r="C349" s="36" t="s">
        <v>36</v>
      </c>
      <c r="D349" s="1"/>
      <c r="E349" s="40"/>
      <c r="F349" s="11"/>
      <c r="G349" s="2">
        <f t="shared" si="26"/>
        <v>57686444</v>
      </c>
      <c r="H349" s="73"/>
      <c r="I349" s="73"/>
      <c r="J349" s="67"/>
      <c r="K349" s="11">
        <f t="shared" si="23"/>
        <v>0</v>
      </c>
      <c r="L349" s="2">
        <f t="shared" si="24"/>
        <v>0</v>
      </c>
      <c r="M349" s="125">
        <f t="shared" si="25"/>
        <v>0</v>
      </c>
    </row>
    <row r="350" spans="1:13" x14ac:dyDescent="0.25">
      <c r="A350" s="10"/>
      <c r="B350" s="22"/>
      <c r="C350" s="36" t="s">
        <v>36</v>
      </c>
      <c r="D350" s="1"/>
      <c r="E350" s="40"/>
      <c r="F350" s="11"/>
      <c r="G350" s="2">
        <f t="shared" si="26"/>
        <v>57686444</v>
      </c>
      <c r="H350" s="73"/>
      <c r="I350" s="73"/>
      <c r="J350" s="67"/>
      <c r="K350" s="11">
        <f t="shared" si="23"/>
        <v>0</v>
      </c>
      <c r="L350" s="2">
        <f t="shared" si="24"/>
        <v>0</v>
      </c>
      <c r="M350" s="125">
        <f t="shared" si="25"/>
        <v>0</v>
      </c>
    </row>
  </sheetData>
  <dataValidations count="1">
    <dataValidation type="list" allowBlank="1" showInputMessage="1" showErrorMessage="1" sqref="C5:C350" xr:uid="{A4BF60F9-57A9-49A1-8F48-EF3274F6621E}">
      <formula1>OPERACION</formula1>
    </dataValidation>
  </dataValidations>
  <pageMargins left="0.7" right="0.7" top="0.75" bottom="0.75" header="0.3" footer="0.3"/>
  <pageSetup orientation="portrait" horizontalDpi="120" verticalDpi="72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/>
  <dimension ref="A1:O616"/>
  <sheetViews>
    <sheetView topLeftCell="A92" workbookViewId="0">
      <selection activeCell="G106" sqref="G106"/>
    </sheetView>
  </sheetViews>
  <sheetFormatPr baseColWidth="10" defaultRowHeight="15" x14ac:dyDescent="0.25"/>
  <cols>
    <col min="2" max="2" width="12.7109375" style="92" bestFit="1" customWidth="1"/>
    <col min="3" max="3" width="15.85546875" customWidth="1"/>
    <col min="4" max="4" width="22" style="92" customWidth="1"/>
    <col min="5" max="5" width="16.5703125" customWidth="1"/>
    <col min="6" max="6" width="14.7109375" customWidth="1"/>
    <col min="7" max="8" width="13.28515625" customWidth="1"/>
    <col min="9" max="9" width="16" style="78" customWidth="1"/>
    <col min="10" max="10" width="14.5703125" style="78" customWidth="1"/>
    <col min="11" max="11" width="13" customWidth="1"/>
    <col min="12" max="13" width="13.42578125" customWidth="1"/>
    <col min="14" max="14" width="29.28515625" style="109" customWidth="1"/>
  </cols>
  <sheetData>
    <row r="1" spans="1:15" x14ac:dyDescent="0.25">
      <c r="A1" s="29">
        <v>4128113024</v>
      </c>
    </row>
    <row r="2" spans="1:15" x14ac:dyDescent="0.25">
      <c r="A2" s="4" t="s">
        <v>3</v>
      </c>
      <c r="B2" s="20">
        <v>16142899</v>
      </c>
      <c r="E2" s="26" t="s">
        <v>9</v>
      </c>
      <c r="F2" s="27" t="s">
        <v>10</v>
      </c>
      <c r="G2" s="28" t="s">
        <v>13</v>
      </c>
      <c r="H2" s="28" t="s">
        <v>4</v>
      </c>
      <c r="I2" s="83" t="s">
        <v>8</v>
      </c>
      <c r="J2" s="83" t="s">
        <v>19</v>
      </c>
      <c r="K2" s="30" t="s">
        <v>12</v>
      </c>
      <c r="L2" s="24"/>
      <c r="M2" s="24"/>
      <c r="N2" s="110"/>
    </row>
    <row r="3" spans="1:15" x14ac:dyDescent="0.25">
      <c r="A3" s="4" t="s">
        <v>7</v>
      </c>
      <c r="B3" s="20"/>
      <c r="C3" s="5"/>
      <c r="D3" s="114"/>
      <c r="E3" s="3">
        <f>SUM(E5:E80)</f>
        <v>220001364</v>
      </c>
      <c r="F3" s="3">
        <f>SUM(F5:F80)</f>
        <v>222700000</v>
      </c>
      <c r="G3" s="3">
        <f>B2+E3-F3</f>
        <v>13444263</v>
      </c>
      <c r="H3" s="15">
        <f>SUM(L5:L120)</f>
        <v>74333000</v>
      </c>
      <c r="I3" s="40">
        <f>SUM(H5:H615)</f>
        <v>122387000</v>
      </c>
      <c r="J3" s="40">
        <f>SUM(I5:I615)</f>
        <v>326846000</v>
      </c>
      <c r="K3" s="25">
        <f>SUM(J4:J615)</f>
        <v>1200000</v>
      </c>
      <c r="L3" s="13"/>
      <c r="M3" s="13"/>
      <c r="N3" s="110"/>
      <c r="O3" s="5"/>
    </row>
    <row r="4" spans="1:15" x14ac:dyDescent="0.25">
      <c r="A4" s="6" t="s">
        <v>0</v>
      </c>
      <c r="B4" s="93" t="s">
        <v>15</v>
      </c>
      <c r="C4" s="6" t="s">
        <v>16</v>
      </c>
      <c r="D4" s="93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84" t="s">
        <v>19</v>
      </c>
      <c r="J4" s="84" t="s">
        <v>12</v>
      </c>
      <c r="K4" s="7" t="s">
        <v>13</v>
      </c>
      <c r="L4" s="44" t="s">
        <v>4</v>
      </c>
      <c r="M4" s="44" t="s">
        <v>35</v>
      </c>
    </row>
    <row r="5" spans="1:15" x14ac:dyDescent="0.25">
      <c r="A5" s="34">
        <v>44108</v>
      </c>
      <c r="B5" s="35"/>
      <c r="C5" s="36" t="s">
        <v>36</v>
      </c>
      <c r="D5" s="35" t="s">
        <v>37</v>
      </c>
      <c r="E5" s="37"/>
      <c r="F5" s="11">
        <v>4300000</v>
      </c>
      <c r="G5" s="38">
        <f>B2+E5-F5</f>
        <v>11842899</v>
      </c>
      <c r="H5" s="2">
        <v>1720000</v>
      </c>
      <c r="I5" s="40">
        <v>3440000</v>
      </c>
      <c r="J5" s="76"/>
      <c r="K5" s="37">
        <f>H5+I5-J5</f>
        <v>5160000</v>
      </c>
      <c r="L5" s="38">
        <f>H5+I5+J5-F5</f>
        <v>860000</v>
      </c>
      <c r="M5" s="121">
        <f>F5*0.2</f>
        <v>860000</v>
      </c>
    </row>
    <row r="6" spans="1:15" x14ac:dyDescent="0.25">
      <c r="A6" s="34">
        <v>44109</v>
      </c>
      <c r="B6" s="35"/>
      <c r="C6" s="36" t="s">
        <v>36</v>
      </c>
      <c r="D6" s="35" t="s">
        <v>38</v>
      </c>
      <c r="E6" s="37"/>
      <c r="F6" s="11">
        <v>1420000</v>
      </c>
      <c r="G6" s="38">
        <f>G5+E6-F6</f>
        <v>10422899</v>
      </c>
      <c r="H6" s="2">
        <v>749000</v>
      </c>
      <c r="I6" s="40">
        <v>955000</v>
      </c>
      <c r="J6" s="76"/>
      <c r="K6" s="37">
        <f t="shared" ref="K6:K69" si="0">H6+I6-J6</f>
        <v>1704000</v>
      </c>
      <c r="L6" s="38">
        <f t="shared" ref="L6:L69" si="1">H6+I6+J6-F6</f>
        <v>284000</v>
      </c>
      <c r="M6" s="121">
        <f>F6*0.2</f>
        <v>284000</v>
      </c>
    </row>
    <row r="7" spans="1:15" x14ac:dyDescent="0.25">
      <c r="A7" s="34">
        <v>44110</v>
      </c>
      <c r="B7" s="35"/>
      <c r="C7" s="36" t="s">
        <v>36</v>
      </c>
      <c r="D7" s="35" t="s">
        <v>38</v>
      </c>
      <c r="E7" s="37"/>
      <c r="F7" s="11">
        <v>120000</v>
      </c>
      <c r="G7" s="38">
        <f t="shared" ref="G7:G70" si="2">G6+E7-F7</f>
        <v>10302899</v>
      </c>
      <c r="H7" s="2">
        <v>24000</v>
      </c>
      <c r="I7" s="40">
        <v>120000</v>
      </c>
      <c r="J7" s="76"/>
      <c r="K7" s="37">
        <f t="shared" si="0"/>
        <v>144000</v>
      </c>
      <c r="L7" s="38">
        <f t="shared" si="1"/>
        <v>24000</v>
      </c>
      <c r="M7" s="121">
        <f>F7*0.2</f>
        <v>24000</v>
      </c>
    </row>
    <row r="8" spans="1:15" x14ac:dyDescent="0.25">
      <c r="A8" s="34">
        <v>44111</v>
      </c>
      <c r="B8" s="35"/>
      <c r="C8" s="36" t="s">
        <v>36</v>
      </c>
      <c r="D8" s="35" t="s">
        <v>56</v>
      </c>
      <c r="E8" s="37"/>
      <c r="F8" s="11">
        <v>1320000</v>
      </c>
      <c r="G8" s="38">
        <f t="shared" si="2"/>
        <v>8982899</v>
      </c>
      <c r="H8" s="2">
        <v>240000</v>
      </c>
      <c r="I8" s="40">
        <v>1344000</v>
      </c>
      <c r="J8" s="76"/>
      <c r="K8" s="37">
        <f t="shared" si="0"/>
        <v>1584000</v>
      </c>
      <c r="L8" s="38">
        <f t="shared" si="1"/>
        <v>264000</v>
      </c>
      <c r="M8" s="121">
        <f>F8*0.2</f>
        <v>264000</v>
      </c>
    </row>
    <row r="9" spans="1:15" x14ac:dyDescent="0.25">
      <c r="A9" s="34">
        <v>44112</v>
      </c>
      <c r="B9" s="35"/>
      <c r="C9" s="36" t="s">
        <v>36</v>
      </c>
      <c r="D9" s="35" t="s">
        <v>39</v>
      </c>
      <c r="E9" s="37"/>
      <c r="F9" s="11">
        <v>1400000</v>
      </c>
      <c r="G9" s="38">
        <f t="shared" si="2"/>
        <v>7582899</v>
      </c>
      <c r="H9" s="2"/>
      <c r="I9" s="40">
        <v>1680000</v>
      </c>
      <c r="J9" s="76"/>
      <c r="K9" s="37">
        <f t="shared" si="0"/>
        <v>1680000</v>
      </c>
      <c r="L9" s="38">
        <f t="shared" si="1"/>
        <v>280000</v>
      </c>
      <c r="M9" s="121">
        <f>F9*0.2</f>
        <v>280000</v>
      </c>
    </row>
    <row r="10" spans="1:15" x14ac:dyDescent="0.25">
      <c r="A10" s="34">
        <v>44113</v>
      </c>
      <c r="B10" s="35"/>
      <c r="C10" s="36" t="s">
        <v>36</v>
      </c>
      <c r="D10" s="35" t="s">
        <v>37</v>
      </c>
      <c r="E10" s="37">
        <v>20000124</v>
      </c>
      <c r="F10" s="11"/>
      <c r="G10" s="38">
        <f t="shared" si="2"/>
        <v>27583023</v>
      </c>
      <c r="H10" s="72">
        <v>0</v>
      </c>
      <c r="I10" s="72">
        <v>0</v>
      </c>
      <c r="J10" s="76"/>
      <c r="K10" s="37">
        <f t="shared" si="0"/>
        <v>0</v>
      </c>
      <c r="L10" s="38">
        <f t="shared" si="1"/>
        <v>0</v>
      </c>
      <c r="M10" s="121">
        <f t="shared" ref="M10:M72" si="3">F10*0.2</f>
        <v>0</v>
      </c>
    </row>
    <row r="11" spans="1:15" x14ac:dyDescent="0.25">
      <c r="A11" s="34">
        <v>44113</v>
      </c>
      <c r="B11" s="35"/>
      <c r="C11" s="36" t="s">
        <v>36</v>
      </c>
      <c r="D11" s="35" t="s">
        <v>60</v>
      </c>
      <c r="E11" s="37"/>
      <c r="F11" s="11">
        <v>2560000</v>
      </c>
      <c r="G11" s="38">
        <f>G10+E11-F11</f>
        <v>25023023</v>
      </c>
      <c r="H11" s="2">
        <v>1452000</v>
      </c>
      <c r="I11" s="40">
        <v>1656000</v>
      </c>
      <c r="J11" s="76"/>
      <c r="K11" s="37">
        <f t="shared" si="0"/>
        <v>3108000</v>
      </c>
      <c r="L11" s="38">
        <f t="shared" si="1"/>
        <v>548000</v>
      </c>
      <c r="M11" s="121">
        <f t="shared" si="3"/>
        <v>512000</v>
      </c>
      <c r="N11" s="109" t="s">
        <v>67</v>
      </c>
    </row>
    <row r="12" spans="1:15" x14ac:dyDescent="0.25">
      <c r="A12" s="34">
        <v>44114</v>
      </c>
      <c r="B12" s="35"/>
      <c r="C12" s="36" t="s">
        <v>36</v>
      </c>
      <c r="D12" s="35" t="s">
        <v>60</v>
      </c>
      <c r="E12" s="37"/>
      <c r="F12" s="11">
        <v>4100000</v>
      </c>
      <c r="G12" s="38">
        <f t="shared" si="2"/>
        <v>20923023</v>
      </c>
      <c r="H12" s="2">
        <v>1212000</v>
      </c>
      <c r="I12" s="40">
        <v>3720000</v>
      </c>
      <c r="J12" s="76"/>
      <c r="K12" s="37">
        <f t="shared" si="0"/>
        <v>4932000</v>
      </c>
      <c r="L12" s="38">
        <f t="shared" si="1"/>
        <v>832000</v>
      </c>
      <c r="M12" s="121">
        <f t="shared" si="3"/>
        <v>820000</v>
      </c>
    </row>
    <row r="13" spans="1:15" x14ac:dyDescent="0.25">
      <c r="A13" s="34">
        <v>44115</v>
      </c>
      <c r="B13" s="35"/>
      <c r="C13" s="36" t="s">
        <v>36</v>
      </c>
      <c r="D13" s="35" t="s">
        <v>56</v>
      </c>
      <c r="E13" s="37"/>
      <c r="F13" s="11">
        <v>2520000</v>
      </c>
      <c r="G13" s="38">
        <f t="shared" si="2"/>
        <v>18403023</v>
      </c>
      <c r="H13" s="2">
        <v>1966000</v>
      </c>
      <c r="I13" s="40">
        <v>1072000</v>
      </c>
      <c r="J13" s="67"/>
      <c r="K13" s="37">
        <f t="shared" si="0"/>
        <v>3038000</v>
      </c>
      <c r="L13" s="38">
        <f t="shared" si="1"/>
        <v>518000</v>
      </c>
      <c r="M13" s="121">
        <f t="shared" si="3"/>
        <v>504000</v>
      </c>
    </row>
    <row r="14" spans="1:15" x14ac:dyDescent="0.25">
      <c r="A14" s="34">
        <v>44116</v>
      </c>
      <c r="B14" s="35"/>
      <c r="C14" s="36" t="s">
        <v>36</v>
      </c>
      <c r="D14" s="35" t="s">
        <v>37</v>
      </c>
      <c r="E14" s="37"/>
      <c r="F14" s="37">
        <v>2260000</v>
      </c>
      <c r="G14" s="38">
        <f t="shared" si="2"/>
        <v>16143023</v>
      </c>
      <c r="H14" s="38">
        <v>672000</v>
      </c>
      <c r="I14" s="53">
        <v>2040000</v>
      </c>
      <c r="J14" s="67"/>
      <c r="K14" s="11">
        <f t="shared" si="0"/>
        <v>2712000</v>
      </c>
      <c r="L14" s="2">
        <f t="shared" si="1"/>
        <v>452000</v>
      </c>
      <c r="M14" s="121">
        <f t="shared" si="3"/>
        <v>452000</v>
      </c>
    </row>
    <row r="15" spans="1:15" x14ac:dyDescent="0.25">
      <c r="A15" s="10">
        <v>44117</v>
      </c>
      <c r="B15" s="22"/>
      <c r="C15" s="36" t="s">
        <v>36</v>
      </c>
      <c r="D15" s="22" t="s">
        <v>78</v>
      </c>
      <c r="E15" s="11"/>
      <c r="F15" s="11">
        <v>4260000</v>
      </c>
      <c r="G15" s="2">
        <f t="shared" si="2"/>
        <v>11883023</v>
      </c>
      <c r="H15" s="2">
        <v>528000</v>
      </c>
      <c r="I15" s="40">
        <v>3504000</v>
      </c>
      <c r="J15" s="67"/>
      <c r="K15" s="11">
        <f t="shared" si="0"/>
        <v>4032000</v>
      </c>
      <c r="L15" s="2">
        <f t="shared" si="1"/>
        <v>-228000</v>
      </c>
      <c r="M15" s="121">
        <f t="shared" si="3"/>
        <v>852000</v>
      </c>
      <c r="N15" s="109" t="s">
        <v>79</v>
      </c>
    </row>
    <row r="16" spans="1:15" x14ac:dyDescent="0.25">
      <c r="A16" s="10">
        <v>44118</v>
      </c>
      <c r="B16" s="22"/>
      <c r="C16" s="36" t="s">
        <v>36</v>
      </c>
      <c r="D16" s="22" t="s">
        <v>62</v>
      </c>
      <c r="E16" s="11"/>
      <c r="F16" s="11">
        <v>1100000</v>
      </c>
      <c r="G16" s="2">
        <f t="shared" si="2"/>
        <v>10783023</v>
      </c>
      <c r="H16" s="2">
        <v>1054000</v>
      </c>
      <c r="I16" s="40">
        <v>360000</v>
      </c>
      <c r="J16" s="67"/>
      <c r="K16" s="11">
        <f t="shared" si="0"/>
        <v>1414000</v>
      </c>
      <c r="L16" s="2">
        <f t="shared" si="1"/>
        <v>314000</v>
      </c>
      <c r="M16" s="121">
        <f t="shared" si="3"/>
        <v>220000</v>
      </c>
    </row>
    <row r="17" spans="1:14" x14ac:dyDescent="0.25">
      <c r="A17" s="10">
        <v>44119</v>
      </c>
      <c r="B17" s="22"/>
      <c r="C17" s="36" t="s">
        <v>36</v>
      </c>
      <c r="D17" s="22" t="s">
        <v>60</v>
      </c>
      <c r="E17" s="11"/>
      <c r="F17" s="11">
        <v>5100000</v>
      </c>
      <c r="G17" s="2">
        <f t="shared" si="2"/>
        <v>5683023</v>
      </c>
      <c r="H17" s="2">
        <v>930000</v>
      </c>
      <c r="I17" s="40">
        <v>5190000</v>
      </c>
      <c r="J17" s="67"/>
      <c r="K17" s="11">
        <f t="shared" si="0"/>
        <v>6120000</v>
      </c>
      <c r="L17" s="2">
        <f t="shared" si="1"/>
        <v>1020000</v>
      </c>
      <c r="M17" s="121">
        <f t="shared" si="3"/>
        <v>1020000</v>
      </c>
    </row>
    <row r="18" spans="1:14" x14ac:dyDescent="0.25">
      <c r="A18" s="10">
        <v>44119</v>
      </c>
      <c r="B18" s="22"/>
      <c r="C18" s="36" t="s">
        <v>36</v>
      </c>
      <c r="D18" s="22" t="s">
        <v>75</v>
      </c>
      <c r="E18" s="11"/>
      <c r="F18" s="11">
        <v>1400000</v>
      </c>
      <c r="G18" s="2">
        <f t="shared" si="2"/>
        <v>4283023</v>
      </c>
      <c r="H18" s="2"/>
      <c r="I18" s="40">
        <v>1680000</v>
      </c>
      <c r="J18" s="67"/>
      <c r="K18" s="11">
        <f t="shared" si="0"/>
        <v>1680000</v>
      </c>
      <c r="L18" s="2">
        <f t="shared" si="1"/>
        <v>280000</v>
      </c>
      <c r="M18" s="121">
        <f t="shared" si="3"/>
        <v>280000</v>
      </c>
    </row>
    <row r="19" spans="1:14" x14ac:dyDescent="0.25">
      <c r="A19" s="10">
        <v>44120</v>
      </c>
      <c r="B19" s="22"/>
      <c r="C19" s="36" t="s">
        <v>36</v>
      </c>
      <c r="D19" s="22" t="s">
        <v>56</v>
      </c>
      <c r="E19" s="11"/>
      <c r="F19" s="11">
        <v>4200000</v>
      </c>
      <c r="G19" s="2">
        <f t="shared" si="2"/>
        <v>83023</v>
      </c>
      <c r="H19" s="2">
        <v>1500000</v>
      </c>
      <c r="I19" s="40">
        <v>3540000</v>
      </c>
      <c r="J19" s="67"/>
      <c r="K19" s="11">
        <f t="shared" si="0"/>
        <v>5040000</v>
      </c>
      <c r="L19" s="2">
        <f t="shared" si="1"/>
        <v>840000</v>
      </c>
      <c r="M19" s="121">
        <f t="shared" si="3"/>
        <v>840000</v>
      </c>
    </row>
    <row r="20" spans="1:14" x14ac:dyDescent="0.25">
      <c r="A20" s="10">
        <v>44123</v>
      </c>
      <c r="B20" s="22"/>
      <c r="C20" s="36" t="s">
        <v>101</v>
      </c>
      <c r="D20" s="22"/>
      <c r="E20" s="11">
        <v>20000124</v>
      </c>
      <c r="F20" s="11"/>
      <c r="G20" s="2">
        <f t="shared" si="2"/>
        <v>20083147</v>
      </c>
      <c r="H20" s="2"/>
      <c r="I20" s="40"/>
      <c r="J20" s="67"/>
      <c r="K20" s="11">
        <f t="shared" si="0"/>
        <v>0</v>
      </c>
      <c r="L20" s="2">
        <f t="shared" si="1"/>
        <v>0</v>
      </c>
      <c r="M20" s="121">
        <f t="shared" si="3"/>
        <v>0</v>
      </c>
    </row>
    <row r="21" spans="1:14" x14ac:dyDescent="0.25">
      <c r="A21" s="10">
        <v>44124</v>
      </c>
      <c r="B21" s="22"/>
      <c r="C21" s="36" t="s">
        <v>36</v>
      </c>
      <c r="D21" s="22" t="s">
        <v>37</v>
      </c>
      <c r="E21" s="11"/>
      <c r="F21" s="11">
        <v>5040000</v>
      </c>
      <c r="G21" s="2">
        <f t="shared" si="2"/>
        <v>15043147</v>
      </c>
      <c r="H21" s="2">
        <v>1008000</v>
      </c>
      <c r="I21" s="40">
        <v>5040000</v>
      </c>
      <c r="J21" s="67"/>
      <c r="K21" s="11">
        <f t="shared" si="0"/>
        <v>6048000</v>
      </c>
      <c r="L21" s="2">
        <f t="shared" si="1"/>
        <v>1008000</v>
      </c>
      <c r="M21" s="121">
        <f t="shared" si="3"/>
        <v>1008000</v>
      </c>
    </row>
    <row r="22" spans="1:14" x14ac:dyDescent="0.25">
      <c r="A22" s="10">
        <v>44125</v>
      </c>
      <c r="B22" s="22"/>
      <c r="C22" s="36" t="s">
        <v>36</v>
      </c>
      <c r="D22" s="22" t="s">
        <v>103</v>
      </c>
      <c r="E22" s="11"/>
      <c r="F22" s="11">
        <v>2300000</v>
      </c>
      <c r="G22" s="2">
        <f t="shared" si="2"/>
        <v>12743147</v>
      </c>
      <c r="H22" s="2">
        <v>240000</v>
      </c>
      <c r="I22" s="40">
        <v>2520000</v>
      </c>
      <c r="J22" s="67"/>
      <c r="K22" s="11">
        <f t="shared" si="0"/>
        <v>2760000</v>
      </c>
      <c r="L22" s="2">
        <f t="shared" si="1"/>
        <v>460000</v>
      </c>
      <c r="M22" s="121">
        <f t="shared" si="3"/>
        <v>460000</v>
      </c>
    </row>
    <row r="23" spans="1:14" x14ac:dyDescent="0.25">
      <c r="A23" s="10">
        <v>44126</v>
      </c>
      <c r="B23" s="22"/>
      <c r="C23" s="36" t="s">
        <v>36</v>
      </c>
      <c r="D23" s="22"/>
      <c r="E23" s="11"/>
      <c r="F23" s="11">
        <v>3100000</v>
      </c>
      <c r="G23" s="2">
        <f t="shared" si="2"/>
        <v>9643147</v>
      </c>
      <c r="H23" s="2">
        <v>1055000</v>
      </c>
      <c r="I23" s="40">
        <v>2665000</v>
      </c>
      <c r="J23" s="67"/>
      <c r="K23" s="11">
        <f t="shared" si="0"/>
        <v>3720000</v>
      </c>
      <c r="L23" s="2">
        <f t="shared" si="1"/>
        <v>620000</v>
      </c>
      <c r="M23" s="121">
        <f t="shared" si="3"/>
        <v>620000</v>
      </c>
    </row>
    <row r="24" spans="1:14" x14ac:dyDescent="0.25">
      <c r="A24" s="10">
        <v>44126</v>
      </c>
      <c r="B24" s="22"/>
      <c r="C24" s="36" t="s">
        <v>36</v>
      </c>
      <c r="D24" s="22" t="s">
        <v>59</v>
      </c>
      <c r="E24" s="11"/>
      <c r="F24" s="11">
        <v>4000000</v>
      </c>
      <c r="G24" s="2">
        <f t="shared" si="2"/>
        <v>5643147</v>
      </c>
      <c r="H24" s="2">
        <v>3360000</v>
      </c>
      <c r="I24" s="40">
        <v>1680000</v>
      </c>
      <c r="J24" s="67"/>
      <c r="K24" s="11">
        <f t="shared" si="0"/>
        <v>5040000</v>
      </c>
      <c r="L24" s="2">
        <f t="shared" si="1"/>
        <v>1040000</v>
      </c>
      <c r="M24" s="121">
        <f t="shared" si="3"/>
        <v>800000</v>
      </c>
      <c r="N24" s="109" t="s">
        <v>110</v>
      </c>
    </row>
    <row r="25" spans="1:14" x14ac:dyDescent="0.25">
      <c r="A25" s="10">
        <v>44127</v>
      </c>
      <c r="B25" s="22"/>
      <c r="C25" s="36" t="s">
        <v>36</v>
      </c>
      <c r="D25" s="22" t="s">
        <v>116</v>
      </c>
      <c r="E25" s="11"/>
      <c r="F25" s="11">
        <v>4500000</v>
      </c>
      <c r="G25" s="2">
        <f t="shared" si="2"/>
        <v>1143147</v>
      </c>
      <c r="H25" s="2">
        <v>960000</v>
      </c>
      <c r="I25" s="40">
        <v>4440000</v>
      </c>
      <c r="J25" s="67"/>
      <c r="K25" s="11">
        <f t="shared" si="0"/>
        <v>5400000</v>
      </c>
      <c r="L25" s="2">
        <f t="shared" si="1"/>
        <v>900000</v>
      </c>
      <c r="M25" s="121">
        <f t="shared" si="3"/>
        <v>900000</v>
      </c>
    </row>
    <row r="26" spans="1:14" x14ac:dyDescent="0.25">
      <c r="A26" s="10">
        <v>44128</v>
      </c>
      <c r="B26" s="22"/>
      <c r="C26" s="36" t="s">
        <v>36</v>
      </c>
      <c r="D26" s="22" t="s">
        <v>49</v>
      </c>
      <c r="E26" s="11"/>
      <c r="F26" s="11">
        <v>300000</v>
      </c>
      <c r="G26" s="2">
        <f t="shared" si="2"/>
        <v>843147</v>
      </c>
      <c r="H26" s="2"/>
      <c r="I26" s="40">
        <v>360000</v>
      </c>
      <c r="J26" s="67"/>
      <c r="K26" s="11">
        <f t="shared" si="0"/>
        <v>360000</v>
      </c>
      <c r="L26" s="2">
        <f t="shared" si="1"/>
        <v>60000</v>
      </c>
      <c r="M26" s="121">
        <f t="shared" si="3"/>
        <v>60000</v>
      </c>
    </row>
    <row r="27" spans="1:14" x14ac:dyDescent="0.25">
      <c r="A27" s="10">
        <v>44129</v>
      </c>
      <c r="B27" s="22"/>
      <c r="C27" s="36" t="s">
        <v>36</v>
      </c>
      <c r="D27" s="22" t="s">
        <v>39</v>
      </c>
      <c r="E27" s="11"/>
      <c r="F27" s="11">
        <v>800000</v>
      </c>
      <c r="G27" s="2">
        <f t="shared" si="2"/>
        <v>43147</v>
      </c>
      <c r="H27" s="2"/>
      <c r="I27" s="40">
        <v>960000</v>
      </c>
      <c r="J27" s="67"/>
      <c r="K27" s="11">
        <f t="shared" si="0"/>
        <v>960000</v>
      </c>
      <c r="L27" s="2">
        <f t="shared" si="1"/>
        <v>160000</v>
      </c>
      <c r="M27" s="121">
        <f t="shared" si="3"/>
        <v>160000</v>
      </c>
    </row>
    <row r="28" spans="1:14" x14ac:dyDescent="0.25">
      <c r="A28" s="10">
        <v>44130</v>
      </c>
      <c r="B28" s="22"/>
      <c r="C28" s="36" t="s">
        <v>34</v>
      </c>
      <c r="D28" s="22"/>
      <c r="E28" s="37">
        <v>20000124</v>
      </c>
      <c r="F28" s="11"/>
      <c r="G28" s="2">
        <f t="shared" si="2"/>
        <v>20043271</v>
      </c>
      <c r="H28" s="2"/>
      <c r="I28" s="40"/>
      <c r="J28" s="67"/>
      <c r="K28" s="11">
        <f t="shared" si="0"/>
        <v>0</v>
      </c>
      <c r="L28" s="2">
        <f t="shared" si="1"/>
        <v>0</v>
      </c>
      <c r="M28" s="121">
        <f t="shared" si="3"/>
        <v>0</v>
      </c>
    </row>
    <row r="29" spans="1:14" x14ac:dyDescent="0.25">
      <c r="A29" s="10">
        <v>44131</v>
      </c>
      <c r="B29" s="22"/>
      <c r="C29" s="36" t="s">
        <v>36</v>
      </c>
      <c r="D29" s="22" t="s">
        <v>78</v>
      </c>
      <c r="E29" s="11"/>
      <c r="F29" s="11">
        <v>3800000</v>
      </c>
      <c r="G29" s="2">
        <f t="shared" si="2"/>
        <v>16243271</v>
      </c>
      <c r="H29" s="2">
        <v>1800000</v>
      </c>
      <c r="I29" s="40">
        <v>2760000</v>
      </c>
      <c r="J29" s="67"/>
      <c r="K29" s="11">
        <f t="shared" si="0"/>
        <v>4560000</v>
      </c>
      <c r="L29" s="2">
        <f t="shared" si="1"/>
        <v>760000</v>
      </c>
      <c r="M29" s="121">
        <f t="shared" si="3"/>
        <v>760000</v>
      </c>
    </row>
    <row r="30" spans="1:14" x14ac:dyDescent="0.25">
      <c r="A30" s="10">
        <v>44131</v>
      </c>
      <c r="B30" s="22"/>
      <c r="C30" s="36" t="s">
        <v>36</v>
      </c>
      <c r="D30" s="22" t="s">
        <v>38</v>
      </c>
      <c r="E30" s="11"/>
      <c r="F30" s="11">
        <v>1300000</v>
      </c>
      <c r="G30" s="2">
        <f t="shared" si="2"/>
        <v>14943271</v>
      </c>
      <c r="H30" s="2">
        <v>240000</v>
      </c>
      <c r="I30" s="40">
        <v>1320000</v>
      </c>
      <c r="J30" s="67"/>
      <c r="K30" s="11">
        <f t="shared" si="0"/>
        <v>1560000</v>
      </c>
      <c r="L30" s="2">
        <f t="shared" si="1"/>
        <v>260000</v>
      </c>
      <c r="M30" s="121">
        <f t="shared" si="3"/>
        <v>260000</v>
      </c>
    </row>
    <row r="31" spans="1:14" x14ac:dyDescent="0.25">
      <c r="A31" s="10">
        <v>44132</v>
      </c>
      <c r="B31" s="22"/>
      <c r="C31" s="36" t="s">
        <v>36</v>
      </c>
      <c r="D31" s="22" t="s">
        <v>123</v>
      </c>
      <c r="E31" s="11"/>
      <c r="F31" s="11">
        <v>1700000</v>
      </c>
      <c r="G31" s="2">
        <f t="shared" si="2"/>
        <v>13243271</v>
      </c>
      <c r="H31" s="2">
        <v>260000</v>
      </c>
      <c r="I31" s="40">
        <v>1780000</v>
      </c>
      <c r="J31" s="67"/>
      <c r="K31" s="11">
        <f t="shared" si="0"/>
        <v>2040000</v>
      </c>
      <c r="L31" s="2">
        <f t="shared" si="1"/>
        <v>340000</v>
      </c>
      <c r="M31" s="121">
        <f t="shared" si="3"/>
        <v>340000</v>
      </c>
    </row>
    <row r="32" spans="1:14" x14ac:dyDescent="0.25">
      <c r="A32" s="10">
        <v>44133</v>
      </c>
      <c r="B32" s="22"/>
      <c r="C32" s="36" t="s">
        <v>36</v>
      </c>
      <c r="D32" s="22" t="s">
        <v>126</v>
      </c>
      <c r="E32" s="11"/>
      <c r="F32" s="11">
        <v>3000000</v>
      </c>
      <c r="G32" s="2">
        <f t="shared" si="2"/>
        <v>10243271</v>
      </c>
      <c r="H32" s="2">
        <v>1320000</v>
      </c>
      <c r="I32" s="40">
        <v>2280000</v>
      </c>
      <c r="J32" s="67"/>
      <c r="K32" s="11">
        <f t="shared" si="0"/>
        <v>3600000</v>
      </c>
      <c r="L32" s="2">
        <f t="shared" si="1"/>
        <v>600000</v>
      </c>
      <c r="M32" s="121">
        <f t="shared" si="3"/>
        <v>600000</v>
      </c>
    </row>
    <row r="33" spans="1:14" x14ac:dyDescent="0.25">
      <c r="A33" s="10">
        <v>44134</v>
      </c>
      <c r="B33" s="22"/>
      <c r="C33" s="36" t="s">
        <v>36</v>
      </c>
      <c r="D33" s="22" t="s">
        <v>39</v>
      </c>
      <c r="E33" s="11"/>
      <c r="F33" s="11">
        <v>3300000</v>
      </c>
      <c r="G33" s="2">
        <f t="shared" si="2"/>
        <v>6943271</v>
      </c>
      <c r="H33" s="2">
        <v>1690000</v>
      </c>
      <c r="I33" s="40">
        <v>2280000</v>
      </c>
      <c r="J33" s="67"/>
      <c r="K33" s="11">
        <f t="shared" si="0"/>
        <v>3970000</v>
      </c>
      <c r="L33" s="2">
        <f t="shared" si="1"/>
        <v>670000</v>
      </c>
      <c r="M33" s="121">
        <f t="shared" si="3"/>
        <v>660000</v>
      </c>
    </row>
    <row r="34" spans="1:14" x14ac:dyDescent="0.25">
      <c r="A34" s="10">
        <v>44135</v>
      </c>
      <c r="B34" s="22"/>
      <c r="C34" s="36" t="s">
        <v>36</v>
      </c>
      <c r="D34" s="22" t="s">
        <v>37</v>
      </c>
      <c r="E34" s="11"/>
      <c r="F34" s="11">
        <v>1500000</v>
      </c>
      <c r="G34" s="2">
        <f t="shared" si="2"/>
        <v>5443271</v>
      </c>
      <c r="H34" s="2">
        <v>600000</v>
      </c>
      <c r="I34" s="40">
        <v>1200000</v>
      </c>
      <c r="J34" s="67"/>
      <c r="K34" s="11">
        <f t="shared" si="0"/>
        <v>1800000</v>
      </c>
      <c r="L34" s="2">
        <f t="shared" si="1"/>
        <v>300000</v>
      </c>
      <c r="M34" s="121">
        <f t="shared" si="3"/>
        <v>300000</v>
      </c>
    </row>
    <row r="35" spans="1:14" x14ac:dyDescent="0.25">
      <c r="A35" s="10">
        <v>44135</v>
      </c>
      <c r="B35" s="22"/>
      <c r="C35" s="36" t="s">
        <v>36</v>
      </c>
      <c r="D35" s="22" t="s">
        <v>62</v>
      </c>
      <c r="E35" s="11"/>
      <c r="F35" s="11">
        <v>1700000</v>
      </c>
      <c r="G35" s="2">
        <f t="shared" si="2"/>
        <v>3743271</v>
      </c>
      <c r="H35" s="2"/>
      <c r="I35" s="40">
        <v>1800000</v>
      </c>
      <c r="J35" s="67"/>
      <c r="K35" s="11">
        <f t="shared" si="0"/>
        <v>1800000</v>
      </c>
      <c r="L35" s="2">
        <f t="shared" si="1"/>
        <v>100000</v>
      </c>
      <c r="M35" s="121">
        <f t="shared" si="3"/>
        <v>340000</v>
      </c>
      <c r="N35" s="109" t="s">
        <v>129</v>
      </c>
    </row>
    <row r="36" spans="1:14" x14ac:dyDescent="0.25">
      <c r="A36" s="10"/>
      <c r="B36" s="22"/>
      <c r="C36" s="36" t="s">
        <v>36</v>
      </c>
      <c r="D36" s="22"/>
      <c r="E36" s="11"/>
      <c r="F36" s="11">
        <v>3200000</v>
      </c>
      <c r="G36" s="2">
        <f t="shared" si="2"/>
        <v>543271</v>
      </c>
      <c r="H36" s="2"/>
      <c r="I36" s="40">
        <v>3840000</v>
      </c>
      <c r="J36" s="67"/>
      <c r="K36" s="11">
        <f t="shared" si="0"/>
        <v>3840000</v>
      </c>
      <c r="L36" s="2">
        <f t="shared" si="1"/>
        <v>640000</v>
      </c>
      <c r="M36" s="121">
        <f t="shared" si="3"/>
        <v>640000</v>
      </c>
    </row>
    <row r="37" spans="1:14" x14ac:dyDescent="0.25">
      <c r="A37" s="10">
        <v>44136</v>
      </c>
      <c r="B37" s="22"/>
      <c r="C37" s="36" t="s">
        <v>36</v>
      </c>
      <c r="D37" s="22" t="s">
        <v>49</v>
      </c>
      <c r="E37" s="11"/>
      <c r="F37" s="11">
        <v>500000</v>
      </c>
      <c r="G37" s="2">
        <f t="shared" si="2"/>
        <v>43271</v>
      </c>
      <c r="H37" s="2">
        <v>160000</v>
      </c>
      <c r="I37" s="40">
        <v>440000</v>
      </c>
      <c r="J37" s="67"/>
      <c r="K37" s="11">
        <f t="shared" si="0"/>
        <v>600000</v>
      </c>
      <c r="L37" s="2">
        <f t="shared" si="1"/>
        <v>100000</v>
      </c>
      <c r="M37" s="121">
        <f t="shared" si="3"/>
        <v>100000</v>
      </c>
    </row>
    <row r="38" spans="1:14" x14ac:dyDescent="0.25">
      <c r="A38" s="16">
        <v>44137</v>
      </c>
      <c r="B38" s="23"/>
      <c r="C38" s="36" t="s">
        <v>101</v>
      </c>
      <c r="D38" s="23"/>
      <c r="E38" s="18">
        <v>20000124</v>
      </c>
      <c r="F38" s="11"/>
      <c r="G38" s="2">
        <f t="shared" si="2"/>
        <v>20043395</v>
      </c>
      <c r="H38" s="2"/>
      <c r="I38" s="40"/>
      <c r="J38" s="67"/>
      <c r="K38" s="11">
        <f t="shared" si="0"/>
        <v>0</v>
      </c>
      <c r="L38" s="2">
        <f t="shared" si="1"/>
        <v>0</v>
      </c>
      <c r="M38" s="121">
        <f t="shared" si="3"/>
        <v>0</v>
      </c>
    </row>
    <row r="39" spans="1:14" x14ac:dyDescent="0.25">
      <c r="A39" s="10">
        <v>44107</v>
      </c>
      <c r="B39" s="22"/>
      <c r="C39" s="36" t="s">
        <v>36</v>
      </c>
      <c r="D39" s="22" t="s">
        <v>50</v>
      </c>
      <c r="E39" s="11"/>
      <c r="F39" s="11">
        <v>6000000</v>
      </c>
      <c r="G39" s="2">
        <f t="shared" si="2"/>
        <v>14043395</v>
      </c>
      <c r="H39" s="2">
        <v>440000</v>
      </c>
      <c r="I39" s="40">
        <v>6760000</v>
      </c>
      <c r="J39" s="67"/>
      <c r="K39" s="11">
        <f t="shared" si="0"/>
        <v>7200000</v>
      </c>
      <c r="L39" s="2">
        <f t="shared" si="1"/>
        <v>1200000</v>
      </c>
      <c r="M39" s="121">
        <f t="shared" si="3"/>
        <v>1200000</v>
      </c>
    </row>
    <row r="40" spans="1:14" x14ac:dyDescent="0.25">
      <c r="A40" s="10">
        <v>44108</v>
      </c>
      <c r="B40" s="22"/>
      <c r="C40" s="36" t="s">
        <v>36</v>
      </c>
      <c r="D40" s="22" t="s">
        <v>116</v>
      </c>
      <c r="E40" s="11"/>
      <c r="F40" s="11">
        <v>5300000</v>
      </c>
      <c r="G40" s="2">
        <f t="shared" si="2"/>
        <v>8743395</v>
      </c>
      <c r="H40" s="2">
        <v>2712000</v>
      </c>
      <c r="I40" s="40">
        <v>3680000</v>
      </c>
      <c r="J40" s="67"/>
      <c r="K40" s="11">
        <f t="shared" si="0"/>
        <v>6392000</v>
      </c>
      <c r="L40" s="2">
        <f t="shared" si="1"/>
        <v>1092000</v>
      </c>
      <c r="M40" s="121">
        <f t="shared" si="3"/>
        <v>1060000</v>
      </c>
    </row>
    <row r="41" spans="1:14" x14ac:dyDescent="0.25">
      <c r="A41" s="10">
        <v>44140</v>
      </c>
      <c r="B41" s="22"/>
      <c r="C41" s="36" t="s">
        <v>36</v>
      </c>
      <c r="D41" s="22" t="s">
        <v>60</v>
      </c>
      <c r="E41" s="11"/>
      <c r="F41" s="11">
        <v>6900000</v>
      </c>
      <c r="G41" s="2">
        <f t="shared" si="2"/>
        <v>1843395</v>
      </c>
      <c r="H41" s="2">
        <v>3300000</v>
      </c>
      <c r="I41" s="40">
        <v>5000000</v>
      </c>
      <c r="J41" s="67"/>
      <c r="K41" s="11">
        <f t="shared" si="0"/>
        <v>8300000</v>
      </c>
      <c r="L41" s="2">
        <f t="shared" si="1"/>
        <v>1400000</v>
      </c>
      <c r="M41" s="121">
        <f t="shared" si="3"/>
        <v>1380000</v>
      </c>
    </row>
    <row r="42" spans="1:14" x14ac:dyDescent="0.25">
      <c r="A42" s="10">
        <v>44141</v>
      </c>
      <c r="B42" s="22"/>
      <c r="C42" s="36" t="s">
        <v>36</v>
      </c>
      <c r="D42" s="22" t="s">
        <v>87</v>
      </c>
      <c r="E42" s="11"/>
      <c r="F42" s="11">
        <v>1800000</v>
      </c>
      <c r="G42" s="2">
        <f t="shared" si="2"/>
        <v>43395</v>
      </c>
      <c r="H42" s="2">
        <v>530000</v>
      </c>
      <c r="I42" s="40">
        <v>1510000</v>
      </c>
      <c r="J42" s="67"/>
      <c r="K42" s="11">
        <f t="shared" si="0"/>
        <v>2040000</v>
      </c>
      <c r="L42" s="2">
        <f t="shared" si="1"/>
        <v>240000</v>
      </c>
      <c r="M42" s="121">
        <f t="shared" si="3"/>
        <v>360000</v>
      </c>
    </row>
    <row r="43" spans="1:14" x14ac:dyDescent="0.25">
      <c r="A43" s="10">
        <v>44141</v>
      </c>
      <c r="B43" s="22"/>
      <c r="C43" s="36" t="s">
        <v>36</v>
      </c>
      <c r="D43" s="22"/>
      <c r="E43" s="18">
        <v>20000124</v>
      </c>
      <c r="F43" s="11"/>
      <c r="G43" s="2">
        <f t="shared" si="2"/>
        <v>20043519</v>
      </c>
      <c r="H43" s="2"/>
      <c r="I43" s="40"/>
      <c r="J43" s="67"/>
      <c r="K43" s="11">
        <f t="shared" si="0"/>
        <v>0</v>
      </c>
      <c r="L43" s="2">
        <f t="shared" si="1"/>
        <v>0</v>
      </c>
      <c r="M43" s="121">
        <f t="shared" si="3"/>
        <v>0</v>
      </c>
    </row>
    <row r="44" spans="1:14" x14ac:dyDescent="0.25">
      <c r="A44" s="10">
        <v>44142</v>
      </c>
      <c r="B44" s="22"/>
      <c r="C44" s="36" t="s">
        <v>36</v>
      </c>
      <c r="D44" s="22" t="s">
        <v>84</v>
      </c>
      <c r="E44" s="11"/>
      <c r="F44" s="11">
        <v>2900000</v>
      </c>
      <c r="G44" s="2">
        <f t="shared" si="2"/>
        <v>17143519</v>
      </c>
      <c r="H44" s="2">
        <v>870000</v>
      </c>
      <c r="I44" s="40">
        <v>2500000</v>
      </c>
      <c r="J44" s="67"/>
      <c r="K44" s="11">
        <f t="shared" si="0"/>
        <v>3370000</v>
      </c>
      <c r="L44" s="2">
        <f t="shared" si="1"/>
        <v>470000</v>
      </c>
      <c r="M44" s="121">
        <f t="shared" si="3"/>
        <v>580000</v>
      </c>
    </row>
    <row r="45" spans="1:14" x14ac:dyDescent="0.25">
      <c r="A45" s="10">
        <v>44143</v>
      </c>
      <c r="B45" s="22"/>
      <c r="C45" s="36" t="s">
        <v>36</v>
      </c>
      <c r="D45" s="22" t="s">
        <v>50</v>
      </c>
      <c r="E45" s="11"/>
      <c r="F45" s="11">
        <v>700000</v>
      </c>
      <c r="G45" s="2">
        <f t="shared" si="2"/>
        <v>16443519</v>
      </c>
      <c r="H45" s="2">
        <v>120000</v>
      </c>
      <c r="I45" s="40">
        <v>720000</v>
      </c>
      <c r="J45" s="67"/>
      <c r="K45" s="11">
        <f t="shared" si="0"/>
        <v>840000</v>
      </c>
      <c r="L45" s="2">
        <f t="shared" si="1"/>
        <v>140000</v>
      </c>
      <c r="M45" s="121">
        <f t="shared" si="3"/>
        <v>140000</v>
      </c>
    </row>
    <row r="46" spans="1:14" x14ac:dyDescent="0.25">
      <c r="A46" s="10">
        <v>44144</v>
      </c>
      <c r="B46" s="22"/>
      <c r="C46" s="36" t="s">
        <v>36</v>
      </c>
      <c r="D46" s="22"/>
      <c r="E46" s="11">
        <v>20000124</v>
      </c>
      <c r="F46" s="11"/>
      <c r="G46" s="2">
        <f t="shared" si="2"/>
        <v>36443643</v>
      </c>
      <c r="H46" s="2"/>
      <c r="I46" s="40"/>
      <c r="J46" s="67"/>
      <c r="K46" s="11">
        <f t="shared" si="0"/>
        <v>0</v>
      </c>
      <c r="L46" s="2">
        <f t="shared" si="1"/>
        <v>0</v>
      </c>
      <c r="M46" s="121">
        <f t="shared" si="3"/>
        <v>0</v>
      </c>
    </row>
    <row r="47" spans="1:14" x14ac:dyDescent="0.25">
      <c r="A47" s="10">
        <v>44144</v>
      </c>
      <c r="B47" s="22"/>
      <c r="C47" s="36" t="s">
        <v>36</v>
      </c>
      <c r="D47" s="22" t="s">
        <v>147</v>
      </c>
      <c r="E47" s="11"/>
      <c r="F47" s="11">
        <v>6000000</v>
      </c>
      <c r="G47" s="2">
        <f t="shared" si="2"/>
        <v>30443643</v>
      </c>
      <c r="H47" s="2">
        <v>1570000</v>
      </c>
      <c r="I47" s="40">
        <v>5280000</v>
      </c>
      <c r="J47" s="67"/>
      <c r="K47" s="11">
        <f t="shared" si="0"/>
        <v>6850000</v>
      </c>
      <c r="L47" s="2">
        <f t="shared" si="1"/>
        <v>850000</v>
      </c>
      <c r="M47" s="121">
        <f t="shared" si="3"/>
        <v>1200000</v>
      </c>
      <c r="N47" s="156" t="s">
        <v>155</v>
      </c>
    </row>
    <row r="48" spans="1:14" x14ac:dyDescent="0.25">
      <c r="A48" s="10">
        <v>44145</v>
      </c>
      <c r="B48" s="22"/>
      <c r="C48" s="36" t="s">
        <v>36</v>
      </c>
      <c r="D48" s="22" t="s">
        <v>38</v>
      </c>
      <c r="E48" s="11"/>
      <c r="F48" s="11">
        <v>2200000</v>
      </c>
      <c r="G48" s="2">
        <f t="shared" si="2"/>
        <v>28243643</v>
      </c>
      <c r="H48" s="2">
        <v>2030000</v>
      </c>
      <c r="I48" s="40">
        <v>620000</v>
      </c>
      <c r="J48" s="67"/>
      <c r="K48" s="11">
        <f t="shared" si="0"/>
        <v>2650000</v>
      </c>
      <c r="L48" s="2">
        <f t="shared" si="1"/>
        <v>450000</v>
      </c>
      <c r="M48" s="121">
        <f t="shared" si="3"/>
        <v>440000</v>
      </c>
    </row>
    <row r="49" spans="1:14" x14ac:dyDescent="0.25">
      <c r="A49" s="10">
        <v>44146</v>
      </c>
      <c r="B49" s="22"/>
      <c r="C49" s="36" t="s">
        <v>36</v>
      </c>
      <c r="D49" s="22" t="s">
        <v>89</v>
      </c>
      <c r="E49" s="11"/>
      <c r="F49" s="11">
        <v>1600000</v>
      </c>
      <c r="G49" s="2">
        <f t="shared" si="2"/>
        <v>26643643</v>
      </c>
      <c r="H49" s="2">
        <v>720000</v>
      </c>
      <c r="I49" s="40">
        <v>1200000</v>
      </c>
      <c r="J49" s="67"/>
      <c r="K49" s="11">
        <f t="shared" si="0"/>
        <v>1920000</v>
      </c>
      <c r="L49" s="2">
        <f t="shared" si="1"/>
        <v>320000</v>
      </c>
      <c r="M49" s="121">
        <f t="shared" si="3"/>
        <v>320000</v>
      </c>
    </row>
    <row r="50" spans="1:14" x14ac:dyDescent="0.25">
      <c r="A50" s="10">
        <v>44147</v>
      </c>
      <c r="B50" s="22"/>
      <c r="C50" s="36" t="s">
        <v>36</v>
      </c>
      <c r="D50" s="22" t="s">
        <v>62</v>
      </c>
      <c r="E50" s="11"/>
      <c r="F50" s="11">
        <v>1700000</v>
      </c>
      <c r="G50" s="2">
        <f t="shared" si="2"/>
        <v>24943643</v>
      </c>
      <c r="H50" s="2">
        <v>120000</v>
      </c>
      <c r="I50" s="40">
        <v>1920000</v>
      </c>
      <c r="J50" s="67"/>
      <c r="K50" s="11">
        <f t="shared" si="0"/>
        <v>2040000</v>
      </c>
      <c r="L50" s="2">
        <f t="shared" si="1"/>
        <v>340000</v>
      </c>
      <c r="M50" s="121">
        <f t="shared" si="3"/>
        <v>340000</v>
      </c>
    </row>
    <row r="51" spans="1:14" x14ac:dyDescent="0.25">
      <c r="A51" s="10"/>
      <c r="B51" s="22"/>
      <c r="C51" s="36" t="s">
        <v>36</v>
      </c>
      <c r="D51" s="22"/>
      <c r="E51" s="11"/>
      <c r="F51" s="11">
        <v>7700000</v>
      </c>
      <c r="G51" s="2">
        <f t="shared" si="2"/>
        <v>17243643</v>
      </c>
      <c r="H51" s="2">
        <v>720000</v>
      </c>
      <c r="I51" s="40">
        <v>8520000</v>
      </c>
      <c r="J51" s="67"/>
      <c r="K51" s="11">
        <f t="shared" si="0"/>
        <v>9240000</v>
      </c>
      <c r="L51" s="2">
        <f t="shared" si="1"/>
        <v>1540000</v>
      </c>
      <c r="M51" s="121">
        <f t="shared" si="3"/>
        <v>1540000</v>
      </c>
    </row>
    <row r="52" spans="1:14" x14ac:dyDescent="0.25">
      <c r="A52" s="10">
        <v>44148</v>
      </c>
      <c r="B52" s="22"/>
      <c r="C52" s="36" t="s">
        <v>36</v>
      </c>
      <c r="D52" s="22" t="s">
        <v>84</v>
      </c>
      <c r="E52" s="11"/>
      <c r="F52" s="11">
        <v>1700000</v>
      </c>
      <c r="G52" s="2">
        <f t="shared" si="2"/>
        <v>15543643</v>
      </c>
      <c r="H52" s="2"/>
      <c r="I52" s="40">
        <v>2040000</v>
      </c>
      <c r="J52" s="67"/>
      <c r="K52" s="11">
        <f t="shared" si="0"/>
        <v>2040000</v>
      </c>
      <c r="L52" s="2">
        <f t="shared" si="1"/>
        <v>340000</v>
      </c>
      <c r="M52" s="121">
        <f t="shared" si="3"/>
        <v>340000</v>
      </c>
    </row>
    <row r="53" spans="1:14" x14ac:dyDescent="0.25">
      <c r="A53" s="10">
        <v>44149</v>
      </c>
      <c r="B53" s="22"/>
      <c r="C53" s="36" t="s">
        <v>36</v>
      </c>
      <c r="D53" s="22" t="s">
        <v>50</v>
      </c>
      <c r="E53" s="11"/>
      <c r="F53" s="11">
        <v>1100000</v>
      </c>
      <c r="G53" s="2">
        <f t="shared" si="2"/>
        <v>14443643</v>
      </c>
      <c r="H53" s="2">
        <v>240000</v>
      </c>
      <c r="I53" s="40">
        <v>1080000</v>
      </c>
      <c r="J53" s="67"/>
      <c r="K53" s="11">
        <f t="shared" si="0"/>
        <v>1320000</v>
      </c>
      <c r="L53" s="2">
        <f t="shared" si="1"/>
        <v>220000</v>
      </c>
      <c r="M53" s="121">
        <f t="shared" si="3"/>
        <v>220000</v>
      </c>
    </row>
    <row r="54" spans="1:14" x14ac:dyDescent="0.25">
      <c r="A54" s="10">
        <v>44149</v>
      </c>
      <c r="B54" s="22"/>
      <c r="C54" s="36" t="s">
        <v>36</v>
      </c>
      <c r="D54" s="22" t="s">
        <v>147</v>
      </c>
      <c r="E54" s="11"/>
      <c r="F54" s="11">
        <v>9000000</v>
      </c>
      <c r="G54" s="2">
        <f t="shared" si="2"/>
        <v>5443643</v>
      </c>
      <c r="H54" s="2">
        <v>2490000</v>
      </c>
      <c r="I54" s="40">
        <v>8310000</v>
      </c>
      <c r="J54" s="67"/>
      <c r="K54" s="11">
        <f t="shared" si="0"/>
        <v>10800000</v>
      </c>
      <c r="L54" s="2">
        <f t="shared" si="1"/>
        <v>1800000</v>
      </c>
      <c r="M54" s="121">
        <f t="shared" si="3"/>
        <v>1800000</v>
      </c>
    </row>
    <row r="55" spans="1:14" x14ac:dyDescent="0.25">
      <c r="A55" s="16">
        <v>44149</v>
      </c>
      <c r="B55" s="23"/>
      <c r="C55" s="36" t="s">
        <v>36</v>
      </c>
      <c r="D55" s="23" t="s">
        <v>62</v>
      </c>
      <c r="E55" s="18"/>
      <c r="F55" s="11">
        <v>1000000</v>
      </c>
      <c r="G55" s="2">
        <f t="shared" si="2"/>
        <v>4443643</v>
      </c>
      <c r="H55" s="2"/>
      <c r="I55" s="40">
        <v>1200000</v>
      </c>
      <c r="J55" s="67"/>
      <c r="K55" s="11">
        <f t="shared" si="0"/>
        <v>1200000</v>
      </c>
      <c r="L55" s="2">
        <f t="shared" si="1"/>
        <v>200000</v>
      </c>
      <c r="M55" s="121">
        <f t="shared" si="3"/>
        <v>200000</v>
      </c>
    </row>
    <row r="56" spans="1:14" x14ac:dyDescent="0.25">
      <c r="A56" s="10"/>
      <c r="B56" s="22"/>
      <c r="C56" s="36" t="s">
        <v>36</v>
      </c>
      <c r="D56" s="22"/>
      <c r="E56" s="11"/>
      <c r="F56" s="11">
        <v>3700000</v>
      </c>
      <c r="G56" s="2">
        <f t="shared" si="2"/>
        <v>743643</v>
      </c>
      <c r="H56" s="2">
        <v>1080000</v>
      </c>
      <c r="I56" s="40">
        <v>3360000</v>
      </c>
      <c r="J56" s="67"/>
      <c r="K56" s="11">
        <f t="shared" si="0"/>
        <v>4440000</v>
      </c>
      <c r="L56" s="2">
        <f t="shared" si="1"/>
        <v>740000</v>
      </c>
      <c r="M56" s="121">
        <f t="shared" si="3"/>
        <v>740000</v>
      </c>
    </row>
    <row r="57" spans="1:14" x14ac:dyDescent="0.25">
      <c r="A57" s="10">
        <v>44150</v>
      </c>
      <c r="B57" s="22"/>
      <c r="C57" s="36" t="s">
        <v>36</v>
      </c>
      <c r="D57" s="22" t="s">
        <v>39</v>
      </c>
      <c r="E57" s="11"/>
      <c r="F57" s="11">
        <v>500000</v>
      </c>
      <c r="G57" s="2">
        <f t="shared" si="2"/>
        <v>243643</v>
      </c>
      <c r="H57" s="2">
        <v>120000</v>
      </c>
      <c r="I57" s="40">
        <v>480000</v>
      </c>
      <c r="J57" s="67"/>
      <c r="K57" s="11">
        <f t="shared" si="0"/>
        <v>600000</v>
      </c>
      <c r="L57" s="2">
        <f t="shared" si="1"/>
        <v>100000</v>
      </c>
      <c r="M57" s="121">
        <f t="shared" si="3"/>
        <v>100000</v>
      </c>
    </row>
    <row r="58" spans="1:14" x14ac:dyDescent="0.25">
      <c r="A58" s="10">
        <v>44151</v>
      </c>
      <c r="B58" s="22"/>
      <c r="C58" s="36" t="s">
        <v>34</v>
      </c>
      <c r="D58" s="22"/>
      <c r="E58" s="11">
        <v>20000124</v>
      </c>
      <c r="F58" s="11"/>
      <c r="G58" s="2">
        <f t="shared" si="2"/>
        <v>20243767</v>
      </c>
      <c r="H58" s="2"/>
      <c r="I58" s="40"/>
      <c r="J58" s="67"/>
      <c r="K58" s="11">
        <f t="shared" si="0"/>
        <v>0</v>
      </c>
      <c r="L58" s="2">
        <f t="shared" si="1"/>
        <v>0</v>
      </c>
      <c r="M58" s="121">
        <f t="shared" si="3"/>
        <v>0</v>
      </c>
    </row>
    <row r="59" spans="1:14" x14ac:dyDescent="0.25">
      <c r="A59" s="10">
        <v>44152</v>
      </c>
      <c r="B59" s="22"/>
      <c r="C59" s="36" t="s">
        <v>36</v>
      </c>
      <c r="D59" s="22" t="s">
        <v>78</v>
      </c>
      <c r="E59" s="11"/>
      <c r="F59" s="11">
        <v>7500000</v>
      </c>
      <c r="G59" s="2">
        <f t="shared" si="2"/>
        <v>12743767</v>
      </c>
      <c r="H59" s="2">
        <v>1750000</v>
      </c>
      <c r="I59" s="40">
        <v>7320000</v>
      </c>
      <c r="J59" s="67"/>
      <c r="K59" s="11">
        <f t="shared" si="0"/>
        <v>9070000</v>
      </c>
      <c r="L59" s="2">
        <f t="shared" si="1"/>
        <v>1570000</v>
      </c>
      <c r="M59" s="121">
        <f t="shared" si="3"/>
        <v>1500000</v>
      </c>
      <c r="N59" s="109" t="s">
        <v>163</v>
      </c>
    </row>
    <row r="60" spans="1:14" x14ac:dyDescent="0.25">
      <c r="A60" s="10">
        <v>44153</v>
      </c>
      <c r="B60" s="22"/>
      <c r="C60" s="36" t="s">
        <v>36</v>
      </c>
      <c r="D60" s="22" t="s">
        <v>83</v>
      </c>
      <c r="E60" s="11"/>
      <c r="F60" s="11">
        <v>4000000</v>
      </c>
      <c r="G60" s="2">
        <f t="shared" si="2"/>
        <v>8743767</v>
      </c>
      <c r="H60" s="2">
        <v>240000</v>
      </c>
      <c r="I60" s="40">
        <v>4560000</v>
      </c>
      <c r="J60" s="67"/>
      <c r="K60" s="11">
        <f t="shared" si="0"/>
        <v>4800000</v>
      </c>
      <c r="L60" s="2">
        <f t="shared" si="1"/>
        <v>800000</v>
      </c>
      <c r="M60" s="121">
        <f t="shared" si="3"/>
        <v>800000</v>
      </c>
    </row>
    <row r="61" spans="1:14" x14ac:dyDescent="0.25">
      <c r="A61" s="10">
        <v>44154</v>
      </c>
      <c r="B61" s="22"/>
      <c r="C61" s="36" t="s">
        <v>36</v>
      </c>
      <c r="D61" s="22"/>
      <c r="E61" s="11"/>
      <c r="F61" s="11">
        <v>4500000</v>
      </c>
      <c r="G61" s="2">
        <f t="shared" si="2"/>
        <v>4243767</v>
      </c>
      <c r="H61" s="2">
        <v>920000</v>
      </c>
      <c r="I61" s="40">
        <v>4480000</v>
      </c>
      <c r="J61" s="67"/>
      <c r="K61" s="11">
        <f t="shared" si="0"/>
        <v>5400000</v>
      </c>
      <c r="L61" s="2">
        <f t="shared" si="1"/>
        <v>900000</v>
      </c>
      <c r="M61" s="121">
        <f t="shared" si="3"/>
        <v>900000</v>
      </c>
    </row>
    <row r="62" spans="1:14" x14ac:dyDescent="0.25">
      <c r="A62" s="16">
        <v>44154</v>
      </c>
      <c r="B62" s="23"/>
      <c r="C62" s="36" t="s">
        <v>36</v>
      </c>
      <c r="D62" s="23" t="s">
        <v>62</v>
      </c>
      <c r="E62" s="18"/>
      <c r="F62" s="11">
        <v>1000000</v>
      </c>
      <c r="G62" s="2">
        <f t="shared" si="2"/>
        <v>3243767</v>
      </c>
      <c r="H62" s="2">
        <v>120000</v>
      </c>
      <c r="I62" s="40">
        <v>1080000</v>
      </c>
      <c r="J62" s="67"/>
      <c r="K62" s="11">
        <f t="shared" si="0"/>
        <v>1200000</v>
      </c>
      <c r="L62" s="2">
        <f t="shared" si="1"/>
        <v>200000</v>
      </c>
      <c r="M62" s="121">
        <f t="shared" si="3"/>
        <v>200000</v>
      </c>
    </row>
    <row r="63" spans="1:14" x14ac:dyDescent="0.25">
      <c r="A63" s="10">
        <v>44155</v>
      </c>
      <c r="B63" s="22"/>
      <c r="C63" s="36" t="s">
        <v>101</v>
      </c>
      <c r="D63" s="22"/>
      <c r="E63" s="11">
        <v>20000124</v>
      </c>
      <c r="F63" s="11"/>
      <c r="G63" s="2">
        <f t="shared" si="2"/>
        <v>23243891</v>
      </c>
      <c r="H63" s="2"/>
      <c r="I63" s="40"/>
      <c r="J63" s="67"/>
      <c r="K63" s="11">
        <f t="shared" si="0"/>
        <v>0</v>
      </c>
      <c r="L63" s="2">
        <f t="shared" si="1"/>
        <v>0</v>
      </c>
      <c r="M63" s="121">
        <f t="shared" si="3"/>
        <v>0</v>
      </c>
    </row>
    <row r="64" spans="1:14" x14ac:dyDescent="0.25">
      <c r="A64" s="10">
        <v>44155</v>
      </c>
      <c r="B64" s="22"/>
      <c r="C64" s="36" t="s">
        <v>36</v>
      </c>
      <c r="D64" s="22" t="s">
        <v>38</v>
      </c>
      <c r="E64" s="11"/>
      <c r="F64" s="11">
        <v>3500000</v>
      </c>
      <c r="G64" s="2">
        <f t="shared" si="2"/>
        <v>19743891</v>
      </c>
      <c r="H64" s="2">
        <v>1320000</v>
      </c>
      <c r="I64" s="40">
        <v>2880000</v>
      </c>
      <c r="J64" s="67"/>
      <c r="K64" s="11">
        <f t="shared" si="0"/>
        <v>4200000</v>
      </c>
      <c r="L64" s="2">
        <f>H64+I64+J64-F64</f>
        <v>700000</v>
      </c>
      <c r="M64" s="121">
        <f t="shared" si="3"/>
        <v>700000</v>
      </c>
    </row>
    <row r="65" spans="1:14" x14ac:dyDescent="0.25">
      <c r="A65" s="10">
        <v>44156</v>
      </c>
      <c r="B65" s="22"/>
      <c r="C65" s="36" t="s">
        <v>36</v>
      </c>
      <c r="D65" s="22" t="s">
        <v>89</v>
      </c>
      <c r="E65" s="11"/>
      <c r="F65" s="11">
        <v>1300000</v>
      </c>
      <c r="G65" s="2">
        <f t="shared" si="2"/>
        <v>18443891</v>
      </c>
      <c r="H65" s="2">
        <v>220000</v>
      </c>
      <c r="I65" s="40">
        <v>1340000</v>
      </c>
      <c r="J65" s="67"/>
      <c r="K65" s="11">
        <f t="shared" si="0"/>
        <v>1560000</v>
      </c>
      <c r="L65" s="2">
        <f t="shared" si="1"/>
        <v>260000</v>
      </c>
      <c r="M65" s="121">
        <f t="shared" si="3"/>
        <v>260000</v>
      </c>
    </row>
    <row r="66" spans="1:14" x14ac:dyDescent="0.25">
      <c r="A66" s="10">
        <v>44158</v>
      </c>
      <c r="B66" s="22"/>
      <c r="C66" s="36" t="s">
        <v>36</v>
      </c>
      <c r="D66" s="22" t="s">
        <v>147</v>
      </c>
      <c r="E66" s="11"/>
      <c r="F66" s="11">
        <v>7200000</v>
      </c>
      <c r="G66" s="2">
        <f t="shared" si="2"/>
        <v>11243891</v>
      </c>
      <c r="H66" s="2">
        <v>3810000</v>
      </c>
      <c r="I66" s="40">
        <v>4920000</v>
      </c>
      <c r="J66" s="67"/>
      <c r="K66" s="11">
        <f t="shared" si="0"/>
        <v>8730000</v>
      </c>
      <c r="L66" s="2">
        <f t="shared" si="1"/>
        <v>1530000</v>
      </c>
      <c r="M66" s="121">
        <f t="shared" si="3"/>
        <v>1440000</v>
      </c>
      <c r="N66" s="109" t="s">
        <v>174</v>
      </c>
    </row>
    <row r="67" spans="1:14" x14ac:dyDescent="0.25">
      <c r="A67" s="10">
        <v>44158</v>
      </c>
      <c r="B67" s="22"/>
      <c r="C67" s="36" t="s">
        <v>36</v>
      </c>
      <c r="D67" s="22" t="s">
        <v>49</v>
      </c>
      <c r="E67" s="11"/>
      <c r="F67" s="11">
        <v>1400000</v>
      </c>
      <c r="G67" s="2">
        <f t="shared" si="2"/>
        <v>9843891</v>
      </c>
      <c r="H67" s="2">
        <v>995000</v>
      </c>
      <c r="I67" s="40">
        <v>720000</v>
      </c>
      <c r="J67" s="67"/>
      <c r="K67" s="11">
        <f t="shared" si="0"/>
        <v>1715000</v>
      </c>
      <c r="L67" s="2">
        <f t="shared" si="1"/>
        <v>315000</v>
      </c>
      <c r="M67" s="121">
        <f t="shared" si="3"/>
        <v>280000</v>
      </c>
    </row>
    <row r="68" spans="1:14" x14ac:dyDescent="0.25">
      <c r="A68" s="34">
        <v>44159</v>
      </c>
      <c r="B68" s="35"/>
      <c r="C68" s="36" t="s">
        <v>36</v>
      </c>
      <c r="D68" s="35"/>
      <c r="E68" s="11">
        <v>20000124</v>
      </c>
      <c r="F68" s="11"/>
      <c r="G68" s="2">
        <f t="shared" si="2"/>
        <v>29844015</v>
      </c>
      <c r="H68" s="2"/>
      <c r="I68" s="40"/>
      <c r="J68" s="67"/>
      <c r="K68" s="11">
        <f t="shared" si="0"/>
        <v>0</v>
      </c>
      <c r="L68" s="2">
        <f t="shared" si="1"/>
        <v>0</v>
      </c>
      <c r="M68" s="121">
        <f t="shared" si="3"/>
        <v>0</v>
      </c>
    </row>
    <row r="69" spans="1:14" x14ac:dyDescent="0.25">
      <c r="A69" s="34">
        <v>44160</v>
      </c>
      <c r="B69" s="35"/>
      <c r="C69" s="36" t="s">
        <v>36</v>
      </c>
      <c r="D69" s="35" t="s">
        <v>56</v>
      </c>
      <c r="E69" s="37"/>
      <c r="F69" s="11">
        <v>7600000</v>
      </c>
      <c r="G69" s="2">
        <f t="shared" si="2"/>
        <v>22244015</v>
      </c>
      <c r="H69" s="2">
        <v>2160000</v>
      </c>
      <c r="I69" s="40">
        <v>6960000</v>
      </c>
      <c r="J69" s="67"/>
      <c r="K69" s="11">
        <f t="shared" si="0"/>
        <v>9120000</v>
      </c>
      <c r="L69" s="2">
        <f t="shared" si="1"/>
        <v>1520000</v>
      </c>
      <c r="M69" s="121">
        <f t="shared" si="3"/>
        <v>1520000</v>
      </c>
    </row>
    <row r="70" spans="1:14" x14ac:dyDescent="0.25">
      <c r="A70" s="10">
        <v>44161</v>
      </c>
      <c r="B70" s="22"/>
      <c r="C70" s="36" t="s">
        <v>36</v>
      </c>
      <c r="D70" s="22" t="s">
        <v>175</v>
      </c>
      <c r="E70" s="11"/>
      <c r="F70" s="11">
        <v>8500000</v>
      </c>
      <c r="G70" s="2">
        <f t="shared" si="2"/>
        <v>13744015</v>
      </c>
      <c r="H70" s="2">
        <v>1800000</v>
      </c>
      <c r="I70" s="40">
        <v>8400000</v>
      </c>
      <c r="J70" s="67"/>
      <c r="K70" s="11">
        <f t="shared" ref="K70:K112" si="4">H70+I70-J70</f>
        <v>10200000</v>
      </c>
      <c r="L70" s="2">
        <f t="shared" ref="L70:L112" si="5">H70+I70+J70-F70</f>
        <v>1700000</v>
      </c>
      <c r="M70" s="121">
        <f t="shared" si="3"/>
        <v>1700000</v>
      </c>
    </row>
    <row r="71" spans="1:14" x14ac:dyDescent="0.25">
      <c r="A71" s="10">
        <v>44162</v>
      </c>
      <c r="B71" s="22"/>
      <c r="C71" s="36" t="s">
        <v>36</v>
      </c>
      <c r="D71" s="22" t="s">
        <v>87</v>
      </c>
      <c r="E71" s="11"/>
      <c r="F71" s="11">
        <v>2000000</v>
      </c>
      <c r="G71" s="2">
        <f t="shared" ref="G71:G80" si="6">G70+E71-F71</f>
        <v>11744015</v>
      </c>
      <c r="H71" s="2">
        <v>160000</v>
      </c>
      <c r="I71" s="40">
        <v>2240000</v>
      </c>
      <c r="J71" s="67"/>
      <c r="K71" s="11">
        <f t="shared" si="4"/>
        <v>2400000</v>
      </c>
      <c r="L71" s="2">
        <f t="shared" si="5"/>
        <v>400000</v>
      </c>
      <c r="M71" s="121">
        <f t="shared" si="3"/>
        <v>400000</v>
      </c>
    </row>
    <row r="72" spans="1:14" x14ac:dyDescent="0.25">
      <c r="A72" s="10">
        <v>44163</v>
      </c>
      <c r="B72" s="22"/>
      <c r="C72" s="36" t="s">
        <v>36</v>
      </c>
      <c r="D72" s="22" t="s">
        <v>83</v>
      </c>
      <c r="E72" s="11"/>
      <c r="F72" s="11">
        <v>8400000</v>
      </c>
      <c r="G72" s="2">
        <f t="shared" si="6"/>
        <v>3344015</v>
      </c>
      <c r="H72" s="2">
        <v>3720000</v>
      </c>
      <c r="I72" s="40">
        <v>6360000</v>
      </c>
      <c r="J72" s="67"/>
      <c r="K72" s="11">
        <f t="shared" si="4"/>
        <v>10080000</v>
      </c>
      <c r="L72" s="2">
        <f t="shared" si="5"/>
        <v>1680000</v>
      </c>
      <c r="M72" s="121">
        <f t="shared" si="3"/>
        <v>1680000</v>
      </c>
    </row>
    <row r="73" spans="1:14" x14ac:dyDescent="0.25">
      <c r="A73" s="10">
        <v>44164</v>
      </c>
      <c r="B73" s="22"/>
      <c r="C73" s="36" t="s">
        <v>36</v>
      </c>
      <c r="D73" s="22" t="s">
        <v>78</v>
      </c>
      <c r="E73" s="11"/>
      <c r="F73" s="11">
        <v>3200000</v>
      </c>
      <c r="G73" s="2">
        <f t="shared" si="6"/>
        <v>144015</v>
      </c>
      <c r="H73" s="2">
        <v>1800000</v>
      </c>
      <c r="I73" s="40">
        <v>2040000</v>
      </c>
      <c r="J73" s="67"/>
      <c r="K73" s="11">
        <f t="shared" si="4"/>
        <v>3840000</v>
      </c>
      <c r="L73" s="2">
        <f t="shared" si="5"/>
        <v>640000</v>
      </c>
      <c r="M73" s="121">
        <f t="shared" ref="M73:M136" si="7">F73*0.2</f>
        <v>640000</v>
      </c>
    </row>
    <row r="74" spans="1:14" x14ac:dyDescent="0.25">
      <c r="A74" s="10">
        <v>44166</v>
      </c>
      <c r="B74" s="22"/>
      <c r="C74" s="36" t="s">
        <v>34</v>
      </c>
      <c r="D74" s="22"/>
      <c r="E74" s="11">
        <v>20000124</v>
      </c>
      <c r="F74" s="11"/>
      <c r="G74" s="2">
        <f t="shared" si="6"/>
        <v>20144139</v>
      </c>
      <c r="H74" s="2"/>
      <c r="I74" s="40"/>
      <c r="J74" s="67"/>
      <c r="K74" s="11">
        <f t="shared" si="4"/>
        <v>0</v>
      </c>
      <c r="L74" s="2">
        <f t="shared" si="5"/>
        <v>0</v>
      </c>
      <c r="M74" s="121">
        <f t="shared" si="7"/>
        <v>0</v>
      </c>
    </row>
    <row r="75" spans="1:14" x14ac:dyDescent="0.25">
      <c r="A75" s="10">
        <v>44167</v>
      </c>
      <c r="B75" s="22"/>
      <c r="C75" s="36" t="s">
        <v>36</v>
      </c>
      <c r="D75" s="22" t="s">
        <v>83</v>
      </c>
      <c r="E75" s="11"/>
      <c r="F75" s="11">
        <v>8500000</v>
      </c>
      <c r="G75" s="2">
        <f t="shared" si="6"/>
        <v>11644139</v>
      </c>
      <c r="H75" s="2">
        <v>2730000</v>
      </c>
      <c r="I75" s="40">
        <v>7480000</v>
      </c>
      <c r="J75" s="67"/>
      <c r="K75" s="11">
        <f t="shared" si="4"/>
        <v>10210000</v>
      </c>
      <c r="L75" s="2">
        <f t="shared" si="5"/>
        <v>1710000</v>
      </c>
      <c r="M75" s="121">
        <f t="shared" si="7"/>
        <v>1700000</v>
      </c>
    </row>
    <row r="76" spans="1:14" x14ac:dyDescent="0.25">
      <c r="A76" s="10">
        <v>44138</v>
      </c>
      <c r="B76" s="22"/>
      <c r="C76" s="36" t="s">
        <v>36</v>
      </c>
      <c r="D76" s="22" t="s">
        <v>75</v>
      </c>
      <c r="E76" s="11"/>
      <c r="F76" s="11">
        <v>5800000</v>
      </c>
      <c r="G76" s="2">
        <f t="shared" si="6"/>
        <v>5844139</v>
      </c>
      <c r="H76" s="2">
        <v>2780000</v>
      </c>
      <c r="I76" s="40">
        <v>4180000</v>
      </c>
      <c r="J76" s="67"/>
      <c r="K76" s="11">
        <f t="shared" si="4"/>
        <v>6960000</v>
      </c>
      <c r="L76" s="2">
        <f t="shared" si="5"/>
        <v>1160000</v>
      </c>
      <c r="M76" s="121">
        <f t="shared" si="7"/>
        <v>1160000</v>
      </c>
    </row>
    <row r="77" spans="1:14" x14ac:dyDescent="0.25">
      <c r="A77" s="10">
        <v>44169</v>
      </c>
      <c r="B77" s="22"/>
      <c r="C77" s="36" t="s">
        <v>36</v>
      </c>
      <c r="D77" s="22" t="s">
        <v>56</v>
      </c>
      <c r="E77" s="11"/>
      <c r="F77" s="11">
        <v>2700000</v>
      </c>
      <c r="G77" s="2">
        <f t="shared" si="6"/>
        <v>3144139</v>
      </c>
      <c r="H77" s="2"/>
      <c r="I77" s="40">
        <v>3240000</v>
      </c>
      <c r="J77" s="67"/>
      <c r="K77" s="11">
        <f t="shared" si="4"/>
        <v>3240000</v>
      </c>
      <c r="L77" s="2">
        <f t="shared" si="5"/>
        <v>540000</v>
      </c>
      <c r="M77" s="121">
        <f t="shared" si="7"/>
        <v>540000</v>
      </c>
    </row>
    <row r="78" spans="1:14" x14ac:dyDescent="0.25">
      <c r="A78" s="10">
        <v>44170</v>
      </c>
      <c r="B78" s="22"/>
      <c r="C78" s="36" t="s">
        <v>36</v>
      </c>
      <c r="D78" s="22" t="s">
        <v>113</v>
      </c>
      <c r="E78" s="11"/>
      <c r="F78" s="11">
        <v>3100000</v>
      </c>
      <c r="G78" s="2">
        <f t="shared" si="6"/>
        <v>44139</v>
      </c>
      <c r="H78" s="2">
        <v>840000</v>
      </c>
      <c r="I78" s="40">
        <v>2880000</v>
      </c>
      <c r="J78" s="67"/>
      <c r="K78" s="11">
        <f t="shared" si="4"/>
        <v>3720000</v>
      </c>
      <c r="L78" s="2">
        <f t="shared" si="5"/>
        <v>620000</v>
      </c>
      <c r="M78" s="121">
        <f t="shared" si="7"/>
        <v>620000</v>
      </c>
    </row>
    <row r="79" spans="1:14" x14ac:dyDescent="0.25">
      <c r="A79" s="10">
        <v>44172</v>
      </c>
      <c r="B79" s="22"/>
      <c r="C79" s="36" t="s">
        <v>101</v>
      </c>
      <c r="D79" s="22"/>
      <c r="E79" s="11">
        <v>20000124</v>
      </c>
      <c r="F79" s="11"/>
      <c r="G79" s="2">
        <f t="shared" si="6"/>
        <v>20044263</v>
      </c>
      <c r="H79" s="2"/>
      <c r="I79" s="40"/>
      <c r="J79" s="67"/>
      <c r="K79" s="11">
        <f t="shared" si="4"/>
        <v>0</v>
      </c>
      <c r="L79" s="2">
        <f t="shared" si="5"/>
        <v>0</v>
      </c>
      <c r="M79" s="121">
        <f t="shared" si="7"/>
        <v>0</v>
      </c>
    </row>
    <row r="80" spans="1:14" x14ac:dyDescent="0.25">
      <c r="A80" s="10">
        <v>44173</v>
      </c>
      <c r="B80" s="22"/>
      <c r="C80" s="36" t="s">
        <v>36</v>
      </c>
      <c r="D80" s="22" t="s">
        <v>50</v>
      </c>
      <c r="E80" s="11"/>
      <c r="F80" s="11">
        <v>6600000</v>
      </c>
      <c r="G80" s="2">
        <f t="shared" si="6"/>
        <v>13444263</v>
      </c>
      <c r="H80" s="2">
        <v>2410000</v>
      </c>
      <c r="I80" s="40">
        <v>5520000</v>
      </c>
      <c r="J80" s="67"/>
      <c r="K80" s="11">
        <f t="shared" si="4"/>
        <v>7930000</v>
      </c>
      <c r="L80" s="2">
        <f t="shared" si="5"/>
        <v>1330000</v>
      </c>
      <c r="M80" s="121">
        <f t="shared" si="7"/>
        <v>1320000</v>
      </c>
    </row>
    <row r="81" spans="1:14" x14ac:dyDescent="0.25">
      <c r="A81" s="10"/>
      <c r="B81" s="22"/>
      <c r="C81" s="36" t="s">
        <v>36</v>
      </c>
      <c r="D81" s="22"/>
      <c r="E81" s="11">
        <v>20000124</v>
      </c>
      <c r="F81" s="11"/>
      <c r="G81" s="2">
        <f t="shared" ref="G81:G112" si="8">G80+E81-F81</f>
        <v>33444387</v>
      </c>
      <c r="H81" s="2"/>
      <c r="I81" s="40"/>
      <c r="J81" s="67"/>
      <c r="K81" s="11">
        <f t="shared" si="4"/>
        <v>0</v>
      </c>
      <c r="L81" s="2">
        <f t="shared" si="5"/>
        <v>0</v>
      </c>
      <c r="M81" s="121">
        <f t="shared" si="7"/>
        <v>0</v>
      </c>
    </row>
    <row r="82" spans="1:14" x14ac:dyDescent="0.25">
      <c r="A82" s="10"/>
      <c r="B82" s="22"/>
      <c r="C82" s="36" t="s">
        <v>36</v>
      </c>
      <c r="D82" s="22"/>
      <c r="E82" s="11"/>
      <c r="F82" s="11">
        <v>6400000</v>
      </c>
      <c r="G82" s="2">
        <f t="shared" si="8"/>
        <v>27044387</v>
      </c>
      <c r="H82" s="2">
        <v>2640000</v>
      </c>
      <c r="I82" s="40">
        <v>5040000</v>
      </c>
      <c r="J82" s="67"/>
      <c r="K82" s="11">
        <f t="shared" si="4"/>
        <v>7680000</v>
      </c>
      <c r="L82" s="2">
        <f t="shared" si="5"/>
        <v>1280000</v>
      </c>
      <c r="M82" s="121">
        <f t="shared" si="7"/>
        <v>1280000</v>
      </c>
    </row>
    <row r="83" spans="1:14" x14ac:dyDescent="0.25">
      <c r="A83" s="10">
        <v>44175</v>
      </c>
      <c r="B83" s="22"/>
      <c r="C83" s="36" t="s">
        <v>36</v>
      </c>
      <c r="D83" s="22" t="s">
        <v>83</v>
      </c>
      <c r="E83" s="11"/>
      <c r="F83" s="11">
        <v>9900000</v>
      </c>
      <c r="G83" s="2">
        <f t="shared" si="8"/>
        <v>17144387</v>
      </c>
      <c r="H83" s="2">
        <v>3560000</v>
      </c>
      <c r="I83" s="40">
        <v>8330000</v>
      </c>
      <c r="J83" s="67"/>
      <c r="K83" s="11">
        <f t="shared" si="4"/>
        <v>11890000</v>
      </c>
      <c r="L83" s="2">
        <f t="shared" si="5"/>
        <v>1990000</v>
      </c>
      <c r="M83" s="121">
        <f t="shared" si="7"/>
        <v>1980000</v>
      </c>
    </row>
    <row r="84" spans="1:14" x14ac:dyDescent="0.25">
      <c r="A84" s="10"/>
      <c r="B84" s="22"/>
      <c r="C84" s="36" t="s">
        <v>101</v>
      </c>
      <c r="D84" s="22"/>
      <c r="E84" s="11">
        <v>20000124</v>
      </c>
      <c r="F84" s="11"/>
      <c r="G84" s="2">
        <f t="shared" si="8"/>
        <v>37144511</v>
      </c>
      <c r="H84" s="2"/>
      <c r="I84" s="40"/>
      <c r="J84" s="67"/>
      <c r="K84" s="11">
        <f t="shared" si="4"/>
        <v>0</v>
      </c>
      <c r="L84" s="2">
        <f t="shared" si="5"/>
        <v>0</v>
      </c>
      <c r="M84" s="121">
        <f t="shared" si="7"/>
        <v>0</v>
      </c>
    </row>
    <row r="85" spans="1:14" x14ac:dyDescent="0.25">
      <c r="A85" s="10">
        <v>44176</v>
      </c>
      <c r="B85" s="22"/>
      <c r="C85" s="36" t="s">
        <v>36</v>
      </c>
      <c r="D85" s="22" t="s">
        <v>83</v>
      </c>
      <c r="E85" s="11"/>
      <c r="F85" s="11">
        <v>10100000</v>
      </c>
      <c r="G85" s="2">
        <f t="shared" si="8"/>
        <v>27044511</v>
      </c>
      <c r="H85" s="2">
        <v>3300000</v>
      </c>
      <c r="I85" s="40">
        <v>8880000</v>
      </c>
      <c r="J85" s="67"/>
      <c r="K85" s="11">
        <f t="shared" si="4"/>
        <v>12180000</v>
      </c>
      <c r="L85" s="2">
        <f t="shared" si="5"/>
        <v>2080000</v>
      </c>
      <c r="M85" s="121">
        <f t="shared" si="7"/>
        <v>2020000</v>
      </c>
    </row>
    <row r="86" spans="1:14" x14ac:dyDescent="0.25">
      <c r="A86" s="10">
        <v>44178</v>
      </c>
      <c r="B86" s="22"/>
      <c r="C86" s="36" t="s">
        <v>36</v>
      </c>
      <c r="D86" s="22" t="s">
        <v>221</v>
      </c>
      <c r="E86" s="11"/>
      <c r="F86" s="11">
        <v>10200000</v>
      </c>
      <c r="G86" s="2">
        <f t="shared" si="8"/>
        <v>16844511</v>
      </c>
      <c r="H86" s="2">
        <v>4090000</v>
      </c>
      <c r="I86" s="40">
        <v>8150000</v>
      </c>
      <c r="J86" s="67"/>
      <c r="K86" s="11">
        <f t="shared" si="4"/>
        <v>12240000</v>
      </c>
      <c r="L86" s="2">
        <f t="shared" si="5"/>
        <v>2040000</v>
      </c>
      <c r="M86" s="121">
        <f t="shared" si="7"/>
        <v>2040000</v>
      </c>
      <c r="N86" s="162"/>
    </row>
    <row r="87" spans="1:14" x14ac:dyDescent="0.25">
      <c r="A87" s="10">
        <v>44179</v>
      </c>
      <c r="B87" s="22"/>
      <c r="C87" s="36" t="s">
        <v>36</v>
      </c>
      <c r="D87" s="22" t="s">
        <v>77</v>
      </c>
      <c r="E87" s="11"/>
      <c r="F87" s="11">
        <v>7000000</v>
      </c>
      <c r="G87" s="2">
        <f t="shared" si="8"/>
        <v>9844511</v>
      </c>
      <c r="H87" s="2">
        <v>2770000</v>
      </c>
      <c r="I87" s="40">
        <v>4430000</v>
      </c>
      <c r="J87" s="67">
        <v>1200000</v>
      </c>
      <c r="K87" s="11">
        <f t="shared" si="4"/>
        <v>6000000</v>
      </c>
      <c r="L87" s="2">
        <f t="shared" si="5"/>
        <v>1400000</v>
      </c>
      <c r="M87" s="121">
        <f t="shared" si="7"/>
        <v>1400000</v>
      </c>
      <c r="N87" s="161" t="s">
        <v>223</v>
      </c>
    </row>
    <row r="88" spans="1:14" x14ac:dyDescent="0.25">
      <c r="A88" s="10">
        <v>44180</v>
      </c>
      <c r="B88" s="22"/>
      <c r="C88" s="36" t="s">
        <v>36</v>
      </c>
      <c r="D88" s="22" t="s">
        <v>37</v>
      </c>
      <c r="E88" s="11"/>
      <c r="F88" s="11">
        <v>6300000</v>
      </c>
      <c r="G88" s="2">
        <f t="shared" si="8"/>
        <v>3544511</v>
      </c>
      <c r="H88" s="2">
        <v>3240000</v>
      </c>
      <c r="I88" s="40">
        <v>4320000</v>
      </c>
      <c r="J88" s="67"/>
      <c r="K88" s="11">
        <f t="shared" si="4"/>
        <v>7560000</v>
      </c>
      <c r="L88" s="2">
        <f t="shared" si="5"/>
        <v>1260000</v>
      </c>
      <c r="M88" s="121">
        <f t="shared" si="7"/>
        <v>1260000</v>
      </c>
      <c r="N88" s="162"/>
    </row>
    <row r="89" spans="1:14" x14ac:dyDescent="0.25">
      <c r="A89" s="10">
        <v>44181</v>
      </c>
      <c r="B89" s="22"/>
      <c r="C89" s="36" t="s">
        <v>36</v>
      </c>
      <c r="D89" s="22"/>
      <c r="E89" s="11">
        <v>20000124</v>
      </c>
      <c r="F89" s="11"/>
      <c r="G89" s="2">
        <f t="shared" si="8"/>
        <v>23544635</v>
      </c>
      <c r="H89" s="2"/>
      <c r="I89" s="40"/>
      <c r="J89" s="67"/>
      <c r="K89" s="11">
        <f t="shared" si="4"/>
        <v>0</v>
      </c>
      <c r="L89" s="2">
        <f t="shared" si="5"/>
        <v>0</v>
      </c>
      <c r="M89" s="121">
        <f t="shared" si="7"/>
        <v>0</v>
      </c>
    </row>
    <row r="90" spans="1:14" x14ac:dyDescent="0.25">
      <c r="A90" s="10">
        <v>44181</v>
      </c>
      <c r="B90" s="22"/>
      <c r="C90" s="36" t="s">
        <v>36</v>
      </c>
      <c r="D90" s="22" t="s">
        <v>221</v>
      </c>
      <c r="E90" s="11"/>
      <c r="F90" s="11">
        <v>1700000</v>
      </c>
      <c r="G90" s="2">
        <f t="shared" si="8"/>
        <v>21844635</v>
      </c>
      <c r="H90" s="2">
        <v>1100000</v>
      </c>
      <c r="I90" s="40">
        <v>960000</v>
      </c>
      <c r="J90" s="67"/>
      <c r="K90" s="11">
        <f t="shared" si="4"/>
        <v>2060000</v>
      </c>
      <c r="L90" s="2">
        <f t="shared" si="5"/>
        <v>360000</v>
      </c>
      <c r="M90" s="121">
        <f t="shared" si="7"/>
        <v>340000</v>
      </c>
    </row>
    <row r="91" spans="1:14" x14ac:dyDescent="0.25">
      <c r="A91" s="10">
        <v>44181</v>
      </c>
      <c r="B91" s="22"/>
      <c r="C91" s="36" t="s">
        <v>36</v>
      </c>
      <c r="D91" s="22" t="s">
        <v>39</v>
      </c>
      <c r="E91" s="11"/>
      <c r="F91" s="11">
        <v>6800000</v>
      </c>
      <c r="G91" s="2">
        <f t="shared" si="8"/>
        <v>15044635</v>
      </c>
      <c r="H91" s="2">
        <v>70000</v>
      </c>
      <c r="I91" s="40">
        <v>8080000</v>
      </c>
      <c r="J91" s="67"/>
      <c r="K91" s="11">
        <f t="shared" si="4"/>
        <v>8150000</v>
      </c>
      <c r="L91" s="2">
        <f t="shared" si="5"/>
        <v>1350000</v>
      </c>
      <c r="M91" s="121">
        <f t="shared" si="7"/>
        <v>1360000</v>
      </c>
    </row>
    <row r="92" spans="1:14" x14ac:dyDescent="0.25">
      <c r="A92" s="10">
        <v>44182</v>
      </c>
      <c r="B92" s="22"/>
      <c r="C92" s="36" t="s">
        <v>36</v>
      </c>
      <c r="D92" s="22"/>
      <c r="E92" s="11"/>
      <c r="F92" s="11">
        <v>8800000</v>
      </c>
      <c r="G92" s="2">
        <f t="shared" si="8"/>
        <v>6244635</v>
      </c>
      <c r="H92" s="2">
        <v>4010000</v>
      </c>
      <c r="I92" s="40">
        <v>6560000</v>
      </c>
      <c r="J92" s="67"/>
      <c r="K92" s="11">
        <f t="shared" si="4"/>
        <v>10570000</v>
      </c>
      <c r="L92" s="2">
        <f t="shared" si="5"/>
        <v>1770000</v>
      </c>
      <c r="M92" s="121">
        <f t="shared" si="7"/>
        <v>1760000</v>
      </c>
    </row>
    <row r="93" spans="1:14" x14ac:dyDescent="0.25">
      <c r="A93" s="10">
        <v>44182</v>
      </c>
      <c r="B93" s="22"/>
      <c r="C93" s="36" t="s">
        <v>36</v>
      </c>
      <c r="D93" s="22" t="s">
        <v>236</v>
      </c>
      <c r="E93" s="11"/>
      <c r="F93" s="11">
        <v>6100000</v>
      </c>
      <c r="G93" s="2">
        <f t="shared" si="8"/>
        <v>144635</v>
      </c>
      <c r="H93" s="2">
        <v>480000</v>
      </c>
      <c r="I93" s="40">
        <v>6840000</v>
      </c>
      <c r="J93" s="67"/>
      <c r="K93" s="11">
        <f t="shared" si="4"/>
        <v>7320000</v>
      </c>
      <c r="L93" s="2">
        <f t="shared" si="5"/>
        <v>1220000</v>
      </c>
      <c r="M93" s="121">
        <f t="shared" si="7"/>
        <v>1220000</v>
      </c>
    </row>
    <row r="94" spans="1:14" x14ac:dyDescent="0.25">
      <c r="A94" s="10"/>
      <c r="B94" s="22"/>
      <c r="C94" s="36" t="s">
        <v>36</v>
      </c>
      <c r="D94" s="22"/>
      <c r="E94" s="11"/>
      <c r="F94" s="11"/>
      <c r="G94" s="2">
        <f t="shared" si="8"/>
        <v>144635</v>
      </c>
      <c r="H94" s="2"/>
      <c r="I94" s="40"/>
      <c r="J94" s="67"/>
      <c r="K94" s="11">
        <f t="shared" si="4"/>
        <v>0</v>
      </c>
      <c r="L94" s="2">
        <f t="shared" si="5"/>
        <v>0</v>
      </c>
      <c r="M94" s="121">
        <f t="shared" si="7"/>
        <v>0</v>
      </c>
    </row>
    <row r="95" spans="1:14" x14ac:dyDescent="0.25">
      <c r="A95" s="10"/>
      <c r="B95" s="22"/>
      <c r="C95" s="36" t="s">
        <v>36</v>
      </c>
      <c r="D95" s="22"/>
      <c r="E95" s="11">
        <f>40000000+250</f>
        <v>40000250</v>
      </c>
      <c r="F95" s="11"/>
      <c r="G95" s="2">
        <f t="shared" si="8"/>
        <v>40144885</v>
      </c>
      <c r="H95" s="2"/>
      <c r="I95" s="40"/>
      <c r="J95" s="67"/>
      <c r="K95" s="11">
        <f t="shared" si="4"/>
        <v>0</v>
      </c>
      <c r="L95" s="2">
        <f t="shared" si="5"/>
        <v>0</v>
      </c>
      <c r="M95" s="121">
        <f t="shared" si="7"/>
        <v>0</v>
      </c>
    </row>
    <row r="96" spans="1:14" x14ac:dyDescent="0.25">
      <c r="A96" s="10">
        <v>44184</v>
      </c>
      <c r="B96" s="22"/>
      <c r="C96" s="36" t="s">
        <v>36</v>
      </c>
      <c r="D96" s="22" t="s">
        <v>59</v>
      </c>
      <c r="E96" s="11"/>
      <c r="F96" s="11">
        <v>6300000</v>
      </c>
      <c r="G96" s="2">
        <f t="shared" si="8"/>
        <v>33844885</v>
      </c>
      <c r="H96" s="2"/>
      <c r="I96" s="40">
        <v>7560000</v>
      </c>
      <c r="J96" s="67"/>
      <c r="K96" s="11">
        <f t="shared" si="4"/>
        <v>7560000</v>
      </c>
      <c r="L96" s="2">
        <f t="shared" si="5"/>
        <v>1260000</v>
      </c>
      <c r="M96" s="121">
        <f t="shared" si="7"/>
        <v>1260000</v>
      </c>
    </row>
    <row r="97" spans="1:13" x14ac:dyDescent="0.25">
      <c r="A97" s="10">
        <v>44155</v>
      </c>
      <c r="B97" s="22"/>
      <c r="C97" s="36" t="s">
        <v>36</v>
      </c>
      <c r="D97" s="22" t="s">
        <v>221</v>
      </c>
      <c r="E97" s="11"/>
      <c r="F97" s="11">
        <v>7700000</v>
      </c>
      <c r="G97" s="2">
        <f t="shared" si="8"/>
        <v>26144885</v>
      </c>
      <c r="H97" s="2">
        <v>510000</v>
      </c>
      <c r="I97" s="40">
        <v>8730000</v>
      </c>
      <c r="J97" s="67"/>
      <c r="K97" s="11">
        <f t="shared" si="4"/>
        <v>9240000</v>
      </c>
      <c r="L97" s="2">
        <f t="shared" si="5"/>
        <v>1540000</v>
      </c>
      <c r="M97" s="121">
        <f t="shared" si="7"/>
        <v>1540000</v>
      </c>
    </row>
    <row r="98" spans="1:13" x14ac:dyDescent="0.25">
      <c r="A98" s="10"/>
      <c r="B98" s="22"/>
      <c r="C98" s="36" t="s">
        <v>36</v>
      </c>
      <c r="D98" s="22"/>
      <c r="E98" s="11"/>
      <c r="F98" s="11">
        <v>8500000</v>
      </c>
      <c r="G98" s="2">
        <f t="shared" si="8"/>
        <v>17644885</v>
      </c>
      <c r="H98" s="2">
        <v>4270000</v>
      </c>
      <c r="I98" s="40">
        <v>5940000</v>
      </c>
      <c r="J98" s="67"/>
      <c r="K98" s="11">
        <f t="shared" si="4"/>
        <v>10210000</v>
      </c>
      <c r="L98" s="2">
        <f t="shared" si="5"/>
        <v>1710000</v>
      </c>
      <c r="M98" s="121">
        <f t="shared" si="7"/>
        <v>1700000</v>
      </c>
    </row>
    <row r="99" spans="1:13" x14ac:dyDescent="0.25">
      <c r="A99" s="10">
        <v>44187</v>
      </c>
      <c r="B99" s="22"/>
      <c r="C99" s="36" t="s">
        <v>34</v>
      </c>
      <c r="D99" s="22"/>
      <c r="E99" s="11">
        <v>40000250</v>
      </c>
      <c r="F99" s="11"/>
      <c r="G99" s="2">
        <f t="shared" si="8"/>
        <v>57645135</v>
      </c>
      <c r="H99" s="2"/>
      <c r="I99" s="40"/>
      <c r="J99" s="67"/>
      <c r="K99" s="11">
        <f t="shared" si="4"/>
        <v>0</v>
      </c>
      <c r="L99" s="2">
        <f t="shared" si="5"/>
        <v>0</v>
      </c>
      <c r="M99" s="121">
        <f t="shared" si="7"/>
        <v>0</v>
      </c>
    </row>
    <row r="100" spans="1:13" x14ac:dyDescent="0.25">
      <c r="A100" s="10">
        <v>44187</v>
      </c>
      <c r="B100" s="22"/>
      <c r="C100" s="36" t="s">
        <v>36</v>
      </c>
      <c r="D100" s="22" t="s">
        <v>87</v>
      </c>
      <c r="E100" s="11">
        <v>0</v>
      </c>
      <c r="F100" s="11">
        <v>9300000</v>
      </c>
      <c r="G100" s="2">
        <f t="shared" si="8"/>
        <v>48345135</v>
      </c>
      <c r="H100" s="2">
        <v>1210000</v>
      </c>
      <c r="I100" s="40">
        <v>9960000</v>
      </c>
      <c r="J100" s="67"/>
      <c r="K100" s="11">
        <f t="shared" si="4"/>
        <v>11170000</v>
      </c>
      <c r="L100" s="2">
        <f t="shared" si="5"/>
        <v>1870000</v>
      </c>
      <c r="M100" s="121">
        <f t="shared" si="7"/>
        <v>1860000</v>
      </c>
    </row>
    <row r="101" spans="1:13" x14ac:dyDescent="0.25">
      <c r="A101" s="10">
        <v>44188</v>
      </c>
      <c r="B101" s="22"/>
      <c r="C101" s="36" t="s">
        <v>36</v>
      </c>
      <c r="D101" s="22" t="s">
        <v>245</v>
      </c>
      <c r="E101" s="11"/>
      <c r="F101" s="11">
        <v>7700000</v>
      </c>
      <c r="G101" s="2">
        <f t="shared" si="8"/>
        <v>40645135</v>
      </c>
      <c r="H101" s="2">
        <v>2290000</v>
      </c>
      <c r="I101" s="40">
        <v>6980000</v>
      </c>
      <c r="J101" s="67"/>
      <c r="K101" s="11">
        <f t="shared" si="4"/>
        <v>9270000</v>
      </c>
      <c r="L101" s="2">
        <f t="shared" si="5"/>
        <v>1570000</v>
      </c>
      <c r="M101" s="121">
        <f t="shared" si="7"/>
        <v>1540000</v>
      </c>
    </row>
    <row r="102" spans="1:13" x14ac:dyDescent="0.25">
      <c r="A102" s="10">
        <v>44189</v>
      </c>
      <c r="B102" s="22"/>
      <c r="C102" s="36" t="s">
        <v>36</v>
      </c>
      <c r="D102" s="22" t="s">
        <v>83</v>
      </c>
      <c r="E102" s="11"/>
      <c r="F102" s="11">
        <v>11400000</v>
      </c>
      <c r="G102" s="2">
        <f t="shared" si="8"/>
        <v>29245135</v>
      </c>
      <c r="H102" s="2">
        <v>5740000</v>
      </c>
      <c r="I102" s="40">
        <v>7960000</v>
      </c>
      <c r="J102" s="67"/>
      <c r="K102" s="11">
        <f t="shared" si="4"/>
        <v>13700000</v>
      </c>
      <c r="L102" s="2">
        <f t="shared" si="5"/>
        <v>2300000</v>
      </c>
      <c r="M102" s="121">
        <f t="shared" si="7"/>
        <v>2280000</v>
      </c>
    </row>
    <row r="103" spans="1:13" x14ac:dyDescent="0.25">
      <c r="A103" s="10">
        <v>44190</v>
      </c>
      <c r="B103" s="22"/>
      <c r="C103" s="36" t="s">
        <v>36</v>
      </c>
      <c r="D103" s="22" t="s">
        <v>147</v>
      </c>
      <c r="E103" s="11"/>
      <c r="F103" s="11">
        <v>6600000</v>
      </c>
      <c r="G103" s="2">
        <f t="shared" si="8"/>
        <v>22645135</v>
      </c>
      <c r="H103" s="2">
        <v>2900000</v>
      </c>
      <c r="I103" s="40">
        <v>5040000</v>
      </c>
      <c r="J103" s="67"/>
      <c r="K103" s="11">
        <f t="shared" si="4"/>
        <v>7940000</v>
      </c>
      <c r="L103" s="2">
        <f t="shared" si="5"/>
        <v>1340000</v>
      </c>
      <c r="M103" s="121">
        <f t="shared" si="7"/>
        <v>1320000</v>
      </c>
    </row>
    <row r="104" spans="1:13" x14ac:dyDescent="0.25">
      <c r="A104" s="10">
        <v>44192</v>
      </c>
      <c r="B104" s="22"/>
      <c r="C104" s="36" t="s">
        <v>36</v>
      </c>
      <c r="D104" s="22" t="s">
        <v>175</v>
      </c>
      <c r="E104" s="11"/>
      <c r="F104" s="11">
        <v>12000000</v>
      </c>
      <c r="G104" s="2">
        <f t="shared" si="8"/>
        <v>10645135</v>
      </c>
      <c r="H104" s="2">
        <v>7480000</v>
      </c>
      <c r="I104" s="40">
        <v>7040000</v>
      </c>
      <c r="J104" s="67"/>
      <c r="K104" s="11">
        <f t="shared" si="4"/>
        <v>14520000</v>
      </c>
      <c r="L104" s="2">
        <f t="shared" si="5"/>
        <v>2520000</v>
      </c>
      <c r="M104" s="121">
        <f t="shared" si="7"/>
        <v>2400000</v>
      </c>
    </row>
    <row r="105" spans="1:13" x14ac:dyDescent="0.25">
      <c r="A105" s="10">
        <v>44193</v>
      </c>
      <c r="B105" s="22"/>
      <c r="C105" s="36" t="s">
        <v>36</v>
      </c>
      <c r="D105" s="22" t="s">
        <v>83</v>
      </c>
      <c r="E105" s="11"/>
      <c r="F105" s="11">
        <v>10600000</v>
      </c>
      <c r="G105" s="2">
        <f t="shared" si="8"/>
        <v>45135</v>
      </c>
      <c r="H105" s="2">
        <v>3150000</v>
      </c>
      <c r="I105" s="40">
        <v>9600000</v>
      </c>
      <c r="J105" s="67"/>
      <c r="K105" s="11">
        <f t="shared" si="4"/>
        <v>12750000</v>
      </c>
      <c r="L105" s="2">
        <f t="shared" si="5"/>
        <v>2150000</v>
      </c>
      <c r="M105" s="121">
        <f t="shared" si="7"/>
        <v>2120000</v>
      </c>
    </row>
    <row r="106" spans="1:13" x14ac:dyDescent="0.25">
      <c r="A106" s="10">
        <v>44195</v>
      </c>
      <c r="B106" s="22"/>
      <c r="C106" s="36" t="s">
        <v>34</v>
      </c>
      <c r="D106" s="22"/>
      <c r="E106" s="11">
        <v>40000250</v>
      </c>
      <c r="F106" s="11"/>
      <c r="G106" s="2">
        <f t="shared" si="8"/>
        <v>40045385</v>
      </c>
      <c r="H106" s="2"/>
      <c r="I106" s="40"/>
      <c r="J106" s="67"/>
      <c r="K106" s="11">
        <f t="shared" si="4"/>
        <v>0</v>
      </c>
      <c r="L106" s="2">
        <f t="shared" si="5"/>
        <v>0</v>
      </c>
      <c r="M106" s="121">
        <f t="shared" si="7"/>
        <v>0</v>
      </c>
    </row>
    <row r="107" spans="1:13" x14ac:dyDescent="0.25">
      <c r="A107" s="10"/>
      <c r="B107" s="22"/>
      <c r="C107" s="36" t="s">
        <v>36</v>
      </c>
      <c r="D107" s="22"/>
      <c r="E107" s="11"/>
      <c r="F107" s="11"/>
      <c r="G107" s="2">
        <f t="shared" si="8"/>
        <v>40045385</v>
      </c>
      <c r="H107" s="2"/>
      <c r="I107" s="40"/>
      <c r="J107" s="67"/>
      <c r="K107" s="11">
        <f t="shared" si="4"/>
        <v>0</v>
      </c>
      <c r="L107" s="2">
        <f t="shared" si="5"/>
        <v>0</v>
      </c>
      <c r="M107" s="121">
        <f t="shared" si="7"/>
        <v>0</v>
      </c>
    </row>
    <row r="108" spans="1:13" x14ac:dyDescent="0.25">
      <c r="A108" s="10"/>
      <c r="B108" s="22"/>
      <c r="C108" s="36" t="s">
        <v>36</v>
      </c>
      <c r="D108" s="22"/>
      <c r="E108" s="11"/>
      <c r="F108" s="11"/>
      <c r="G108" s="2">
        <f t="shared" si="8"/>
        <v>40045385</v>
      </c>
      <c r="H108" s="2"/>
      <c r="I108" s="40"/>
      <c r="J108" s="67"/>
      <c r="K108" s="11">
        <f t="shared" si="4"/>
        <v>0</v>
      </c>
      <c r="L108" s="2">
        <f t="shared" si="5"/>
        <v>0</v>
      </c>
      <c r="M108" s="121">
        <f t="shared" si="7"/>
        <v>0</v>
      </c>
    </row>
    <row r="109" spans="1:13" x14ac:dyDescent="0.25">
      <c r="A109" s="10"/>
      <c r="B109" s="22"/>
      <c r="C109" s="36" t="s">
        <v>36</v>
      </c>
      <c r="D109" s="22"/>
      <c r="E109" s="11"/>
      <c r="F109" s="11"/>
      <c r="G109" s="2">
        <f t="shared" si="8"/>
        <v>40045385</v>
      </c>
      <c r="H109" s="2"/>
      <c r="I109" s="40"/>
      <c r="J109" s="67"/>
      <c r="K109" s="11">
        <f t="shared" si="4"/>
        <v>0</v>
      </c>
      <c r="L109" s="2">
        <f t="shared" si="5"/>
        <v>0</v>
      </c>
      <c r="M109" s="121">
        <f t="shared" si="7"/>
        <v>0</v>
      </c>
    </row>
    <row r="110" spans="1:13" x14ac:dyDescent="0.25">
      <c r="A110" s="10"/>
      <c r="B110" s="22"/>
      <c r="C110" s="36" t="s">
        <v>36</v>
      </c>
      <c r="D110" s="22"/>
      <c r="E110" s="11"/>
      <c r="F110" s="11"/>
      <c r="G110" s="2">
        <f t="shared" si="8"/>
        <v>40045385</v>
      </c>
      <c r="H110" s="2"/>
      <c r="I110" s="40"/>
      <c r="J110" s="67"/>
      <c r="K110" s="11">
        <f t="shared" si="4"/>
        <v>0</v>
      </c>
      <c r="L110" s="2">
        <f t="shared" si="5"/>
        <v>0</v>
      </c>
      <c r="M110" s="121">
        <f t="shared" si="7"/>
        <v>0</v>
      </c>
    </row>
    <row r="111" spans="1:13" x14ac:dyDescent="0.25">
      <c r="A111" s="10"/>
      <c r="B111" s="22"/>
      <c r="C111" s="36" t="s">
        <v>36</v>
      </c>
      <c r="D111" s="22"/>
      <c r="E111" s="11"/>
      <c r="F111" s="11"/>
      <c r="G111" s="2">
        <f t="shared" si="8"/>
        <v>40045385</v>
      </c>
      <c r="H111" s="2"/>
      <c r="I111" s="40"/>
      <c r="J111" s="67"/>
      <c r="K111" s="11">
        <f t="shared" si="4"/>
        <v>0</v>
      </c>
      <c r="L111" s="2">
        <f t="shared" si="5"/>
        <v>0</v>
      </c>
      <c r="M111" s="121">
        <f t="shared" si="7"/>
        <v>0</v>
      </c>
    </row>
    <row r="112" spans="1:13" x14ac:dyDescent="0.25">
      <c r="A112" s="10"/>
      <c r="B112" s="22"/>
      <c r="C112" s="36" t="s">
        <v>36</v>
      </c>
      <c r="D112" s="22"/>
      <c r="E112" s="11"/>
      <c r="F112" s="11"/>
      <c r="G112" s="2">
        <f t="shared" si="8"/>
        <v>40045385</v>
      </c>
      <c r="H112" s="2"/>
      <c r="I112" s="40"/>
      <c r="J112" s="67"/>
      <c r="K112" s="11">
        <f t="shared" si="4"/>
        <v>0</v>
      </c>
      <c r="L112" s="2">
        <f t="shared" si="5"/>
        <v>0</v>
      </c>
      <c r="M112" s="121">
        <f t="shared" si="7"/>
        <v>0</v>
      </c>
    </row>
    <row r="113" spans="1:13" x14ac:dyDescent="0.25">
      <c r="A113" s="10"/>
      <c r="B113" s="22"/>
      <c r="C113" s="36" t="s">
        <v>36</v>
      </c>
      <c r="D113" s="22"/>
      <c r="E113" s="11"/>
      <c r="F113" s="11"/>
      <c r="G113" s="2">
        <f t="shared" ref="G113:G176" si="9">G112+E113-F113</f>
        <v>40045385</v>
      </c>
      <c r="H113" s="2"/>
      <c r="I113" s="40"/>
      <c r="J113" s="67"/>
      <c r="K113" s="11">
        <f t="shared" ref="K113:K176" si="10">H113+I113-J113</f>
        <v>0</v>
      </c>
      <c r="L113" s="2">
        <f t="shared" ref="L113:L176" si="11">H113+I113+J113-F113</f>
        <v>0</v>
      </c>
      <c r="M113" s="121">
        <f t="shared" si="7"/>
        <v>0</v>
      </c>
    </row>
    <row r="114" spans="1:13" x14ac:dyDescent="0.25">
      <c r="A114" s="10"/>
      <c r="B114" s="22"/>
      <c r="C114" s="36" t="s">
        <v>36</v>
      </c>
      <c r="D114" s="22"/>
      <c r="E114" s="11"/>
      <c r="F114" s="11"/>
      <c r="G114" s="2">
        <f t="shared" si="9"/>
        <v>40045385</v>
      </c>
      <c r="H114" s="2"/>
      <c r="I114" s="40"/>
      <c r="J114" s="67"/>
      <c r="K114" s="11">
        <f t="shared" si="10"/>
        <v>0</v>
      </c>
      <c r="L114" s="2">
        <f t="shared" si="11"/>
        <v>0</v>
      </c>
      <c r="M114" s="121">
        <f t="shared" si="7"/>
        <v>0</v>
      </c>
    </row>
    <row r="115" spans="1:13" x14ac:dyDescent="0.25">
      <c r="A115" s="10"/>
      <c r="B115" s="22"/>
      <c r="C115" s="36" t="s">
        <v>36</v>
      </c>
      <c r="D115" s="22"/>
      <c r="E115" s="11"/>
      <c r="F115" s="11"/>
      <c r="G115" s="2">
        <f t="shared" si="9"/>
        <v>40045385</v>
      </c>
      <c r="H115" s="2"/>
      <c r="I115" s="40"/>
      <c r="J115" s="67"/>
      <c r="K115" s="11">
        <f t="shared" si="10"/>
        <v>0</v>
      </c>
      <c r="L115" s="2">
        <f t="shared" si="11"/>
        <v>0</v>
      </c>
      <c r="M115" s="121">
        <f t="shared" si="7"/>
        <v>0</v>
      </c>
    </row>
    <row r="116" spans="1:13" x14ac:dyDescent="0.25">
      <c r="A116" s="10"/>
      <c r="B116" s="22"/>
      <c r="C116" s="36" t="s">
        <v>36</v>
      </c>
      <c r="D116" s="22"/>
      <c r="E116" s="11"/>
      <c r="F116" s="11"/>
      <c r="G116" s="2">
        <f t="shared" si="9"/>
        <v>40045385</v>
      </c>
      <c r="H116" s="2"/>
      <c r="I116" s="40"/>
      <c r="J116" s="67"/>
      <c r="K116" s="11">
        <f t="shared" si="10"/>
        <v>0</v>
      </c>
      <c r="L116" s="2">
        <f t="shared" si="11"/>
        <v>0</v>
      </c>
      <c r="M116" s="121">
        <f t="shared" si="7"/>
        <v>0</v>
      </c>
    </row>
    <row r="117" spans="1:13" x14ac:dyDescent="0.25">
      <c r="A117" s="10"/>
      <c r="B117" s="22"/>
      <c r="C117" s="36" t="s">
        <v>36</v>
      </c>
      <c r="D117" s="22"/>
      <c r="E117" s="11"/>
      <c r="F117" s="11"/>
      <c r="G117" s="2">
        <f t="shared" si="9"/>
        <v>40045385</v>
      </c>
      <c r="H117" s="2"/>
      <c r="I117" s="40"/>
      <c r="J117" s="67"/>
      <c r="K117" s="11">
        <f t="shared" si="10"/>
        <v>0</v>
      </c>
      <c r="L117" s="2">
        <f t="shared" si="11"/>
        <v>0</v>
      </c>
      <c r="M117" s="121">
        <f t="shared" si="7"/>
        <v>0</v>
      </c>
    </row>
    <row r="118" spans="1:13" x14ac:dyDescent="0.25">
      <c r="A118" s="10"/>
      <c r="B118" s="22"/>
      <c r="C118" s="36" t="s">
        <v>36</v>
      </c>
      <c r="D118" s="22"/>
      <c r="E118" s="11"/>
      <c r="F118" s="11"/>
      <c r="G118" s="2">
        <f t="shared" si="9"/>
        <v>40045385</v>
      </c>
      <c r="H118" s="2"/>
      <c r="I118" s="40"/>
      <c r="J118" s="67"/>
      <c r="K118" s="11">
        <f t="shared" si="10"/>
        <v>0</v>
      </c>
      <c r="L118" s="2">
        <f t="shared" si="11"/>
        <v>0</v>
      </c>
      <c r="M118" s="121">
        <f t="shared" si="7"/>
        <v>0</v>
      </c>
    </row>
    <row r="119" spans="1:13" x14ac:dyDescent="0.25">
      <c r="A119" s="10"/>
      <c r="B119" s="22"/>
      <c r="C119" s="36" t="s">
        <v>36</v>
      </c>
      <c r="D119" s="22"/>
      <c r="E119" s="11"/>
      <c r="F119" s="11"/>
      <c r="G119" s="2">
        <f t="shared" si="9"/>
        <v>40045385</v>
      </c>
      <c r="H119" s="2"/>
      <c r="I119" s="40"/>
      <c r="J119" s="67"/>
      <c r="K119" s="11">
        <f t="shared" si="10"/>
        <v>0</v>
      </c>
      <c r="L119" s="2">
        <f t="shared" si="11"/>
        <v>0</v>
      </c>
      <c r="M119" s="121">
        <f t="shared" si="7"/>
        <v>0</v>
      </c>
    </row>
    <row r="120" spans="1:13" x14ac:dyDescent="0.25">
      <c r="A120" s="10"/>
      <c r="B120" s="22"/>
      <c r="C120" s="36" t="s">
        <v>36</v>
      </c>
      <c r="D120" s="22"/>
      <c r="E120" s="11"/>
      <c r="F120" s="11"/>
      <c r="G120" s="2">
        <f t="shared" si="9"/>
        <v>40045385</v>
      </c>
      <c r="H120" s="2"/>
      <c r="I120" s="40"/>
      <c r="J120" s="67"/>
      <c r="K120" s="11">
        <f t="shared" si="10"/>
        <v>0</v>
      </c>
      <c r="L120" s="2">
        <f t="shared" si="11"/>
        <v>0</v>
      </c>
      <c r="M120" s="121">
        <f t="shared" si="7"/>
        <v>0</v>
      </c>
    </row>
    <row r="121" spans="1:13" x14ac:dyDescent="0.25">
      <c r="A121" s="10"/>
      <c r="B121" s="22"/>
      <c r="C121" s="36" t="s">
        <v>36</v>
      </c>
      <c r="D121" s="22"/>
      <c r="E121" s="11"/>
      <c r="F121" s="11"/>
      <c r="G121" s="2">
        <f t="shared" si="9"/>
        <v>40045385</v>
      </c>
      <c r="H121" s="2"/>
      <c r="I121" s="40"/>
      <c r="J121" s="67"/>
      <c r="K121" s="11">
        <f t="shared" si="10"/>
        <v>0</v>
      </c>
      <c r="L121" s="2">
        <f t="shared" si="11"/>
        <v>0</v>
      </c>
      <c r="M121" s="121">
        <f t="shared" si="7"/>
        <v>0</v>
      </c>
    </row>
    <row r="122" spans="1:13" x14ac:dyDescent="0.25">
      <c r="A122" s="10"/>
      <c r="B122" s="22"/>
      <c r="C122" s="36" t="s">
        <v>36</v>
      </c>
      <c r="D122" s="22"/>
      <c r="E122" s="11"/>
      <c r="F122" s="11"/>
      <c r="G122" s="2">
        <f t="shared" si="9"/>
        <v>40045385</v>
      </c>
      <c r="H122" s="2"/>
      <c r="I122" s="40"/>
      <c r="J122" s="67"/>
      <c r="K122" s="11">
        <f t="shared" si="10"/>
        <v>0</v>
      </c>
      <c r="L122" s="2">
        <f t="shared" si="11"/>
        <v>0</v>
      </c>
      <c r="M122" s="121">
        <f t="shared" si="7"/>
        <v>0</v>
      </c>
    </row>
    <row r="123" spans="1:13" x14ac:dyDescent="0.25">
      <c r="A123" s="10"/>
      <c r="B123" s="22"/>
      <c r="C123" s="36" t="s">
        <v>36</v>
      </c>
      <c r="D123" s="22"/>
      <c r="E123" s="11"/>
      <c r="F123" s="11"/>
      <c r="G123" s="2">
        <f t="shared" si="9"/>
        <v>40045385</v>
      </c>
      <c r="H123" s="2"/>
      <c r="I123" s="40"/>
      <c r="J123" s="67"/>
      <c r="K123" s="11">
        <f t="shared" si="10"/>
        <v>0</v>
      </c>
      <c r="L123" s="2">
        <f t="shared" si="11"/>
        <v>0</v>
      </c>
      <c r="M123" s="121">
        <f t="shared" si="7"/>
        <v>0</v>
      </c>
    </row>
    <row r="124" spans="1:13" x14ac:dyDescent="0.25">
      <c r="A124" s="10"/>
      <c r="B124" s="22"/>
      <c r="C124" s="36" t="s">
        <v>36</v>
      </c>
      <c r="D124" s="22"/>
      <c r="E124" s="11"/>
      <c r="F124" s="11"/>
      <c r="G124" s="2">
        <f t="shared" si="9"/>
        <v>40045385</v>
      </c>
      <c r="H124" s="2"/>
      <c r="I124" s="40"/>
      <c r="J124" s="67"/>
      <c r="K124" s="11">
        <f t="shared" si="10"/>
        <v>0</v>
      </c>
      <c r="L124" s="2">
        <f t="shared" si="11"/>
        <v>0</v>
      </c>
      <c r="M124" s="121">
        <f t="shared" si="7"/>
        <v>0</v>
      </c>
    </row>
    <row r="125" spans="1:13" x14ac:dyDescent="0.25">
      <c r="A125" s="10"/>
      <c r="B125" s="22"/>
      <c r="C125" s="36" t="s">
        <v>36</v>
      </c>
      <c r="D125" s="22"/>
      <c r="E125" s="11"/>
      <c r="F125" s="11"/>
      <c r="G125" s="2">
        <f t="shared" si="9"/>
        <v>40045385</v>
      </c>
      <c r="H125" s="2"/>
      <c r="I125" s="40"/>
      <c r="J125" s="67"/>
      <c r="K125" s="11">
        <f t="shared" si="10"/>
        <v>0</v>
      </c>
      <c r="L125" s="2">
        <f t="shared" si="11"/>
        <v>0</v>
      </c>
      <c r="M125" s="121">
        <f t="shared" si="7"/>
        <v>0</v>
      </c>
    </row>
    <row r="126" spans="1:13" x14ac:dyDescent="0.25">
      <c r="A126" s="10"/>
      <c r="B126" s="22"/>
      <c r="C126" s="36" t="s">
        <v>36</v>
      </c>
      <c r="D126" s="22"/>
      <c r="E126" s="11"/>
      <c r="F126" s="11"/>
      <c r="G126" s="2">
        <f t="shared" si="9"/>
        <v>40045385</v>
      </c>
      <c r="H126" s="2"/>
      <c r="I126" s="40"/>
      <c r="J126" s="67"/>
      <c r="K126" s="11">
        <f t="shared" si="10"/>
        <v>0</v>
      </c>
      <c r="L126" s="2">
        <f t="shared" si="11"/>
        <v>0</v>
      </c>
      <c r="M126" s="121">
        <f t="shared" si="7"/>
        <v>0</v>
      </c>
    </row>
    <row r="127" spans="1:13" x14ac:dyDescent="0.25">
      <c r="A127" s="10"/>
      <c r="B127" s="22"/>
      <c r="C127" s="36" t="s">
        <v>36</v>
      </c>
      <c r="D127" s="22"/>
      <c r="E127" s="11"/>
      <c r="F127" s="11"/>
      <c r="G127" s="2">
        <f t="shared" si="9"/>
        <v>40045385</v>
      </c>
      <c r="H127" s="2"/>
      <c r="I127" s="40"/>
      <c r="J127" s="67"/>
      <c r="K127" s="11">
        <f t="shared" si="10"/>
        <v>0</v>
      </c>
      <c r="L127" s="2">
        <f t="shared" si="11"/>
        <v>0</v>
      </c>
      <c r="M127" s="121">
        <f t="shared" si="7"/>
        <v>0</v>
      </c>
    </row>
    <row r="128" spans="1:13" x14ac:dyDescent="0.25">
      <c r="A128" s="10"/>
      <c r="B128" s="22"/>
      <c r="C128" s="36" t="s">
        <v>36</v>
      </c>
      <c r="D128" s="22"/>
      <c r="E128" s="11"/>
      <c r="F128" s="11"/>
      <c r="G128" s="2">
        <f t="shared" si="9"/>
        <v>40045385</v>
      </c>
      <c r="H128" s="2"/>
      <c r="I128" s="40"/>
      <c r="J128" s="67"/>
      <c r="K128" s="11">
        <f t="shared" si="10"/>
        <v>0</v>
      </c>
      <c r="L128" s="2">
        <f t="shared" si="11"/>
        <v>0</v>
      </c>
      <c r="M128" s="121">
        <f t="shared" si="7"/>
        <v>0</v>
      </c>
    </row>
    <row r="129" spans="1:13" x14ac:dyDescent="0.25">
      <c r="A129" s="10"/>
      <c r="B129" s="22"/>
      <c r="C129" s="36" t="s">
        <v>36</v>
      </c>
      <c r="D129" s="22"/>
      <c r="E129" s="11"/>
      <c r="F129" s="11"/>
      <c r="G129" s="2">
        <f t="shared" si="9"/>
        <v>40045385</v>
      </c>
      <c r="H129" s="2"/>
      <c r="I129" s="40"/>
      <c r="J129" s="67"/>
      <c r="K129" s="11">
        <f t="shared" si="10"/>
        <v>0</v>
      </c>
      <c r="L129" s="2">
        <f t="shared" si="11"/>
        <v>0</v>
      </c>
      <c r="M129" s="121">
        <f t="shared" si="7"/>
        <v>0</v>
      </c>
    </row>
    <row r="130" spans="1:13" x14ac:dyDescent="0.25">
      <c r="A130" s="10"/>
      <c r="B130" s="22"/>
      <c r="C130" s="36" t="s">
        <v>36</v>
      </c>
      <c r="D130" s="22"/>
      <c r="E130" s="11"/>
      <c r="F130" s="11"/>
      <c r="G130" s="2">
        <f t="shared" si="9"/>
        <v>40045385</v>
      </c>
      <c r="H130" s="2"/>
      <c r="I130" s="40"/>
      <c r="J130" s="67"/>
      <c r="K130" s="11">
        <f t="shared" si="10"/>
        <v>0</v>
      </c>
      <c r="L130" s="2">
        <f t="shared" si="11"/>
        <v>0</v>
      </c>
      <c r="M130" s="121">
        <f t="shared" si="7"/>
        <v>0</v>
      </c>
    </row>
    <row r="131" spans="1:13" x14ac:dyDescent="0.25">
      <c r="A131" s="10"/>
      <c r="B131" s="22"/>
      <c r="C131" s="36" t="s">
        <v>36</v>
      </c>
      <c r="D131" s="22"/>
      <c r="E131" s="11"/>
      <c r="F131" s="11"/>
      <c r="G131" s="2">
        <f t="shared" si="9"/>
        <v>40045385</v>
      </c>
      <c r="H131" s="2"/>
      <c r="I131" s="40"/>
      <c r="J131" s="67"/>
      <c r="K131" s="11">
        <f t="shared" si="10"/>
        <v>0</v>
      </c>
      <c r="L131" s="2">
        <f t="shared" si="11"/>
        <v>0</v>
      </c>
      <c r="M131" s="121">
        <f t="shared" si="7"/>
        <v>0</v>
      </c>
    </row>
    <row r="132" spans="1:13" x14ac:dyDescent="0.25">
      <c r="A132" s="10"/>
      <c r="B132" s="22"/>
      <c r="C132" s="36" t="s">
        <v>36</v>
      </c>
      <c r="D132" s="22"/>
      <c r="E132" s="11"/>
      <c r="F132" s="11"/>
      <c r="G132" s="2">
        <f t="shared" si="9"/>
        <v>40045385</v>
      </c>
      <c r="H132" s="2"/>
      <c r="I132" s="40"/>
      <c r="J132" s="67"/>
      <c r="K132" s="11">
        <f t="shared" si="10"/>
        <v>0</v>
      </c>
      <c r="L132" s="2">
        <f t="shared" si="11"/>
        <v>0</v>
      </c>
      <c r="M132" s="121">
        <f t="shared" si="7"/>
        <v>0</v>
      </c>
    </row>
    <row r="133" spans="1:13" x14ac:dyDescent="0.25">
      <c r="A133" s="10"/>
      <c r="B133" s="22"/>
      <c r="C133" s="36" t="s">
        <v>36</v>
      </c>
      <c r="D133" s="22"/>
      <c r="E133" s="11"/>
      <c r="F133" s="11"/>
      <c r="G133" s="2">
        <f t="shared" si="9"/>
        <v>40045385</v>
      </c>
      <c r="H133" s="2"/>
      <c r="I133" s="40"/>
      <c r="J133" s="67"/>
      <c r="K133" s="11">
        <f t="shared" si="10"/>
        <v>0</v>
      </c>
      <c r="L133" s="2">
        <f t="shared" si="11"/>
        <v>0</v>
      </c>
      <c r="M133" s="121">
        <f t="shared" si="7"/>
        <v>0</v>
      </c>
    </row>
    <row r="134" spans="1:13" x14ac:dyDescent="0.25">
      <c r="A134" s="10"/>
      <c r="B134" s="22"/>
      <c r="C134" s="36" t="s">
        <v>36</v>
      </c>
      <c r="D134" s="22"/>
      <c r="E134" s="11"/>
      <c r="F134" s="11"/>
      <c r="G134" s="2">
        <f t="shared" si="9"/>
        <v>40045385</v>
      </c>
      <c r="H134" s="2"/>
      <c r="I134" s="40"/>
      <c r="J134" s="67"/>
      <c r="K134" s="11">
        <f t="shared" si="10"/>
        <v>0</v>
      </c>
      <c r="L134" s="2">
        <f t="shared" si="11"/>
        <v>0</v>
      </c>
      <c r="M134" s="121">
        <f t="shared" si="7"/>
        <v>0</v>
      </c>
    </row>
    <row r="135" spans="1:13" x14ac:dyDescent="0.25">
      <c r="A135" s="10"/>
      <c r="B135" s="22"/>
      <c r="C135" s="36" t="s">
        <v>36</v>
      </c>
      <c r="D135" s="22"/>
      <c r="E135" s="11"/>
      <c r="F135" s="11"/>
      <c r="G135" s="2">
        <f t="shared" si="9"/>
        <v>40045385</v>
      </c>
      <c r="H135" s="2"/>
      <c r="I135" s="40"/>
      <c r="J135" s="67"/>
      <c r="K135" s="11">
        <f t="shared" si="10"/>
        <v>0</v>
      </c>
      <c r="L135" s="2">
        <f t="shared" si="11"/>
        <v>0</v>
      </c>
      <c r="M135" s="121">
        <f t="shared" si="7"/>
        <v>0</v>
      </c>
    </row>
    <row r="136" spans="1:13" x14ac:dyDescent="0.25">
      <c r="A136" s="10"/>
      <c r="B136" s="22"/>
      <c r="C136" s="36" t="s">
        <v>36</v>
      </c>
      <c r="D136" s="22"/>
      <c r="E136" s="11"/>
      <c r="F136" s="11"/>
      <c r="G136" s="2">
        <f t="shared" si="9"/>
        <v>40045385</v>
      </c>
      <c r="H136" s="2"/>
      <c r="I136" s="40"/>
      <c r="J136" s="67"/>
      <c r="K136" s="11">
        <f t="shared" si="10"/>
        <v>0</v>
      </c>
      <c r="L136" s="2">
        <f t="shared" si="11"/>
        <v>0</v>
      </c>
      <c r="M136" s="121">
        <f t="shared" si="7"/>
        <v>0</v>
      </c>
    </row>
    <row r="137" spans="1:13" x14ac:dyDescent="0.25">
      <c r="A137" s="10"/>
      <c r="B137" s="22"/>
      <c r="C137" s="36" t="s">
        <v>36</v>
      </c>
      <c r="D137" s="22"/>
      <c r="E137" s="11"/>
      <c r="F137" s="11"/>
      <c r="G137" s="2">
        <f t="shared" si="9"/>
        <v>40045385</v>
      </c>
      <c r="H137" s="2"/>
      <c r="I137" s="40"/>
      <c r="J137" s="67"/>
      <c r="K137" s="11">
        <f t="shared" si="10"/>
        <v>0</v>
      </c>
      <c r="L137" s="2">
        <f t="shared" si="11"/>
        <v>0</v>
      </c>
      <c r="M137" s="121">
        <f t="shared" ref="M137:M200" si="12">F137*0.2</f>
        <v>0</v>
      </c>
    </row>
    <row r="138" spans="1:13" x14ac:dyDescent="0.25">
      <c r="A138" s="10"/>
      <c r="B138" s="22"/>
      <c r="C138" s="36" t="s">
        <v>36</v>
      </c>
      <c r="D138" s="22"/>
      <c r="E138" s="11"/>
      <c r="F138" s="11"/>
      <c r="G138" s="2">
        <f t="shared" si="9"/>
        <v>40045385</v>
      </c>
      <c r="H138" s="2"/>
      <c r="I138" s="40"/>
      <c r="J138" s="67"/>
      <c r="K138" s="11">
        <f t="shared" si="10"/>
        <v>0</v>
      </c>
      <c r="L138" s="2">
        <f t="shared" si="11"/>
        <v>0</v>
      </c>
      <c r="M138" s="121">
        <f t="shared" si="12"/>
        <v>0</v>
      </c>
    </row>
    <row r="139" spans="1:13" x14ac:dyDescent="0.25">
      <c r="A139" s="10"/>
      <c r="B139" s="22"/>
      <c r="C139" s="36" t="s">
        <v>36</v>
      </c>
      <c r="D139" s="22"/>
      <c r="E139" s="11"/>
      <c r="F139" s="11"/>
      <c r="G139" s="2">
        <f t="shared" si="9"/>
        <v>40045385</v>
      </c>
      <c r="H139" s="2"/>
      <c r="I139" s="40"/>
      <c r="J139" s="67"/>
      <c r="K139" s="11">
        <f t="shared" si="10"/>
        <v>0</v>
      </c>
      <c r="L139" s="2">
        <f t="shared" si="11"/>
        <v>0</v>
      </c>
      <c r="M139" s="121">
        <f t="shared" si="12"/>
        <v>0</v>
      </c>
    </row>
    <row r="140" spans="1:13" x14ac:dyDescent="0.25">
      <c r="A140" s="10"/>
      <c r="B140" s="22"/>
      <c r="C140" s="36" t="s">
        <v>36</v>
      </c>
      <c r="D140" s="22"/>
      <c r="E140" s="11"/>
      <c r="F140" s="11"/>
      <c r="G140" s="2">
        <f t="shared" si="9"/>
        <v>40045385</v>
      </c>
      <c r="H140" s="2"/>
      <c r="I140" s="40"/>
      <c r="J140" s="67"/>
      <c r="K140" s="11">
        <f t="shared" si="10"/>
        <v>0</v>
      </c>
      <c r="L140" s="2">
        <f t="shared" si="11"/>
        <v>0</v>
      </c>
      <c r="M140" s="121">
        <f t="shared" si="12"/>
        <v>0</v>
      </c>
    </row>
    <row r="141" spans="1:13" x14ac:dyDescent="0.25">
      <c r="A141" s="10"/>
      <c r="B141" s="22"/>
      <c r="C141" s="36" t="s">
        <v>36</v>
      </c>
      <c r="D141" s="22"/>
      <c r="E141" s="11"/>
      <c r="F141" s="11"/>
      <c r="G141" s="2">
        <f t="shared" si="9"/>
        <v>40045385</v>
      </c>
      <c r="H141" s="2"/>
      <c r="I141" s="40"/>
      <c r="J141" s="67"/>
      <c r="K141" s="11">
        <f t="shared" si="10"/>
        <v>0</v>
      </c>
      <c r="L141" s="2">
        <f t="shared" si="11"/>
        <v>0</v>
      </c>
      <c r="M141" s="121">
        <f t="shared" si="12"/>
        <v>0</v>
      </c>
    </row>
    <row r="142" spans="1:13" x14ac:dyDescent="0.25">
      <c r="A142" s="10"/>
      <c r="B142" s="22"/>
      <c r="C142" s="36" t="s">
        <v>36</v>
      </c>
      <c r="D142" s="22"/>
      <c r="E142" s="11"/>
      <c r="F142" s="11"/>
      <c r="G142" s="2">
        <f t="shared" si="9"/>
        <v>40045385</v>
      </c>
      <c r="H142" s="2"/>
      <c r="I142" s="40"/>
      <c r="J142" s="67"/>
      <c r="K142" s="11">
        <f t="shared" si="10"/>
        <v>0</v>
      </c>
      <c r="L142" s="2">
        <f t="shared" si="11"/>
        <v>0</v>
      </c>
      <c r="M142" s="121">
        <f t="shared" si="12"/>
        <v>0</v>
      </c>
    </row>
    <row r="143" spans="1:13" x14ac:dyDescent="0.25">
      <c r="A143" s="10"/>
      <c r="B143" s="22"/>
      <c r="C143" s="36" t="s">
        <v>36</v>
      </c>
      <c r="D143" s="22"/>
      <c r="E143" s="11"/>
      <c r="F143" s="11"/>
      <c r="G143" s="2">
        <f t="shared" si="9"/>
        <v>40045385</v>
      </c>
      <c r="H143" s="2"/>
      <c r="I143" s="40"/>
      <c r="J143" s="67"/>
      <c r="K143" s="11">
        <f>H143+I143</f>
        <v>0</v>
      </c>
      <c r="L143" s="2">
        <f>K143-F143</f>
        <v>0</v>
      </c>
      <c r="M143" s="121">
        <f t="shared" si="12"/>
        <v>0</v>
      </c>
    </row>
    <row r="144" spans="1:13" x14ac:dyDescent="0.25">
      <c r="A144" s="10"/>
      <c r="B144" s="22"/>
      <c r="C144" s="36" t="s">
        <v>36</v>
      </c>
      <c r="D144" s="22"/>
      <c r="E144" s="11"/>
      <c r="F144" s="11"/>
      <c r="G144" s="2">
        <f t="shared" si="9"/>
        <v>40045385</v>
      </c>
      <c r="H144" s="2"/>
      <c r="I144" s="40"/>
      <c r="J144" s="67"/>
      <c r="K144" s="11">
        <f t="shared" si="10"/>
        <v>0</v>
      </c>
      <c r="L144" s="2">
        <f t="shared" si="11"/>
        <v>0</v>
      </c>
      <c r="M144" s="121">
        <f t="shared" si="12"/>
        <v>0</v>
      </c>
    </row>
    <row r="145" spans="1:15" x14ac:dyDescent="0.25">
      <c r="A145" s="10"/>
      <c r="B145" s="22"/>
      <c r="C145" s="36" t="s">
        <v>36</v>
      </c>
      <c r="D145" s="22"/>
      <c r="E145" s="11"/>
      <c r="F145" s="11"/>
      <c r="G145" s="2">
        <f t="shared" si="9"/>
        <v>40045385</v>
      </c>
      <c r="H145" s="2"/>
      <c r="I145" s="40"/>
      <c r="J145" s="67"/>
      <c r="K145" s="11">
        <f t="shared" si="10"/>
        <v>0</v>
      </c>
      <c r="L145" s="2">
        <f t="shared" si="11"/>
        <v>0</v>
      </c>
      <c r="M145" s="121">
        <f t="shared" si="12"/>
        <v>0</v>
      </c>
    </row>
    <row r="146" spans="1:15" x14ac:dyDescent="0.25">
      <c r="A146" s="10"/>
      <c r="B146" s="22"/>
      <c r="C146" s="36" t="s">
        <v>36</v>
      </c>
      <c r="D146" s="22"/>
      <c r="E146" s="11"/>
      <c r="F146" s="11"/>
      <c r="G146" s="2">
        <f t="shared" si="9"/>
        <v>40045385</v>
      </c>
      <c r="H146" s="2"/>
      <c r="I146" s="40"/>
      <c r="J146" s="67"/>
      <c r="K146" s="11">
        <f t="shared" si="10"/>
        <v>0</v>
      </c>
      <c r="L146" s="2">
        <f t="shared" si="11"/>
        <v>0</v>
      </c>
      <c r="M146" s="121">
        <f t="shared" si="12"/>
        <v>0</v>
      </c>
    </row>
    <row r="147" spans="1:15" x14ac:dyDescent="0.25">
      <c r="A147" s="10"/>
      <c r="B147" s="22"/>
      <c r="C147" s="36" t="s">
        <v>36</v>
      </c>
      <c r="D147" s="22"/>
      <c r="E147" s="11"/>
      <c r="F147" s="11"/>
      <c r="G147" s="2">
        <f t="shared" si="9"/>
        <v>40045385</v>
      </c>
      <c r="H147" s="2"/>
      <c r="I147" s="40"/>
      <c r="J147" s="67"/>
      <c r="K147" s="11">
        <f t="shared" si="10"/>
        <v>0</v>
      </c>
      <c r="L147" s="2">
        <f t="shared" si="11"/>
        <v>0</v>
      </c>
      <c r="M147" s="121">
        <f t="shared" si="12"/>
        <v>0</v>
      </c>
    </row>
    <row r="148" spans="1:15" x14ac:dyDescent="0.25">
      <c r="A148" s="10"/>
      <c r="B148" s="10"/>
      <c r="C148" s="36" t="s">
        <v>36</v>
      </c>
      <c r="D148" s="10"/>
      <c r="E148" s="11"/>
      <c r="F148" s="11"/>
      <c r="G148" s="2">
        <f t="shared" si="9"/>
        <v>40045385</v>
      </c>
      <c r="H148" s="2"/>
      <c r="I148" s="40"/>
      <c r="J148" s="67"/>
      <c r="K148" s="11">
        <f t="shared" si="10"/>
        <v>0</v>
      </c>
      <c r="L148" s="2">
        <f t="shared" si="11"/>
        <v>0</v>
      </c>
      <c r="M148" s="121">
        <f t="shared" si="12"/>
        <v>0</v>
      </c>
    </row>
    <row r="149" spans="1:15" x14ac:dyDescent="0.25">
      <c r="A149" s="10"/>
      <c r="B149" s="22"/>
      <c r="C149" s="36" t="s">
        <v>36</v>
      </c>
      <c r="D149" s="22"/>
      <c r="E149" s="11"/>
      <c r="F149" s="11"/>
      <c r="G149" s="2">
        <f t="shared" si="9"/>
        <v>40045385</v>
      </c>
      <c r="H149" s="2"/>
      <c r="I149" s="40"/>
      <c r="J149" s="67"/>
      <c r="K149" s="11">
        <f t="shared" si="10"/>
        <v>0</v>
      </c>
      <c r="L149" s="2">
        <f t="shared" si="11"/>
        <v>0</v>
      </c>
      <c r="M149" s="121">
        <f t="shared" si="12"/>
        <v>0</v>
      </c>
    </row>
    <row r="150" spans="1:15" x14ac:dyDescent="0.25">
      <c r="A150" s="10"/>
      <c r="B150" s="22"/>
      <c r="C150" s="36" t="s">
        <v>36</v>
      </c>
      <c r="D150" s="22"/>
      <c r="E150" s="11"/>
      <c r="F150" s="11"/>
      <c r="G150" s="2">
        <f t="shared" si="9"/>
        <v>40045385</v>
      </c>
      <c r="H150" s="2"/>
      <c r="I150" s="40"/>
      <c r="J150" s="67"/>
      <c r="K150" s="11">
        <f t="shared" si="10"/>
        <v>0</v>
      </c>
      <c r="L150" s="2">
        <f t="shared" si="11"/>
        <v>0</v>
      </c>
      <c r="M150" s="121">
        <f t="shared" si="12"/>
        <v>0</v>
      </c>
    </row>
    <row r="151" spans="1:15" x14ac:dyDescent="0.25">
      <c r="A151" s="10"/>
      <c r="B151" s="22"/>
      <c r="C151" s="36" t="s">
        <v>36</v>
      </c>
      <c r="D151" s="22"/>
      <c r="E151" s="11"/>
      <c r="F151" s="11"/>
      <c r="G151" s="2">
        <f t="shared" si="9"/>
        <v>40045385</v>
      </c>
      <c r="H151" s="2"/>
      <c r="I151" s="40"/>
      <c r="J151" s="67"/>
      <c r="K151" s="11">
        <f t="shared" si="10"/>
        <v>0</v>
      </c>
      <c r="L151" s="2">
        <f t="shared" si="11"/>
        <v>0</v>
      </c>
      <c r="M151" s="121">
        <f t="shared" si="12"/>
        <v>0</v>
      </c>
    </row>
    <row r="152" spans="1:15" x14ac:dyDescent="0.25">
      <c r="A152" s="10"/>
      <c r="B152" s="22"/>
      <c r="C152" s="36" t="s">
        <v>36</v>
      </c>
      <c r="D152" s="22"/>
      <c r="E152" s="11"/>
      <c r="F152" s="11"/>
      <c r="G152" s="2">
        <f t="shared" si="9"/>
        <v>40045385</v>
      </c>
      <c r="H152" s="2"/>
      <c r="I152" s="40"/>
      <c r="J152" s="67"/>
      <c r="K152" s="11">
        <f t="shared" si="10"/>
        <v>0</v>
      </c>
      <c r="L152" s="2">
        <f t="shared" si="11"/>
        <v>0</v>
      </c>
      <c r="M152" s="121">
        <f t="shared" si="12"/>
        <v>0</v>
      </c>
    </row>
    <row r="153" spans="1:15" x14ac:dyDescent="0.25">
      <c r="A153" s="10"/>
      <c r="B153" s="22"/>
      <c r="C153" s="36" t="s">
        <v>36</v>
      </c>
      <c r="D153" s="22"/>
      <c r="E153" s="11"/>
      <c r="F153" s="11"/>
      <c r="G153" s="2">
        <f t="shared" si="9"/>
        <v>40045385</v>
      </c>
      <c r="H153" s="2"/>
      <c r="I153" s="40"/>
      <c r="J153" s="67"/>
      <c r="K153" s="11">
        <f t="shared" si="10"/>
        <v>0</v>
      </c>
      <c r="L153" s="2">
        <f t="shared" si="11"/>
        <v>0</v>
      </c>
      <c r="M153" s="121">
        <f t="shared" si="12"/>
        <v>0</v>
      </c>
    </row>
    <row r="154" spans="1:15" x14ac:dyDescent="0.25">
      <c r="A154" s="10"/>
      <c r="B154" s="22"/>
      <c r="C154" s="36" t="s">
        <v>36</v>
      </c>
      <c r="D154" s="22"/>
      <c r="E154" s="11"/>
      <c r="F154" s="11"/>
      <c r="G154" s="2">
        <f t="shared" si="9"/>
        <v>40045385</v>
      </c>
      <c r="H154" s="2"/>
      <c r="I154" s="40"/>
      <c r="J154" s="67"/>
      <c r="K154" s="11">
        <f t="shared" si="10"/>
        <v>0</v>
      </c>
      <c r="L154" s="2">
        <f t="shared" si="11"/>
        <v>0</v>
      </c>
      <c r="M154" s="121">
        <f t="shared" si="12"/>
        <v>0</v>
      </c>
      <c r="O154" t="s">
        <v>27</v>
      </c>
    </row>
    <row r="155" spans="1:15" x14ac:dyDescent="0.25">
      <c r="A155" s="10"/>
      <c r="B155" s="22"/>
      <c r="C155" s="36" t="s">
        <v>36</v>
      </c>
      <c r="D155" s="22"/>
      <c r="E155" s="11"/>
      <c r="F155" s="11"/>
      <c r="G155" s="2">
        <f t="shared" si="9"/>
        <v>40045385</v>
      </c>
      <c r="H155" s="2"/>
      <c r="I155" s="40"/>
      <c r="J155" s="67"/>
      <c r="K155" s="11">
        <f t="shared" si="10"/>
        <v>0</v>
      </c>
      <c r="L155" s="2">
        <f t="shared" si="11"/>
        <v>0</v>
      </c>
      <c r="M155" s="121">
        <f t="shared" si="12"/>
        <v>0</v>
      </c>
    </row>
    <row r="156" spans="1:15" x14ac:dyDescent="0.25">
      <c r="A156" s="10"/>
      <c r="B156" s="22"/>
      <c r="C156" s="36" t="s">
        <v>36</v>
      </c>
      <c r="D156" s="22"/>
      <c r="E156" s="11"/>
      <c r="F156" s="11"/>
      <c r="G156" s="2">
        <f t="shared" si="9"/>
        <v>40045385</v>
      </c>
      <c r="H156" s="2"/>
      <c r="I156" s="40"/>
      <c r="J156" s="67"/>
      <c r="K156" s="11">
        <f t="shared" si="10"/>
        <v>0</v>
      </c>
      <c r="L156" s="2">
        <f t="shared" si="11"/>
        <v>0</v>
      </c>
      <c r="M156" s="121">
        <f t="shared" si="12"/>
        <v>0</v>
      </c>
    </row>
    <row r="157" spans="1:15" x14ac:dyDescent="0.25">
      <c r="A157" s="10"/>
      <c r="B157" s="22"/>
      <c r="C157" s="36" t="s">
        <v>36</v>
      </c>
      <c r="D157" s="22"/>
      <c r="E157" s="11"/>
      <c r="F157" s="11"/>
      <c r="G157" s="2">
        <f t="shared" si="9"/>
        <v>40045385</v>
      </c>
      <c r="H157" s="2"/>
      <c r="I157" s="40"/>
      <c r="J157" s="67"/>
      <c r="K157" s="11">
        <f t="shared" si="10"/>
        <v>0</v>
      </c>
      <c r="L157" s="2">
        <f t="shared" si="11"/>
        <v>0</v>
      </c>
      <c r="M157" s="121">
        <f t="shared" si="12"/>
        <v>0</v>
      </c>
    </row>
    <row r="158" spans="1:15" x14ac:dyDescent="0.25">
      <c r="A158" s="10"/>
      <c r="B158" s="22"/>
      <c r="C158" s="36" t="s">
        <v>36</v>
      </c>
      <c r="D158" s="22"/>
      <c r="E158" s="11"/>
      <c r="F158" s="11"/>
      <c r="G158" s="2">
        <f t="shared" si="9"/>
        <v>40045385</v>
      </c>
      <c r="H158" s="2"/>
      <c r="I158" s="40"/>
      <c r="J158" s="67"/>
      <c r="K158" s="11">
        <f t="shared" si="10"/>
        <v>0</v>
      </c>
      <c r="L158" s="2">
        <f t="shared" si="11"/>
        <v>0</v>
      </c>
      <c r="M158" s="121">
        <f t="shared" si="12"/>
        <v>0</v>
      </c>
    </row>
    <row r="159" spans="1:15" x14ac:dyDescent="0.25">
      <c r="A159" s="10"/>
      <c r="B159" s="22"/>
      <c r="C159" s="36" t="s">
        <v>36</v>
      </c>
      <c r="D159" s="22"/>
      <c r="E159" s="11"/>
      <c r="F159" s="11"/>
      <c r="G159" s="2">
        <f t="shared" si="9"/>
        <v>40045385</v>
      </c>
      <c r="H159" s="2"/>
      <c r="I159" s="40"/>
      <c r="J159" s="67"/>
      <c r="K159" s="11">
        <f t="shared" si="10"/>
        <v>0</v>
      </c>
      <c r="L159" s="2">
        <f t="shared" si="11"/>
        <v>0</v>
      </c>
      <c r="M159" s="121">
        <f t="shared" si="12"/>
        <v>0</v>
      </c>
    </row>
    <row r="160" spans="1:15" x14ac:dyDescent="0.25">
      <c r="A160" s="10"/>
      <c r="B160" s="22"/>
      <c r="C160" s="36" t="s">
        <v>36</v>
      </c>
      <c r="D160" s="22"/>
      <c r="E160" s="11"/>
      <c r="F160" s="11"/>
      <c r="G160" s="2">
        <f t="shared" si="9"/>
        <v>40045385</v>
      </c>
      <c r="H160" s="2"/>
      <c r="I160" s="40"/>
      <c r="J160" s="67"/>
      <c r="K160" s="11">
        <f t="shared" si="10"/>
        <v>0</v>
      </c>
      <c r="L160" s="2">
        <f t="shared" si="11"/>
        <v>0</v>
      </c>
      <c r="M160" s="121">
        <f t="shared" si="12"/>
        <v>0</v>
      </c>
    </row>
    <row r="161" spans="1:13" x14ac:dyDescent="0.25">
      <c r="A161" s="10"/>
      <c r="B161" s="22"/>
      <c r="C161" s="36" t="s">
        <v>36</v>
      </c>
      <c r="D161" s="22"/>
      <c r="E161" s="11"/>
      <c r="F161" s="11"/>
      <c r="G161" s="2">
        <f t="shared" si="9"/>
        <v>40045385</v>
      </c>
      <c r="H161" s="2"/>
      <c r="I161" s="40"/>
      <c r="J161" s="67"/>
      <c r="K161" s="11">
        <f t="shared" si="10"/>
        <v>0</v>
      </c>
      <c r="L161" s="2">
        <f t="shared" si="11"/>
        <v>0</v>
      </c>
      <c r="M161" s="121">
        <f t="shared" si="12"/>
        <v>0</v>
      </c>
    </row>
    <row r="162" spans="1:13" x14ac:dyDescent="0.25">
      <c r="A162" s="10"/>
      <c r="B162" s="22"/>
      <c r="C162" s="36" t="s">
        <v>36</v>
      </c>
      <c r="D162" s="22"/>
      <c r="E162" s="11"/>
      <c r="F162" s="11"/>
      <c r="G162" s="2">
        <f t="shared" si="9"/>
        <v>40045385</v>
      </c>
      <c r="H162" s="2"/>
      <c r="I162" s="40"/>
      <c r="J162" s="67"/>
      <c r="K162" s="11">
        <f t="shared" si="10"/>
        <v>0</v>
      </c>
      <c r="L162" s="2">
        <f t="shared" si="11"/>
        <v>0</v>
      </c>
      <c r="M162" s="121">
        <f t="shared" si="12"/>
        <v>0</v>
      </c>
    </row>
    <row r="163" spans="1:13" x14ac:dyDescent="0.25">
      <c r="A163" s="10"/>
      <c r="B163" s="22"/>
      <c r="C163" s="36" t="s">
        <v>36</v>
      </c>
      <c r="D163" s="22"/>
      <c r="E163" s="11"/>
      <c r="F163" s="11"/>
      <c r="G163" s="2">
        <f t="shared" si="9"/>
        <v>40045385</v>
      </c>
      <c r="H163" s="2"/>
      <c r="I163" s="40"/>
      <c r="J163" s="67"/>
      <c r="K163" s="11">
        <f t="shared" si="10"/>
        <v>0</v>
      </c>
      <c r="L163" s="2">
        <f t="shared" si="11"/>
        <v>0</v>
      </c>
      <c r="M163" s="121">
        <f t="shared" si="12"/>
        <v>0</v>
      </c>
    </row>
    <row r="164" spans="1:13" x14ac:dyDescent="0.25">
      <c r="A164" s="10"/>
      <c r="B164" s="22"/>
      <c r="C164" s="36" t="s">
        <v>36</v>
      </c>
      <c r="D164" s="22"/>
      <c r="E164" s="11"/>
      <c r="F164" s="11"/>
      <c r="G164" s="2">
        <f t="shared" si="9"/>
        <v>40045385</v>
      </c>
      <c r="H164" s="2"/>
      <c r="I164" s="40"/>
      <c r="J164" s="67"/>
      <c r="K164" s="11">
        <f t="shared" si="10"/>
        <v>0</v>
      </c>
      <c r="L164" s="2">
        <f t="shared" si="11"/>
        <v>0</v>
      </c>
      <c r="M164" s="121">
        <f t="shared" si="12"/>
        <v>0</v>
      </c>
    </row>
    <row r="165" spans="1:13" x14ac:dyDescent="0.25">
      <c r="A165" s="10"/>
      <c r="B165" s="22"/>
      <c r="C165" s="36" t="s">
        <v>36</v>
      </c>
      <c r="D165" s="22"/>
      <c r="E165" s="11"/>
      <c r="F165" s="11"/>
      <c r="G165" s="2">
        <f t="shared" si="9"/>
        <v>40045385</v>
      </c>
      <c r="H165" s="2"/>
      <c r="I165" s="40"/>
      <c r="J165" s="67"/>
      <c r="K165" s="11">
        <f t="shared" si="10"/>
        <v>0</v>
      </c>
      <c r="L165" s="2">
        <f t="shared" si="11"/>
        <v>0</v>
      </c>
      <c r="M165" s="121">
        <f t="shared" si="12"/>
        <v>0</v>
      </c>
    </row>
    <row r="166" spans="1:13" x14ac:dyDescent="0.25">
      <c r="A166" s="10"/>
      <c r="B166" s="22"/>
      <c r="C166" s="36" t="s">
        <v>36</v>
      </c>
      <c r="D166" s="22"/>
      <c r="E166" s="11"/>
      <c r="F166" s="11"/>
      <c r="G166" s="2">
        <f t="shared" si="9"/>
        <v>40045385</v>
      </c>
      <c r="H166" s="2"/>
      <c r="I166" s="40"/>
      <c r="J166" s="67"/>
      <c r="K166" s="11">
        <f t="shared" si="10"/>
        <v>0</v>
      </c>
      <c r="L166" s="2">
        <f t="shared" si="11"/>
        <v>0</v>
      </c>
      <c r="M166" s="121">
        <f t="shared" si="12"/>
        <v>0</v>
      </c>
    </row>
    <row r="167" spans="1:13" x14ac:dyDescent="0.25">
      <c r="A167" s="10"/>
      <c r="B167" s="22"/>
      <c r="C167" s="36" t="s">
        <v>36</v>
      </c>
      <c r="D167" s="22"/>
      <c r="E167" s="11"/>
      <c r="F167" s="11"/>
      <c r="G167" s="2">
        <f t="shared" si="9"/>
        <v>40045385</v>
      </c>
      <c r="H167" s="2"/>
      <c r="I167" s="40"/>
      <c r="J167" s="67"/>
      <c r="K167" s="11">
        <f t="shared" si="10"/>
        <v>0</v>
      </c>
      <c r="L167" s="2">
        <f t="shared" si="11"/>
        <v>0</v>
      </c>
      <c r="M167" s="121">
        <f t="shared" si="12"/>
        <v>0</v>
      </c>
    </row>
    <row r="168" spans="1:13" x14ac:dyDescent="0.25">
      <c r="A168" s="10"/>
      <c r="B168" s="22"/>
      <c r="C168" s="36" t="s">
        <v>36</v>
      </c>
      <c r="D168" s="22"/>
      <c r="E168" s="11"/>
      <c r="F168" s="11"/>
      <c r="G168" s="2">
        <f t="shared" si="9"/>
        <v>40045385</v>
      </c>
      <c r="H168" s="2"/>
      <c r="I168" s="40"/>
      <c r="J168" s="67"/>
      <c r="K168" s="11">
        <f t="shared" si="10"/>
        <v>0</v>
      </c>
      <c r="L168" s="2">
        <f t="shared" si="11"/>
        <v>0</v>
      </c>
      <c r="M168" s="121">
        <f t="shared" si="12"/>
        <v>0</v>
      </c>
    </row>
    <row r="169" spans="1:13" x14ac:dyDescent="0.25">
      <c r="A169" s="10"/>
      <c r="B169" s="22"/>
      <c r="C169" s="36" t="s">
        <v>36</v>
      </c>
      <c r="D169" s="22"/>
      <c r="E169" s="11"/>
      <c r="F169" s="11"/>
      <c r="G169" s="2">
        <f t="shared" si="9"/>
        <v>40045385</v>
      </c>
      <c r="H169" s="2"/>
      <c r="I169" s="40"/>
      <c r="J169" s="67"/>
      <c r="K169" s="11">
        <f t="shared" si="10"/>
        <v>0</v>
      </c>
      <c r="L169" s="2">
        <f t="shared" si="11"/>
        <v>0</v>
      </c>
      <c r="M169" s="121">
        <f t="shared" si="12"/>
        <v>0</v>
      </c>
    </row>
    <row r="170" spans="1:13" x14ac:dyDescent="0.25">
      <c r="A170" s="10"/>
      <c r="B170" s="22"/>
      <c r="C170" s="36" t="s">
        <v>36</v>
      </c>
      <c r="D170" s="22"/>
      <c r="E170" s="11"/>
      <c r="F170" s="11"/>
      <c r="G170" s="2">
        <f t="shared" si="9"/>
        <v>40045385</v>
      </c>
      <c r="H170" s="2"/>
      <c r="I170" s="40"/>
      <c r="J170" s="67"/>
      <c r="K170" s="11">
        <f t="shared" si="10"/>
        <v>0</v>
      </c>
      <c r="L170" s="2">
        <f t="shared" si="11"/>
        <v>0</v>
      </c>
      <c r="M170" s="121">
        <f t="shared" si="12"/>
        <v>0</v>
      </c>
    </row>
    <row r="171" spans="1:13" x14ac:dyDescent="0.25">
      <c r="A171" s="10"/>
      <c r="B171" s="22"/>
      <c r="C171" s="36" t="s">
        <v>36</v>
      </c>
      <c r="D171" s="22"/>
      <c r="E171" s="11"/>
      <c r="F171" s="11"/>
      <c r="G171" s="2">
        <f t="shared" si="9"/>
        <v>40045385</v>
      </c>
      <c r="H171" s="2"/>
      <c r="I171" s="40"/>
      <c r="J171" s="67"/>
      <c r="K171" s="11">
        <f t="shared" si="10"/>
        <v>0</v>
      </c>
      <c r="L171" s="2">
        <f t="shared" si="11"/>
        <v>0</v>
      </c>
      <c r="M171" s="121">
        <f t="shared" si="12"/>
        <v>0</v>
      </c>
    </row>
    <row r="172" spans="1:13" x14ac:dyDescent="0.25">
      <c r="A172" s="10"/>
      <c r="B172" s="22"/>
      <c r="C172" s="36" t="s">
        <v>36</v>
      </c>
      <c r="D172" s="22"/>
      <c r="E172" s="11"/>
      <c r="F172" s="11"/>
      <c r="G172" s="2">
        <f t="shared" si="9"/>
        <v>40045385</v>
      </c>
      <c r="H172" s="2"/>
      <c r="I172" s="40"/>
      <c r="J172" s="67"/>
      <c r="K172" s="11">
        <f t="shared" si="10"/>
        <v>0</v>
      </c>
      <c r="L172" s="2">
        <f t="shared" si="11"/>
        <v>0</v>
      </c>
      <c r="M172" s="121">
        <f t="shared" si="12"/>
        <v>0</v>
      </c>
    </row>
    <row r="173" spans="1:13" x14ac:dyDescent="0.25">
      <c r="A173" s="10"/>
      <c r="B173" s="22"/>
      <c r="C173" s="36" t="s">
        <v>36</v>
      </c>
      <c r="D173" s="22"/>
      <c r="E173" s="11"/>
      <c r="F173" s="11"/>
      <c r="G173" s="2">
        <f t="shared" si="9"/>
        <v>40045385</v>
      </c>
      <c r="H173" s="2"/>
      <c r="I173" s="40"/>
      <c r="J173" s="67"/>
      <c r="K173" s="11">
        <f t="shared" si="10"/>
        <v>0</v>
      </c>
      <c r="L173" s="2">
        <f t="shared" si="11"/>
        <v>0</v>
      </c>
      <c r="M173" s="121">
        <f t="shared" si="12"/>
        <v>0</v>
      </c>
    </row>
    <row r="174" spans="1:13" x14ac:dyDescent="0.25">
      <c r="A174" s="10"/>
      <c r="B174" s="22"/>
      <c r="C174" s="36" t="s">
        <v>36</v>
      </c>
      <c r="D174" s="22"/>
      <c r="E174" s="11"/>
      <c r="F174" s="11"/>
      <c r="G174" s="2">
        <f t="shared" si="9"/>
        <v>40045385</v>
      </c>
      <c r="H174" s="2"/>
      <c r="I174" s="40"/>
      <c r="J174" s="67"/>
      <c r="K174" s="11">
        <f t="shared" si="10"/>
        <v>0</v>
      </c>
      <c r="L174" s="2">
        <f t="shared" si="11"/>
        <v>0</v>
      </c>
      <c r="M174" s="121">
        <f t="shared" si="12"/>
        <v>0</v>
      </c>
    </row>
    <row r="175" spans="1:13" x14ac:dyDescent="0.25">
      <c r="A175" s="10"/>
      <c r="B175" s="22"/>
      <c r="C175" s="36" t="s">
        <v>36</v>
      </c>
      <c r="D175" s="22"/>
      <c r="E175" s="11"/>
      <c r="F175" s="11"/>
      <c r="G175" s="2">
        <f t="shared" si="9"/>
        <v>40045385</v>
      </c>
      <c r="H175" s="2"/>
      <c r="I175" s="40"/>
      <c r="J175" s="67"/>
      <c r="K175" s="11">
        <f t="shared" si="10"/>
        <v>0</v>
      </c>
      <c r="L175" s="2">
        <f t="shared" si="11"/>
        <v>0</v>
      </c>
      <c r="M175" s="121">
        <f t="shared" si="12"/>
        <v>0</v>
      </c>
    </row>
    <row r="176" spans="1:13" x14ac:dyDescent="0.25">
      <c r="A176" s="10"/>
      <c r="B176" s="22"/>
      <c r="C176" s="36" t="s">
        <v>36</v>
      </c>
      <c r="D176" s="22"/>
      <c r="E176" s="11"/>
      <c r="F176" s="11"/>
      <c r="G176" s="2">
        <f t="shared" si="9"/>
        <v>40045385</v>
      </c>
      <c r="H176" s="2"/>
      <c r="I176" s="40"/>
      <c r="J176" s="67"/>
      <c r="K176" s="11">
        <f t="shared" si="10"/>
        <v>0</v>
      </c>
      <c r="L176" s="2">
        <f t="shared" si="11"/>
        <v>0</v>
      </c>
      <c r="M176" s="121">
        <f t="shared" si="12"/>
        <v>0</v>
      </c>
    </row>
    <row r="177" spans="1:15" x14ac:dyDescent="0.25">
      <c r="A177" s="10"/>
      <c r="B177" s="22"/>
      <c r="C177" s="36" t="s">
        <v>36</v>
      </c>
      <c r="D177" s="22"/>
      <c r="E177" s="11"/>
      <c r="F177" s="11"/>
      <c r="G177" s="2">
        <f t="shared" ref="G177:G240" si="13">G176+E177-F177</f>
        <v>40045385</v>
      </c>
      <c r="H177" s="2"/>
      <c r="I177" s="40"/>
      <c r="J177" s="67"/>
      <c r="K177" s="11">
        <f t="shared" ref="K177:K240" si="14">H177+I177-J177</f>
        <v>0</v>
      </c>
      <c r="L177" s="2">
        <f t="shared" ref="L177:L240" si="15">H177+I177+J177-F177</f>
        <v>0</v>
      </c>
      <c r="M177" s="121">
        <f t="shared" si="12"/>
        <v>0</v>
      </c>
    </row>
    <row r="178" spans="1:15" x14ac:dyDescent="0.25">
      <c r="A178" s="10"/>
      <c r="B178" s="22"/>
      <c r="C178" s="36" t="s">
        <v>36</v>
      </c>
      <c r="D178" s="22"/>
      <c r="E178" s="11"/>
      <c r="F178" s="11"/>
      <c r="G178" s="2">
        <f t="shared" si="13"/>
        <v>40045385</v>
      </c>
      <c r="H178" s="2"/>
      <c r="I178" s="40"/>
      <c r="J178" s="67"/>
      <c r="K178" s="11">
        <f t="shared" si="14"/>
        <v>0</v>
      </c>
      <c r="L178" s="2">
        <f t="shared" si="15"/>
        <v>0</v>
      </c>
      <c r="M178" s="121">
        <f t="shared" si="12"/>
        <v>0</v>
      </c>
    </row>
    <row r="179" spans="1:15" x14ac:dyDescent="0.25">
      <c r="A179" s="10"/>
      <c r="B179" s="22"/>
      <c r="C179" s="36" t="s">
        <v>36</v>
      </c>
      <c r="D179" s="22"/>
      <c r="E179" s="11"/>
      <c r="F179" s="11"/>
      <c r="G179" s="2">
        <f t="shared" si="13"/>
        <v>40045385</v>
      </c>
      <c r="H179" s="2"/>
      <c r="I179" s="40"/>
      <c r="J179" s="67"/>
      <c r="K179" s="11">
        <f t="shared" si="14"/>
        <v>0</v>
      </c>
      <c r="L179" s="2">
        <f t="shared" si="15"/>
        <v>0</v>
      </c>
      <c r="M179" s="121">
        <f t="shared" si="12"/>
        <v>0</v>
      </c>
    </row>
    <row r="180" spans="1:15" x14ac:dyDescent="0.25">
      <c r="A180" s="10"/>
      <c r="B180" s="22"/>
      <c r="C180" s="36" t="s">
        <v>36</v>
      </c>
      <c r="D180" s="22"/>
      <c r="E180" s="11"/>
      <c r="F180" s="11"/>
      <c r="G180" s="2">
        <f t="shared" si="13"/>
        <v>40045385</v>
      </c>
      <c r="H180" s="2"/>
      <c r="I180" s="40"/>
      <c r="J180" s="67"/>
      <c r="K180" s="11">
        <f t="shared" si="14"/>
        <v>0</v>
      </c>
      <c r="L180" s="2">
        <f t="shared" si="15"/>
        <v>0</v>
      </c>
      <c r="M180" s="121">
        <f t="shared" si="12"/>
        <v>0</v>
      </c>
    </row>
    <row r="181" spans="1:15" x14ac:dyDescent="0.25">
      <c r="A181" s="10"/>
      <c r="B181" s="22"/>
      <c r="C181" s="36" t="s">
        <v>36</v>
      </c>
      <c r="D181" s="22"/>
      <c r="E181" s="11"/>
      <c r="F181" s="11"/>
      <c r="G181" s="2">
        <f t="shared" si="13"/>
        <v>40045385</v>
      </c>
      <c r="H181" s="2"/>
      <c r="I181" s="40"/>
      <c r="J181" s="67"/>
      <c r="K181" s="11">
        <f t="shared" si="14"/>
        <v>0</v>
      </c>
      <c r="L181" s="2">
        <f t="shared" si="15"/>
        <v>0</v>
      </c>
      <c r="M181" s="121">
        <f t="shared" si="12"/>
        <v>0</v>
      </c>
    </row>
    <row r="182" spans="1:15" x14ac:dyDescent="0.25">
      <c r="A182" s="10"/>
      <c r="B182" s="22"/>
      <c r="C182" s="36" t="s">
        <v>36</v>
      </c>
      <c r="D182" s="22"/>
      <c r="E182" s="11"/>
      <c r="F182" s="11"/>
      <c r="G182" s="2">
        <f t="shared" si="13"/>
        <v>40045385</v>
      </c>
      <c r="H182" s="2"/>
      <c r="I182" s="40"/>
      <c r="J182" s="67"/>
      <c r="K182" s="11">
        <f t="shared" si="14"/>
        <v>0</v>
      </c>
      <c r="L182" s="2">
        <f t="shared" si="15"/>
        <v>0</v>
      </c>
      <c r="M182" s="121">
        <f t="shared" si="12"/>
        <v>0</v>
      </c>
    </row>
    <row r="183" spans="1:15" x14ac:dyDescent="0.25">
      <c r="A183" s="10"/>
      <c r="B183" s="22"/>
      <c r="C183" s="36" t="s">
        <v>36</v>
      </c>
      <c r="D183" s="22"/>
      <c r="E183" s="11"/>
      <c r="F183" s="11"/>
      <c r="G183" s="2">
        <f t="shared" si="13"/>
        <v>40045385</v>
      </c>
      <c r="H183" s="2"/>
      <c r="I183" s="40"/>
      <c r="J183" s="67"/>
      <c r="K183" s="11">
        <f t="shared" si="14"/>
        <v>0</v>
      </c>
      <c r="L183" s="2">
        <f t="shared" si="15"/>
        <v>0</v>
      </c>
      <c r="M183" s="121">
        <f t="shared" si="12"/>
        <v>0</v>
      </c>
    </row>
    <row r="184" spans="1:15" x14ac:dyDescent="0.25">
      <c r="A184" s="10"/>
      <c r="B184" s="22"/>
      <c r="C184" s="36" t="s">
        <v>36</v>
      </c>
      <c r="D184" s="22"/>
      <c r="E184" s="11"/>
      <c r="F184" s="11"/>
      <c r="G184" s="2">
        <f t="shared" si="13"/>
        <v>40045385</v>
      </c>
      <c r="H184" s="2"/>
      <c r="I184" s="40"/>
      <c r="J184" s="67"/>
      <c r="K184" s="11">
        <f t="shared" si="14"/>
        <v>0</v>
      </c>
      <c r="L184" s="2">
        <f t="shared" si="15"/>
        <v>0</v>
      </c>
      <c r="M184" s="121">
        <f t="shared" si="12"/>
        <v>0</v>
      </c>
    </row>
    <row r="185" spans="1:15" x14ac:dyDescent="0.25">
      <c r="A185" s="10"/>
      <c r="B185" s="22"/>
      <c r="C185" s="36" t="s">
        <v>36</v>
      </c>
      <c r="D185" s="22"/>
      <c r="E185" s="11"/>
      <c r="F185" s="11"/>
      <c r="G185" s="2">
        <f t="shared" si="13"/>
        <v>40045385</v>
      </c>
      <c r="H185" s="2"/>
      <c r="I185" s="40"/>
      <c r="J185" s="67"/>
      <c r="K185" s="11">
        <f t="shared" si="14"/>
        <v>0</v>
      </c>
      <c r="L185" s="2">
        <f t="shared" si="15"/>
        <v>0</v>
      </c>
      <c r="M185" s="121">
        <f t="shared" si="12"/>
        <v>0</v>
      </c>
    </row>
    <row r="186" spans="1:15" x14ac:dyDescent="0.25">
      <c r="A186" s="10"/>
      <c r="B186" s="22"/>
      <c r="C186" s="36" t="s">
        <v>36</v>
      </c>
      <c r="D186" s="22"/>
      <c r="E186" s="11"/>
      <c r="F186" s="11"/>
      <c r="G186" s="2">
        <f t="shared" si="13"/>
        <v>40045385</v>
      </c>
      <c r="H186" s="2"/>
      <c r="I186" s="40"/>
      <c r="J186" s="67"/>
      <c r="K186" s="11">
        <f t="shared" si="14"/>
        <v>0</v>
      </c>
      <c r="L186" s="2">
        <f t="shared" si="15"/>
        <v>0</v>
      </c>
      <c r="M186" s="121">
        <f t="shared" si="12"/>
        <v>0</v>
      </c>
    </row>
    <row r="187" spans="1:15" x14ac:dyDescent="0.25">
      <c r="A187" s="10"/>
      <c r="B187" s="22"/>
      <c r="C187" s="36" t="s">
        <v>36</v>
      </c>
      <c r="D187" s="22"/>
      <c r="E187" s="11"/>
      <c r="F187" s="11"/>
      <c r="G187" s="2">
        <f t="shared" si="13"/>
        <v>40045385</v>
      </c>
      <c r="H187" s="2"/>
      <c r="I187" s="40"/>
      <c r="J187" s="67"/>
      <c r="K187" s="11">
        <f t="shared" si="14"/>
        <v>0</v>
      </c>
      <c r="L187" s="2">
        <f t="shared" si="15"/>
        <v>0</v>
      </c>
      <c r="M187" s="121">
        <f t="shared" si="12"/>
        <v>0</v>
      </c>
    </row>
    <row r="188" spans="1:15" x14ac:dyDescent="0.25">
      <c r="A188" s="10"/>
      <c r="B188" s="22"/>
      <c r="C188" s="36" t="s">
        <v>36</v>
      </c>
      <c r="D188" s="22"/>
      <c r="E188" s="11"/>
      <c r="F188" s="11"/>
      <c r="G188" s="2">
        <f t="shared" si="13"/>
        <v>40045385</v>
      </c>
      <c r="H188" s="2"/>
      <c r="I188" s="40"/>
      <c r="J188" s="67"/>
      <c r="K188" s="11">
        <f t="shared" si="14"/>
        <v>0</v>
      </c>
      <c r="L188" s="2">
        <f t="shared" si="15"/>
        <v>0</v>
      </c>
      <c r="M188" s="121">
        <f t="shared" si="12"/>
        <v>0</v>
      </c>
    </row>
    <row r="189" spans="1:15" x14ac:dyDescent="0.25">
      <c r="A189" s="10"/>
      <c r="B189" s="22"/>
      <c r="C189" s="36" t="s">
        <v>36</v>
      </c>
      <c r="D189" s="22"/>
      <c r="E189" s="11"/>
      <c r="F189" s="11"/>
      <c r="G189" s="2">
        <f t="shared" si="13"/>
        <v>40045385</v>
      </c>
      <c r="H189" s="2"/>
      <c r="I189" s="40"/>
      <c r="J189" s="67"/>
      <c r="K189" s="11">
        <f t="shared" si="14"/>
        <v>0</v>
      </c>
      <c r="L189" s="2">
        <f t="shared" si="15"/>
        <v>0</v>
      </c>
      <c r="M189" s="121">
        <f t="shared" si="12"/>
        <v>0</v>
      </c>
    </row>
    <row r="190" spans="1:15" x14ac:dyDescent="0.25">
      <c r="A190" s="10"/>
      <c r="B190" s="22"/>
      <c r="C190" s="36" t="s">
        <v>36</v>
      </c>
      <c r="D190" s="22"/>
      <c r="E190" s="11"/>
      <c r="F190" s="11"/>
      <c r="G190" s="2">
        <f t="shared" si="13"/>
        <v>40045385</v>
      </c>
      <c r="H190" s="2"/>
      <c r="I190" s="40"/>
      <c r="J190" s="67"/>
      <c r="K190" s="11">
        <f t="shared" si="14"/>
        <v>0</v>
      </c>
      <c r="L190" s="2">
        <f t="shared" si="15"/>
        <v>0</v>
      </c>
      <c r="M190" s="121">
        <f t="shared" si="12"/>
        <v>0</v>
      </c>
    </row>
    <row r="191" spans="1:15" x14ac:dyDescent="0.25">
      <c r="A191" s="10"/>
      <c r="B191" s="22"/>
      <c r="C191" s="36" t="s">
        <v>36</v>
      </c>
      <c r="D191" s="22"/>
      <c r="E191" s="11"/>
      <c r="F191" s="11"/>
      <c r="G191" s="2">
        <f t="shared" si="13"/>
        <v>40045385</v>
      </c>
      <c r="H191" s="2"/>
      <c r="I191" s="40"/>
      <c r="J191" s="67"/>
      <c r="K191" s="11">
        <f t="shared" si="14"/>
        <v>0</v>
      </c>
      <c r="L191" s="2">
        <f t="shared" si="15"/>
        <v>0</v>
      </c>
      <c r="M191" s="121">
        <f t="shared" si="12"/>
        <v>0</v>
      </c>
      <c r="N191" s="111"/>
      <c r="O191" s="59"/>
    </row>
    <row r="192" spans="1:15" x14ac:dyDescent="0.25">
      <c r="A192" s="10"/>
      <c r="B192" s="22"/>
      <c r="C192" s="36" t="s">
        <v>36</v>
      </c>
      <c r="D192" s="22"/>
      <c r="E192" s="11"/>
      <c r="F192" s="11"/>
      <c r="G192" s="2">
        <f t="shared" si="13"/>
        <v>40045385</v>
      </c>
      <c r="H192" s="2"/>
      <c r="I192" s="40"/>
      <c r="J192" s="67"/>
      <c r="K192" s="11">
        <f t="shared" si="14"/>
        <v>0</v>
      </c>
      <c r="L192" s="2">
        <f t="shared" si="15"/>
        <v>0</v>
      </c>
      <c r="M192" s="121">
        <f t="shared" si="12"/>
        <v>0</v>
      </c>
      <c r="N192" s="111"/>
      <c r="O192" s="59"/>
    </row>
    <row r="193" spans="1:15" x14ac:dyDescent="0.25">
      <c r="A193" s="10"/>
      <c r="B193" s="22"/>
      <c r="C193" s="36" t="s">
        <v>36</v>
      </c>
      <c r="D193" s="22"/>
      <c r="E193" s="11"/>
      <c r="F193" s="11"/>
      <c r="G193" s="2">
        <f t="shared" si="13"/>
        <v>40045385</v>
      </c>
      <c r="H193" s="2"/>
      <c r="I193" s="40"/>
      <c r="J193" s="67"/>
      <c r="K193" s="11">
        <f t="shared" si="14"/>
        <v>0</v>
      </c>
      <c r="L193" s="2">
        <f t="shared" si="15"/>
        <v>0</v>
      </c>
      <c r="M193" s="121">
        <f t="shared" si="12"/>
        <v>0</v>
      </c>
      <c r="N193" s="111"/>
      <c r="O193" s="59"/>
    </row>
    <row r="194" spans="1:15" x14ac:dyDescent="0.25">
      <c r="A194" s="10"/>
      <c r="B194" s="22"/>
      <c r="C194" s="36" t="s">
        <v>36</v>
      </c>
      <c r="D194" s="22"/>
      <c r="E194" s="11"/>
      <c r="F194" s="11"/>
      <c r="G194" s="2">
        <f t="shared" si="13"/>
        <v>40045385</v>
      </c>
      <c r="H194" s="2"/>
      <c r="I194" s="40"/>
      <c r="J194" s="67"/>
      <c r="K194" s="11">
        <f t="shared" si="14"/>
        <v>0</v>
      </c>
      <c r="L194" s="2">
        <f t="shared" si="15"/>
        <v>0</v>
      </c>
      <c r="M194" s="121">
        <f t="shared" si="12"/>
        <v>0</v>
      </c>
      <c r="N194" s="111"/>
      <c r="O194" s="59"/>
    </row>
    <row r="195" spans="1:15" x14ac:dyDescent="0.25">
      <c r="A195" s="10"/>
      <c r="B195" s="22"/>
      <c r="C195" s="36" t="s">
        <v>36</v>
      </c>
      <c r="D195" s="22"/>
      <c r="E195" s="11"/>
      <c r="F195" s="11"/>
      <c r="G195" s="2">
        <f t="shared" si="13"/>
        <v>40045385</v>
      </c>
      <c r="H195" s="2"/>
      <c r="I195" s="40"/>
      <c r="J195" s="67"/>
      <c r="K195" s="11">
        <f t="shared" si="14"/>
        <v>0</v>
      </c>
      <c r="L195" s="2">
        <f t="shared" si="15"/>
        <v>0</v>
      </c>
      <c r="M195" s="121">
        <f t="shared" si="12"/>
        <v>0</v>
      </c>
      <c r="N195" s="112"/>
      <c r="O195" s="59"/>
    </row>
    <row r="196" spans="1:15" x14ac:dyDescent="0.25">
      <c r="A196" s="10"/>
      <c r="B196" s="22"/>
      <c r="C196" s="36" t="s">
        <v>36</v>
      </c>
      <c r="D196" s="22"/>
      <c r="E196" s="11"/>
      <c r="F196" s="11"/>
      <c r="G196" s="2">
        <f t="shared" si="13"/>
        <v>40045385</v>
      </c>
      <c r="H196" s="2"/>
      <c r="I196" s="40"/>
      <c r="J196" s="67"/>
      <c r="K196" s="11">
        <f t="shared" si="14"/>
        <v>0</v>
      </c>
      <c r="L196" s="2">
        <f t="shared" si="15"/>
        <v>0</v>
      </c>
      <c r="M196" s="121">
        <f t="shared" si="12"/>
        <v>0</v>
      </c>
      <c r="N196" s="111"/>
      <c r="O196" s="59"/>
    </row>
    <row r="197" spans="1:15" x14ac:dyDescent="0.25">
      <c r="A197" s="10"/>
      <c r="B197" s="22"/>
      <c r="C197" s="36" t="s">
        <v>36</v>
      </c>
      <c r="D197" s="22"/>
      <c r="E197" s="11"/>
      <c r="F197" s="11"/>
      <c r="G197" s="2">
        <f t="shared" si="13"/>
        <v>40045385</v>
      </c>
      <c r="H197" s="2"/>
      <c r="I197" s="40"/>
      <c r="J197" s="67"/>
      <c r="K197" s="11">
        <f t="shared" si="14"/>
        <v>0</v>
      </c>
      <c r="L197" s="2">
        <f t="shared" si="15"/>
        <v>0</v>
      </c>
      <c r="M197" s="121">
        <f t="shared" si="12"/>
        <v>0</v>
      </c>
      <c r="N197" s="111"/>
      <c r="O197" s="59"/>
    </row>
    <row r="198" spans="1:15" x14ac:dyDescent="0.25">
      <c r="A198" s="10"/>
      <c r="B198" s="22"/>
      <c r="C198" s="36" t="s">
        <v>36</v>
      </c>
      <c r="D198" s="22"/>
      <c r="E198" s="11"/>
      <c r="F198" s="11"/>
      <c r="G198" s="2">
        <f t="shared" si="13"/>
        <v>40045385</v>
      </c>
      <c r="H198" s="2"/>
      <c r="I198" s="40"/>
      <c r="J198" s="67"/>
      <c r="K198" s="11">
        <f t="shared" si="14"/>
        <v>0</v>
      </c>
      <c r="L198" s="2">
        <f t="shared" si="15"/>
        <v>0</v>
      </c>
      <c r="M198" s="121">
        <f t="shared" si="12"/>
        <v>0</v>
      </c>
    </row>
    <row r="199" spans="1:15" x14ac:dyDescent="0.25">
      <c r="A199" s="10"/>
      <c r="B199" s="22"/>
      <c r="C199" s="36" t="s">
        <v>36</v>
      </c>
      <c r="D199" s="22"/>
      <c r="E199" s="11"/>
      <c r="F199" s="11"/>
      <c r="G199" s="2">
        <f t="shared" si="13"/>
        <v>40045385</v>
      </c>
      <c r="H199" s="2"/>
      <c r="I199" s="40"/>
      <c r="J199" s="67"/>
      <c r="K199" s="11">
        <f t="shared" si="14"/>
        <v>0</v>
      </c>
      <c r="L199" s="2">
        <f t="shared" si="15"/>
        <v>0</v>
      </c>
      <c r="M199" s="121">
        <f t="shared" si="12"/>
        <v>0</v>
      </c>
    </row>
    <row r="200" spans="1:15" x14ac:dyDescent="0.25">
      <c r="A200" s="10"/>
      <c r="B200" s="22"/>
      <c r="C200" s="36" t="s">
        <v>36</v>
      </c>
      <c r="D200" s="22"/>
      <c r="E200" s="11"/>
      <c r="F200" s="11"/>
      <c r="G200" s="2">
        <f t="shared" si="13"/>
        <v>40045385</v>
      </c>
      <c r="H200" s="2"/>
      <c r="I200" s="40"/>
      <c r="J200" s="67"/>
      <c r="K200" s="11">
        <f t="shared" si="14"/>
        <v>0</v>
      </c>
      <c r="L200" s="2">
        <f t="shared" si="15"/>
        <v>0</v>
      </c>
      <c r="M200" s="121">
        <f t="shared" si="12"/>
        <v>0</v>
      </c>
    </row>
    <row r="201" spans="1:15" x14ac:dyDescent="0.25">
      <c r="A201" s="10"/>
      <c r="B201" s="22"/>
      <c r="C201" s="36" t="s">
        <v>36</v>
      </c>
      <c r="D201" s="22"/>
      <c r="E201" s="11"/>
      <c r="F201" s="11"/>
      <c r="G201" s="2">
        <f t="shared" si="13"/>
        <v>40045385</v>
      </c>
      <c r="H201" s="2"/>
      <c r="I201" s="40"/>
      <c r="J201" s="67"/>
      <c r="K201" s="11">
        <f t="shared" si="14"/>
        <v>0</v>
      </c>
      <c r="L201" s="2">
        <f t="shared" si="15"/>
        <v>0</v>
      </c>
      <c r="M201" s="121">
        <f t="shared" ref="M201:M264" si="16">F201*0.2</f>
        <v>0</v>
      </c>
    </row>
    <row r="202" spans="1:15" x14ac:dyDescent="0.25">
      <c r="A202" s="10"/>
      <c r="B202" s="22"/>
      <c r="C202" s="36" t="s">
        <v>36</v>
      </c>
      <c r="D202" s="22"/>
      <c r="E202" s="11"/>
      <c r="F202" s="11"/>
      <c r="G202" s="2">
        <f t="shared" si="13"/>
        <v>40045385</v>
      </c>
      <c r="H202" s="2"/>
      <c r="I202" s="40"/>
      <c r="J202" s="67"/>
      <c r="K202" s="11">
        <f t="shared" si="14"/>
        <v>0</v>
      </c>
      <c r="L202" s="2">
        <f t="shared" si="15"/>
        <v>0</v>
      </c>
      <c r="M202" s="121">
        <f t="shared" si="16"/>
        <v>0</v>
      </c>
    </row>
    <row r="203" spans="1:15" x14ac:dyDescent="0.25">
      <c r="A203" s="10"/>
      <c r="B203" s="22"/>
      <c r="C203" s="36" t="s">
        <v>36</v>
      </c>
      <c r="D203" s="22"/>
      <c r="E203" s="11"/>
      <c r="F203" s="11"/>
      <c r="G203" s="2">
        <f t="shared" si="13"/>
        <v>40045385</v>
      </c>
      <c r="H203" s="2"/>
      <c r="I203" s="40"/>
      <c r="J203" s="67"/>
      <c r="K203" s="11">
        <f t="shared" si="14"/>
        <v>0</v>
      </c>
      <c r="L203" s="2">
        <f t="shared" si="15"/>
        <v>0</v>
      </c>
      <c r="M203" s="121">
        <f t="shared" si="16"/>
        <v>0</v>
      </c>
    </row>
    <row r="204" spans="1:15" x14ac:dyDescent="0.25">
      <c r="A204" s="10"/>
      <c r="B204" s="22"/>
      <c r="C204" s="36" t="s">
        <v>36</v>
      </c>
      <c r="D204" s="22"/>
      <c r="E204" s="11"/>
      <c r="F204" s="11"/>
      <c r="G204" s="2">
        <f t="shared" si="13"/>
        <v>40045385</v>
      </c>
      <c r="H204" s="2"/>
      <c r="I204" s="40"/>
      <c r="J204" s="67"/>
      <c r="K204" s="11">
        <f t="shared" si="14"/>
        <v>0</v>
      </c>
      <c r="L204" s="2">
        <f t="shared" si="15"/>
        <v>0</v>
      </c>
      <c r="M204" s="121">
        <f t="shared" si="16"/>
        <v>0</v>
      </c>
    </row>
    <row r="205" spans="1:15" x14ac:dyDescent="0.25">
      <c r="A205" s="10"/>
      <c r="B205" s="22"/>
      <c r="C205" s="36" t="s">
        <v>36</v>
      </c>
      <c r="D205" s="22"/>
      <c r="E205" s="11"/>
      <c r="F205" s="11"/>
      <c r="G205" s="2">
        <f t="shared" si="13"/>
        <v>40045385</v>
      </c>
      <c r="H205" s="2"/>
      <c r="I205" s="40"/>
      <c r="J205" s="67"/>
      <c r="K205" s="11">
        <f t="shared" si="14"/>
        <v>0</v>
      </c>
      <c r="L205" s="2">
        <f t="shared" si="15"/>
        <v>0</v>
      </c>
      <c r="M205" s="121">
        <f t="shared" si="16"/>
        <v>0</v>
      </c>
    </row>
    <row r="206" spans="1:15" x14ac:dyDescent="0.25">
      <c r="A206" s="10"/>
      <c r="B206" s="22"/>
      <c r="C206" s="36" t="s">
        <v>36</v>
      </c>
      <c r="D206" s="22"/>
      <c r="E206" s="11"/>
      <c r="F206" s="11"/>
      <c r="G206" s="2">
        <f t="shared" si="13"/>
        <v>40045385</v>
      </c>
      <c r="H206" s="2"/>
      <c r="I206" s="40"/>
      <c r="J206" s="67"/>
      <c r="K206" s="11">
        <f t="shared" si="14"/>
        <v>0</v>
      </c>
      <c r="L206" s="2">
        <f t="shared" si="15"/>
        <v>0</v>
      </c>
      <c r="M206" s="121">
        <f t="shared" si="16"/>
        <v>0</v>
      </c>
    </row>
    <row r="207" spans="1:15" x14ac:dyDescent="0.25">
      <c r="A207" s="10"/>
      <c r="B207" s="22"/>
      <c r="C207" s="36" t="s">
        <v>36</v>
      </c>
      <c r="D207" s="22"/>
      <c r="E207" s="11"/>
      <c r="F207" s="11"/>
      <c r="G207" s="2">
        <f t="shared" si="13"/>
        <v>40045385</v>
      </c>
      <c r="H207" s="2"/>
      <c r="I207" s="40"/>
      <c r="J207" s="67"/>
      <c r="K207" s="11">
        <f t="shared" si="14"/>
        <v>0</v>
      </c>
      <c r="L207" s="2">
        <f t="shared" si="15"/>
        <v>0</v>
      </c>
      <c r="M207" s="121">
        <f t="shared" si="16"/>
        <v>0</v>
      </c>
    </row>
    <row r="208" spans="1:15" x14ac:dyDescent="0.25">
      <c r="A208" s="10"/>
      <c r="B208" s="22"/>
      <c r="C208" s="36" t="s">
        <v>36</v>
      </c>
      <c r="D208" s="22"/>
      <c r="E208" s="11"/>
      <c r="F208" s="11"/>
      <c r="G208" s="2">
        <f t="shared" si="13"/>
        <v>40045385</v>
      </c>
      <c r="H208" s="2"/>
      <c r="I208" s="40"/>
      <c r="J208" s="67"/>
      <c r="K208" s="11">
        <f t="shared" si="14"/>
        <v>0</v>
      </c>
      <c r="L208" s="2">
        <f t="shared" si="15"/>
        <v>0</v>
      </c>
      <c r="M208" s="121">
        <f t="shared" si="16"/>
        <v>0</v>
      </c>
    </row>
    <row r="209" spans="1:13" x14ac:dyDescent="0.25">
      <c r="A209" s="10"/>
      <c r="B209" s="22"/>
      <c r="C209" s="36" t="s">
        <v>36</v>
      </c>
      <c r="D209" s="22"/>
      <c r="E209" s="11"/>
      <c r="F209" s="11"/>
      <c r="G209" s="2">
        <f t="shared" si="13"/>
        <v>40045385</v>
      </c>
      <c r="H209" s="2"/>
      <c r="I209" s="40"/>
      <c r="J209" s="67"/>
      <c r="K209" s="11">
        <f t="shared" si="14"/>
        <v>0</v>
      </c>
      <c r="L209" s="2">
        <f t="shared" si="15"/>
        <v>0</v>
      </c>
      <c r="M209" s="121">
        <f t="shared" si="16"/>
        <v>0</v>
      </c>
    </row>
    <row r="210" spans="1:13" x14ac:dyDescent="0.25">
      <c r="A210" s="10"/>
      <c r="B210" s="22"/>
      <c r="C210" s="36" t="s">
        <v>36</v>
      </c>
      <c r="D210" s="22"/>
      <c r="E210" s="11"/>
      <c r="F210" s="11"/>
      <c r="G210" s="2">
        <f t="shared" si="13"/>
        <v>40045385</v>
      </c>
      <c r="H210" s="2"/>
      <c r="I210" s="40"/>
      <c r="J210" s="67"/>
      <c r="K210" s="11">
        <f t="shared" si="14"/>
        <v>0</v>
      </c>
      <c r="L210" s="2">
        <f t="shared" si="15"/>
        <v>0</v>
      </c>
      <c r="M210" s="121">
        <f t="shared" si="16"/>
        <v>0</v>
      </c>
    </row>
    <row r="211" spans="1:13" x14ac:dyDescent="0.25">
      <c r="A211" s="10"/>
      <c r="B211" s="22"/>
      <c r="C211" s="36" t="s">
        <v>36</v>
      </c>
      <c r="D211" s="22"/>
      <c r="E211" s="11"/>
      <c r="F211" s="11"/>
      <c r="G211" s="2">
        <f t="shared" si="13"/>
        <v>40045385</v>
      </c>
      <c r="H211" s="2"/>
      <c r="I211" s="40"/>
      <c r="J211" s="67"/>
      <c r="K211" s="11">
        <f t="shared" si="14"/>
        <v>0</v>
      </c>
      <c r="L211" s="2">
        <f t="shared" si="15"/>
        <v>0</v>
      </c>
      <c r="M211" s="121">
        <f t="shared" si="16"/>
        <v>0</v>
      </c>
    </row>
    <row r="212" spans="1:13" x14ac:dyDescent="0.25">
      <c r="A212" s="10"/>
      <c r="B212" s="22"/>
      <c r="C212" s="36" t="s">
        <v>36</v>
      </c>
      <c r="D212" s="22"/>
      <c r="E212" s="11"/>
      <c r="F212" s="11"/>
      <c r="G212" s="2">
        <f t="shared" si="13"/>
        <v>40045385</v>
      </c>
      <c r="H212" s="2"/>
      <c r="I212" s="40"/>
      <c r="J212" s="67"/>
      <c r="K212" s="11">
        <f t="shared" si="14"/>
        <v>0</v>
      </c>
      <c r="L212" s="2">
        <f t="shared" si="15"/>
        <v>0</v>
      </c>
      <c r="M212" s="121">
        <f t="shared" si="16"/>
        <v>0</v>
      </c>
    </row>
    <row r="213" spans="1:13" x14ac:dyDescent="0.25">
      <c r="A213" s="10"/>
      <c r="B213" s="22"/>
      <c r="C213" s="36" t="s">
        <v>36</v>
      </c>
      <c r="D213" s="22"/>
      <c r="E213" s="11"/>
      <c r="F213" s="11"/>
      <c r="G213" s="2">
        <f t="shared" si="13"/>
        <v>40045385</v>
      </c>
      <c r="H213" s="2"/>
      <c r="I213" s="40"/>
      <c r="J213" s="67"/>
      <c r="K213" s="11">
        <f t="shared" si="14"/>
        <v>0</v>
      </c>
      <c r="L213" s="2">
        <f t="shared" si="15"/>
        <v>0</v>
      </c>
      <c r="M213" s="121">
        <f t="shared" si="16"/>
        <v>0</v>
      </c>
    </row>
    <row r="214" spans="1:13" x14ac:dyDescent="0.25">
      <c r="A214" s="10"/>
      <c r="B214" s="22"/>
      <c r="C214" s="36" t="s">
        <v>36</v>
      </c>
      <c r="D214" s="22"/>
      <c r="E214" s="11"/>
      <c r="F214" s="11"/>
      <c r="G214" s="2">
        <f t="shared" si="13"/>
        <v>40045385</v>
      </c>
      <c r="H214" s="2"/>
      <c r="I214" s="40"/>
      <c r="J214" s="67"/>
      <c r="K214" s="11">
        <f t="shared" si="14"/>
        <v>0</v>
      </c>
      <c r="L214" s="2">
        <f t="shared" si="15"/>
        <v>0</v>
      </c>
      <c r="M214" s="121">
        <f t="shared" si="16"/>
        <v>0</v>
      </c>
    </row>
    <row r="215" spans="1:13" x14ac:dyDescent="0.25">
      <c r="A215" s="10"/>
      <c r="B215" s="22"/>
      <c r="C215" s="36" t="s">
        <v>36</v>
      </c>
      <c r="D215" s="22"/>
      <c r="E215" s="11"/>
      <c r="F215" s="11"/>
      <c r="G215" s="2">
        <f t="shared" si="13"/>
        <v>40045385</v>
      </c>
      <c r="H215" s="2"/>
      <c r="I215" s="40"/>
      <c r="J215" s="67"/>
      <c r="K215" s="11">
        <f t="shared" si="14"/>
        <v>0</v>
      </c>
      <c r="L215" s="2">
        <f t="shared" si="15"/>
        <v>0</v>
      </c>
      <c r="M215" s="121">
        <f t="shared" si="16"/>
        <v>0</v>
      </c>
    </row>
    <row r="216" spans="1:13" x14ac:dyDescent="0.25">
      <c r="A216" s="10"/>
      <c r="B216" s="22"/>
      <c r="C216" s="36" t="s">
        <v>36</v>
      </c>
      <c r="D216" s="22"/>
      <c r="E216" s="11"/>
      <c r="F216" s="11"/>
      <c r="G216" s="2">
        <f t="shared" si="13"/>
        <v>40045385</v>
      </c>
      <c r="H216" s="2"/>
      <c r="I216" s="40"/>
      <c r="J216" s="67"/>
      <c r="K216" s="11">
        <f t="shared" si="14"/>
        <v>0</v>
      </c>
      <c r="L216" s="2">
        <f t="shared" si="15"/>
        <v>0</v>
      </c>
      <c r="M216" s="121">
        <f t="shared" si="16"/>
        <v>0</v>
      </c>
    </row>
    <row r="217" spans="1:13" x14ac:dyDescent="0.25">
      <c r="A217" s="10"/>
      <c r="B217" s="94"/>
      <c r="C217" s="36" t="s">
        <v>36</v>
      </c>
      <c r="D217" s="94"/>
      <c r="E217" s="11"/>
      <c r="F217" s="11"/>
      <c r="G217" s="2">
        <f t="shared" si="13"/>
        <v>40045385</v>
      </c>
      <c r="H217" s="2"/>
      <c r="I217" s="40"/>
      <c r="J217" s="67"/>
      <c r="K217" s="11">
        <f t="shared" si="14"/>
        <v>0</v>
      </c>
      <c r="L217" s="2">
        <f t="shared" si="15"/>
        <v>0</v>
      </c>
      <c r="M217" s="121">
        <f t="shared" si="16"/>
        <v>0</v>
      </c>
    </row>
    <row r="218" spans="1:13" x14ac:dyDescent="0.25">
      <c r="A218" s="10"/>
      <c r="B218" s="94"/>
      <c r="C218" s="36" t="s">
        <v>36</v>
      </c>
      <c r="D218" s="94"/>
      <c r="E218" s="11"/>
      <c r="F218" s="11"/>
      <c r="G218" s="2">
        <f t="shared" si="13"/>
        <v>40045385</v>
      </c>
      <c r="H218" s="2"/>
      <c r="I218" s="40"/>
      <c r="J218" s="67"/>
      <c r="K218" s="11">
        <f t="shared" si="14"/>
        <v>0</v>
      </c>
      <c r="L218" s="2">
        <f t="shared" si="15"/>
        <v>0</v>
      </c>
      <c r="M218" s="121">
        <f t="shared" si="16"/>
        <v>0</v>
      </c>
    </row>
    <row r="219" spans="1:13" x14ac:dyDescent="0.25">
      <c r="A219" s="10"/>
      <c r="B219" s="22"/>
      <c r="C219" s="36" t="s">
        <v>36</v>
      </c>
      <c r="D219" s="22"/>
      <c r="E219" s="11"/>
      <c r="F219" s="11"/>
      <c r="G219" s="2">
        <f t="shared" si="13"/>
        <v>40045385</v>
      </c>
      <c r="H219" s="2"/>
      <c r="I219" s="40"/>
      <c r="J219" s="67"/>
      <c r="K219" s="11">
        <f t="shared" si="14"/>
        <v>0</v>
      </c>
      <c r="L219" s="2">
        <f t="shared" si="15"/>
        <v>0</v>
      </c>
      <c r="M219" s="121">
        <f t="shared" si="16"/>
        <v>0</v>
      </c>
    </row>
    <row r="220" spans="1:13" x14ac:dyDescent="0.25">
      <c r="A220" s="10"/>
      <c r="B220" s="22"/>
      <c r="C220" s="36" t="s">
        <v>36</v>
      </c>
      <c r="D220" s="22"/>
      <c r="E220" s="11"/>
      <c r="F220" s="11"/>
      <c r="G220" s="2">
        <f t="shared" si="13"/>
        <v>40045385</v>
      </c>
      <c r="H220" s="2"/>
      <c r="I220" s="40"/>
      <c r="J220" s="67"/>
      <c r="K220" s="11">
        <f t="shared" si="14"/>
        <v>0</v>
      </c>
      <c r="L220" s="2">
        <f t="shared" si="15"/>
        <v>0</v>
      </c>
      <c r="M220" s="121">
        <f t="shared" si="16"/>
        <v>0</v>
      </c>
    </row>
    <row r="221" spans="1:13" x14ac:dyDescent="0.25">
      <c r="A221" s="10"/>
      <c r="B221" s="22"/>
      <c r="C221" s="36" t="s">
        <v>36</v>
      </c>
      <c r="D221" s="22"/>
      <c r="E221" s="11"/>
      <c r="F221" s="11"/>
      <c r="G221" s="2">
        <f t="shared" si="13"/>
        <v>40045385</v>
      </c>
      <c r="H221" s="2"/>
      <c r="I221" s="40"/>
      <c r="J221" s="67"/>
      <c r="K221" s="11">
        <f t="shared" si="14"/>
        <v>0</v>
      </c>
      <c r="L221" s="2">
        <f t="shared" si="15"/>
        <v>0</v>
      </c>
      <c r="M221" s="121">
        <f t="shared" si="16"/>
        <v>0</v>
      </c>
    </row>
    <row r="222" spans="1:13" x14ac:dyDescent="0.25">
      <c r="A222" s="10"/>
      <c r="B222" s="22"/>
      <c r="C222" s="36" t="s">
        <v>36</v>
      </c>
      <c r="D222" s="22"/>
      <c r="E222" s="11"/>
      <c r="F222" s="11"/>
      <c r="G222" s="2">
        <f t="shared" si="13"/>
        <v>40045385</v>
      </c>
      <c r="H222" s="2"/>
      <c r="I222" s="40"/>
      <c r="J222" s="67"/>
      <c r="K222" s="11">
        <f t="shared" si="14"/>
        <v>0</v>
      </c>
      <c r="L222" s="2">
        <f t="shared" si="15"/>
        <v>0</v>
      </c>
      <c r="M222" s="121">
        <f t="shared" si="16"/>
        <v>0</v>
      </c>
    </row>
    <row r="223" spans="1:13" x14ac:dyDescent="0.25">
      <c r="A223" s="10"/>
      <c r="B223" s="22"/>
      <c r="C223" s="36" t="s">
        <v>36</v>
      </c>
      <c r="D223" s="22"/>
      <c r="E223" s="11"/>
      <c r="F223" s="11"/>
      <c r="G223" s="2">
        <f t="shared" si="13"/>
        <v>40045385</v>
      </c>
      <c r="H223" s="2"/>
      <c r="I223" s="40"/>
      <c r="J223" s="67"/>
      <c r="K223" s="11">
        <f t="shared" si="14"/>
        <v>0</v>
      </c>
      <c r="L223" s="2">
        <f t="shared" si="15"/>
        <v>0</v>
      </c>
      <c r="M223" s="121">
        <f t="shared" si="16"/>
        <v>0</v>
      </c>
    </row>
    <row r="224" spans="1:13" x14ac:dyDescent="0.25">
      <c r="A224" s="10"/>
      <c r="B224" s="22"/>
      <c r="C224" s="36" t="s">
        <v>36</v>
      </c>
      <c r="D224" s="22"/>
      <c r="E224" s="11"/>
      <c r="F224" s="11"/>
      <c r="G224" s="2">
        <f t="shared" si="13"/>
        <v>40045385</v>
      </c>
      <c r="H224" s="2"/>
      <c r="I224" s="40"/>
      <c r="J224" s="67"/>
      <c r="K224" s="11">
        <f t="shared" si="14"/>
        <v>0</v>
      </c>
      <c r="L224" s="2">
        <f t="shared" si="15"/>
        <v>0</v>
      </c>
      <c r="M224" s="121">
        <f t="shared" si="16"/>
        <v>0</v>
      </c>
    </row>
    <row r="225" spans="1:13" x14ac:dyDescent="0.25">
      <c r="A225" s="10"/>
      <c r="B225" s="22"/>
      <c r="C225" s="36" t="s">
        <v>36</v>
      </c>
      <c r="D225" s="22"/>
      <c r="E225" s="11"/>
      <c r="F225" s="11"/>
      <c r="G225" s="2">
        <f t="shared" si="13"/>
        <v>40045385</v>
      </c>
      <c r="H225" s="2"/>
      <c r="I225" s="40"/>
      <c r="J225" s="67"/>
      <c r="K225" s="11">
        <f t="shared" si="14"/>
        <v>0</v>
      </c>
      <c r="L225" s="2">
        <f t="shared" si="15"/>
        <v>0</v>
      </c>
      <c r="M225" s="121">
        <f t="shared" si="16"/>
        <v>0</v>
      </c>
    </row>
    <row r="226" spans="1:13" x14ac:dyDescent="0.25">
      <c r="A226" s="10"/>
      <c r="B226" s="22"/>
      <c r="C226" s="36" t="s">
        <v>36</v>
      </c>
      <c r="D226" s="22"/>
      <c r="E226" s="11"/>
      <c r="F226" s="11"/>
      <c r="G226" s="2">
        <f t="shared" si="13"/>
        <v>40045385</v>
      </c>
      <c r="H226" s="2"/>
      <c r="I226" s="40"/>
      <c r="J226" s="67"/>
      <c r="K226" s="11">
        <f t="shared" si="14"/>
        <v>0</v>
      </c>
      <c r="L226" s="2">
        <f t="shared" si="15"/>
        <v>0</v>
      </c>
      <c r="M226" s="121">
        <f t="shared" si="16"/>
        <v>0</v>
      </c>
    </row>
    <row r="227" spans="1:13" x14ac:dyDescent="0.25">
      <c r="A227" s="10"/>
      <c r="B227" s="22"/>
      <c r="C227" s="36" t="s">
        <v>36</v>
      </c>
      <c r="D227" s="22"/>
      <c r="E227" s="11"/>
      <c r="F227" s="11"/>
      <c r="G227" s="2">
        <f t="shared" si="13"/>
        <v>40045385</v>
      </c>
      <c r="H227" s="2"/>
      <c r="I227" s="40"/>
      <c r="J227" s="67"/>
      <c r="K227" s="11">
        <f t="shared" si="14"/>
        <v>0</v>
      </c>
      <c r="L227" s="2">
        <f t="shared" si="15"/>
        <v>0</v>
      </c>
      <c r="M227" s="121">
        <f t="shared" si="16"/>
        <v>0</v>
      </c>
    </row>
    <row r="228" spans="1:13" x14ac:dyDescent="0.25">
      <c r="A228" s="10"/>
      <c r="B228" s="22"/>
      <c r="C228" s="36" t="s">
        <v>36</v>
      </c>
      <c r="D228" s="22"/>
      <c r="E228" s="11"/>
      <c r="F228" s="11"/>
      <c r="G228" s="2">
        <f t="shared" si="13"/>
        <v>40045385</v>
      </c>
      <c r="H228" s="2"/>
      <c r="I228" s="40"/>
      <c r="J228" s="67"/>
      <c r="K228" s="11">
        <f t="shared" si="14"/>
        <v>0</v>
      </c>
      <c r="L228" s="2">
        <f t="shared" si="15"/>
        <v>0</v>
      </c>
      <c r="M228" s="121">
        <f t="shared" si="16"/>
        <v>0</v>
      </c>
    </row>
    <row r="229" spans="1:13" x14ac:dyDescent="0.25">
      <c r="A229" s="10"/>
      <c r="B229" s="22"/>
      <c r="C229" s="36" t="s">
        <v>36</v>
      </c>
      <c r="D229" s="22"/>
      <c r="E229" s="11"/>
      <c r="F229" s="11"/>
      <c r="G229" s="2">
        <f t="shared" si="13"/>
        <v>40045385</v>
      </c>
      <c r="H229" s="2"/>
      <c r="I229" s="40"/>
      <c r="J229" s="67"/>
      <c r="K229" s="11">
        <f t="shared" si="14"/>
        <v>0</v>
      </c>
      <c r="L229" s="2">
        <f t="shared" si="15"/>
        <v>0</v>
      </c>
      <c r="M229" s="121">
        <f t="shared" si="16"/>
        <v>0</v>
      </c>
    </row>
    <row r="230" spans="1:13" x14ac:dyDescent="0.25">
      <c r="A230" s="10"/>
      <c r="B230" s="22"/>
      <c r="C230" s="36" t="s">
        <v>36</v>
      </c>
      <c r="D230" s="22"/>
      <c r="E230" s="11"/>
      <c r="F230" s="11"/>
      <c r="G230" s="2">
        <f t="shared" si="13"/>
        <v>40045385</v>
      </c>
      <c r="H230" s="2"/>
      <c r="I230" s="40"/>
      <c r="J230" s="67"/>
      <c r="K230" s="11">
        <f t="shared" si="14"/>
        <v>0</v>
      </c>
      <c r="L230" s="2">
        <f t="shared" si="15"/>
        <v>0</v>
      </c>
      <c r="M230" s="121">
        <f t="shared" si="16"/>
        <v>0</v>
      </c>
    </row>
    <row r="231" spans="1:13" x14ac:dyDescent="0.25">
      <c r="A231" s="10"/>
      <c r="B231" s="22"/>
      <c r="C231" s="36" t="s">
        <v>36</v>
      </c>
      <c r="D231" s="22"/>
      <c r="E231" s="11"/>
      <c r="F231" s="11"/>
      <c r="G231" s="2">
        <f t="shared" si="13"/>
        <v>40045385</v>
      </c>
      <c r="H231" s="2"/>
      <c r="I231" s="40"/>
      <c r="J231" s="67"/>
      <c r="K231" s="11">
        <f t="shared" si="14"/>
        <v>0</v>
      </c>
      <c r="L231" s="2">
        <f t="shared" si="15"/>
        <v>0</v>
      </c>
      <c r="M231" s="121">
        <f t="shared" si="16"/>
        <v>0</v>
      </c>
    </row>
    <row r="232" spans="1:13" x14ac:dyDescent="0.25">
      <c r="A232" s="10"/>
      <c r="B232" s="22"/>
      <c r="C232" s="36" t="s">
        <v>36</v>
      </c>
      <c r="D232" s="22"/>
      <c r="E232" s="11"/>
      <c r="F232" s="11"/>
      <c r="G232" s="2">
        <f t="shared" si="13"/>
        <v>40045385</v>
      </c>
      <c r="H232" s="2"/>
      <c r="I232" s="40"/>
      <c r="J232" s="67"/>
      <c r="K232" s="11">
        <f t="shared" si="14"/>
        <v>0</v>
      </c>
      <c r="L232" s="2">
        <f t="shared" si="15"/>
        <v>0</v>
      </c>
      <c r="M232" s="121">
        <f t="shared" si="16"/>
        <v>0</v>
      </c>
    </row>
    <row r="233" spans="1:13" x14ac:dyDescent="0.25">
      <c r="A233" s="10"/>
      <c r="B233" s="22"/>
      <c r="C233" s="36" t="s">
        <v>36</v>
      </c>
      <c r="D233" s="22"/>
      <c r="E233" s="11"/>
      <c r="F233" s="11"/>
      <c r="G233" s="2">
        <f t="shared" si="13"/>
        <v>40045385</v>
      </c>
      <c r="H233" s="2"/>
      <c r="I233" s="40"/>
      <c r="J233" s="67"/>
      <c r="K233" s="11">
        <f t="shared" si="14"/>
        <v>0</v>
      </c>
      <c r="L233" s="2">
        <f t="shared" si="15"/>
        <v>0</v>
      </c>
      <c r="M233" s="121">
        <f t="shared" si="16"/>
        <v>0</v>
      </c>
    </row>
    <row r="234" spans="1:13" x14ac:dyDescent="0.25">
      <c r="A234" s="10"/>
      <c r="B234" s="22"/>
      <c r="C234" s="36" t="s">
        <v>36</v>
      </c>
      <c r="D234" s="22"/>
      <c r="E234" s="11"/>
      <c r="F234" s="11"/>
      <c r="G234" s="2">
        <f t="shared" si="13"/>
        <v>40045385</v>
      </c>
      <c r="H234" s="2"/>
      <c r="I234" s="40"/>
      <c r="J234" s="67"/>
      <c r="K234" s="11">
        <f t="shared" si="14"/>
        <v>0</v>
      </c>
      <c r="L234" s="2">
        <f t="shared" si="15"/>
        <v>0</v>
      </c>
      <c r="M234" s="121">
        <f t="shared" si="16"/>
        <v>0</v>
      </c>
    </row>
    <row r="235" spans="1:13" x14ac:dyDescent="0.25">
      <c r="A235" s="10"/>
      <c r="B235" s="22"/>
      <c r="C235" s="36" t="s">
        <v>36</v>
      </c>
      <c r="D235" s="22"/>
      <c r="E235" s="11"/>
      <c r="F235" s="11"/>
      <c r="G235" s="2">
        <f t="shared" si="13"/>
        <v>40045385</v>
      </c>
      <c r="H235" s="2"/>
      <c r="I235" s="40"/>
      <c r="J235" s="67"/>
      <c r="K235" s="11">
        <f t="shared" si="14"/>
        <v>0</v>
      </c>
      <c r="L235" s="2">
        <f t="shared" si="15"/>
        <v>0</v>
      </c>
      <c r="M235" s="121">
        <f t="shared" si="16"/>
        <v>0</v>
      </c>
    </row>
    <row r="236" spans="1:13" x14ac:dyDescent="0.25">
      <c r="A236" s="10"/>
      <c r="B236" s="22"/>
      <c r="C236" s="36" t="s">
        <v>36</v>
      </c>
      <c r="D236" s="22"/>
      <c r="E236" s="11"/>
      <c r="F236" s="11"/>
      <c r="G236" s="2">
        <f t="shared" si="13"/>
        <v>40045385</v>
      </c>
      <c r="H236" s="2"/>
      <c r="I236" s="40"/>
      <c r="J236" s="67"/>
      <c r="K236" s="11">
        <f t="shared" si="14"/>
        <v>0</v>
      </c>
      <c r="L236" s="2">
        <f t="shared" si="15"/>
        <v>0</v>
      </c>
      <c r="M236" s="121">
        <f t="shared" si="16"/>
        <v>0</v>
      </c>
    </row>
    <row r="237" spans="1:13" x14ac:dyDescent="0.25">
      <c r="A237" s="10"/>
      <c r="B237" s="22"/>
      <c r="C237" s="36" t="s">
        <v>36</v>
      </c>
      <c r="D237" s="22"/>
      <c r="E237" s="11"/>
      <c r="F237" s="11"/>
      <c r="G237" s="2">
        <f t="shared" si="13"/>
        <v>40045385</v>
      </c>
      <c r="H237" s="2"/>
      <c r="I237" s="40"/>
      <c r="J237" s="67"/>
      <c r="K237" s="11">
        <f t="shared" si="14"/>
        <v>0</v>
      </c>
      <c r="L237" s="2">
        <f t="shared" si="15"/>
        <v>0</v>
      </c>
      <c r="M237" s="121">
        <f t="shared" si="16"/>
        <v>0</v>
      </c>
    </row>
    <row r="238" spans="1:13" x14ac:dyDescent="0.25">
      <c r="A238" s="10"/>
      <c r="B238" s="22"/>
      <c r="C238" s="36" t="s">
        <v>36</v>
      </c>
      <c r="D238" s="22"/>
      <c r="E238" s="11"/>
      <c r="F238" s="11"/>
      <c r="G238" s="2">
        <f t="shared" si="13"/>
        <v>40045385</v>
      </c>
      <c r="H238" s="2"/>
      <c r="I238" s="40"/>
      <c r="J238" s="67"/>
      <c r="K238" s="11">
        <f t="shared" si="14"/>
        <v>0</v>
      </c>
      <c r="L238" s="2">
        <f t="shared" si="15"/>
        <v>0</v>
      </c>
      <c r="M238" s="121">
        <f t="shared" si="16"/>
        <v>0</v>
      </c>
    </row>
    <row r="239" spans="1:13" x14ac:dyDescent="0.25">
      <c r="A239" s="10"/>
      <c r="B239" s="22"/>
      <c r="C239" s="36" t="s">
        <v>36</v>
      </c>
      <c r="D239" s="22"/>
      <c r="E239" s="11"/>
      <c r="F239" s="11"/>
      <c r="G239" s="2">
        <f t="shared" si="13"/>
        <v>40045385</v>
      </c>
      <c r="H239" s="2"/>
      <c r="I239" s="40"/>
      <c r="J239" s="67"/>
      <c r="K239" s="11">
        <f t="shared" si="14"/>
        <v>0</v>
      </c>
      <c r="L239" s="2">
        <f t="shared" si="15"/>
        <v>0</v>
      </c>
      <c r="M239" s="121">
        <f t="shared" si="16"/>
        <v>0</v>
      </c>
    </row>
    <row r="240" spans="1:13" x14ac:dyDescent="0.25">
      <c r="A240" s="10"/>
      <c r="B240" s="22"/>
      <c r="C240" s="36" t="s">
        <v>36</v>
      </c>
      <c r="D240" s="22"/>
      <c r="E240" s="11"/>
      <c r="F240" s="11"/>
      <c r="G240" s="2">
        <f t="shared" si="13"/>
        <v>40045385</v>
      </c>
      <c r="H240" s="2"/>
      <c r="I240" s="40"/>
      <c r="J240" s="67"/>
      <c r="K240" s="11">
        <f t="shared" si="14"/>
        <v>0</v>
      </c>
      <c r="L240" s="2">
        <f t="shared" si="15"/>
        <v>0</v>
      </c>
      <c r="M240" s="121">
        <f t="shared" si="16"/>
        <v>0</v>
      </c>
    </row>
    <row r="241" spans="1:13" x14ac:dyDescent="0.25">
      <c r="A241" s="10"/>
      <c r="B241" s="22"/>
      <c r="C241" s="36" t="s">
        <v>36</v>
      </c>
      <c r="D241" s="22"/>
      <c r="E241" s="11"/>
      <c r="F241" s="11"/>
      <c r="G241" s="2">
        <f t="shared" ref="G241:G304" si="17">G240+E241-F241</f>
        <v>40045385</v>
      </c>
      <c r="H241" s="2"/>
      <c r="I241" s="40"/>
      <c r="J241" s="67"/>
      <c r="K241" s="11">
        <f t="shared" ref="K241:K304" si="18">H241+I241-J241</f>
        <v>0</v>
      </c>
      <c r="L241" s="2">
        <f t="shared" ref="L241:L304" si="19">H241+I241+J241-F241</f>
        <v>0</v>
      </c>
      <c r="M241" s="121">
        <f t="shared" si="16"/>
        <v>0</v>
      </c>
    </row>
    <row r="242" spans="1:13" x14ac:dyDescent="0.25">
      <c r="A242" s="10"/>
      <c r="B242" s="22"/>
      <c r="C242" s="36" t="s">
        <v>36</v>
      </c>
      <c r="D242" s="22"/>
      <c r="E242" s="11"/>
      <c r="F242" s="11"/>
      <c r="G242" s="2">
        <f t="shared" si="17"/>
        <v>40045385</v>
      </c>
      <c r="H242" s="2"/>
      <c r="I242" s="40"/>
      <c r="J242" s="67"/>
      <c r="K242" s="11">
        <f t="shared" si="18"/>
        <v>0</v>
      </c>
      <c r="L242" s="2">
        <f t="shared" si="19"/>
        <v>0</v>
      </c>
      <c r="M242" s="121">
        <f t="shared" si="16"/>
        <v>0</v>
      </c>
    </row>
    <row r="243" spans="1:13" x14ac:dyDescent="0.25">
      <c r="A243" s="10"/>
      <c r="B243" s="22"/>
      <c r="C243" s="36" t="s">
        <v>36</v>
      </c>
      <c r="D243" s="22"/>
      <c r="E243" s="11"/>
      <c r="F243" s="11"/>
      <c r="G243" s="2">
        <f t="shared" si="17"/>
        <v>40045385</v>
      </c>
      <c r="H243" s="2"/>
      <c r="I243" s="40"/>
      <c r="J243" s="67"/>
      <c r="K243" s="11">
        <f t="shared" si="18"/>
        <v>0</v>
      </c>
      <c r="L243" s="2">
        <f t="shared" si="19"/>
        <v>0</v>
      </c>
      <c r="M243" s="121">
        <f t="shared" si="16"/>
        <v>0</v>
      </c>
    </row>
    <row r="244" spans="1:13" x14ac:dyDescent="0.25">
      <c r="A244" s="10"/>
      <c r="B244" s="22"/>
      <c r="C244" s="36" t="s">
        <v>36</v>
      </c>
      <c r="D244" s="22"/>
      <c r="E244" s="11"/>
      <c r="F244" s="11"/>
      <c r="G244" s="2">
        <f t="shared" si="17"/>
        <v>40045385</v>
      </c>
      <c r="H244" s="2"/>
      <c r="I244" s="40"/>
      <c r="J244" s="67"/>
      <c r="K244" s="11">
        <f t="shared" si="18"/>
        <v>0</v>
      </c>
      <c r="L244" s="2">
        <f t="shared" si="19"/>
        <v>0</v>
      </c>
      <c r="M244" s="121">
        <f t="shared" si="16"/>
        <v>0</v>
      </c>
    </row>
    <row r="245" spans="1:13" x14ac:dyDescent="0.25">
      <c r="A245" s="10"/>
      <c r="B245" s="22"/>
      <c r="C245" s="36" t="s">
        <v>36</v>
      </c>
      <c r="D245" s="22"/>
      <c r="E245" s="11"/>
      <c r="F245" s="11"/>
      <c r="G245" s="2">
        <f t="shared" si="17"/>
        <v>40045385</v>
      </c>
      <c r="H245" s="2"/>
      <c r="I245" s="40"/>
      <c r="J245" s="67"/>
      <c r="K245" s="11">
        <f t="shared" si="18"/>
        <v>0</v>
      </c>
      <c r="L245" s="2">
        <f t="shared" si="19"/>
        <v>0</v>
      </c>
      <c r="M245" s="121">
        <f t="shared" si="16"/>
        <v>0</v>
      </c>
    </row>
    <row r="246" spans="1:13" x14ac:dyDescent="0.25">
      <c r="A246" s="10"/>
      <c r="B246" s="22"/>
      <c r="C246" s="36" t="s">
        <v>36</v>
      </c>
      <c r="D246" s="22"/>
      <c r="E246" s="11"/>
      <c r="F246" s="11"/>
      <c r="G246" s="2">
        <f t="shared" si="17"/>
        <v>40045385</v>
      </c>
      <c r="H246" s="2"/>
      <c r="I246" s="40"/>
      <c r="J246" s="67"/>
      <c r="K246" s="11">
        <f t="shared" si="18"/>
        <v>0</v>
      </c>
      <c r="L246" s="2">
        <f t="shared" si="19"/>
        <v>0</v>
      </c>
      <c r="M246" s="121">
        <f t="shared" si="16"/>
        <v>0</v>
      </c>
    </row>
    <row r="247" spans="1:13" x14ac:dyDescent="0.25">
      <c r="A247" s="10"/>
      <c r="B247" s="22"/>
      <c r="C247" s="36" t="s">
        <v>36</v>
      </c>
      <c r="D247" s="22"/>
      <c r="E247" s="11"/>
      <c r="F247" s="11"/>
      <c r="G247" s="2">
        <f t="shared" si="17"/>
        <v>40045385</v>
      </c>
      <c r="H247" s="2"/>
      <c r="I247" s="40"/>
      <c r="J247" s="67"/>
      <c r="K247" s="11">
        <f t="shared" si="18"/>
        <v>0</v>
      </c>
      <c r="L247" s="2">
        <f t="shared" si="19"/>
        <v>0</v>
      </c>
      <c r="M247" s="121">
        <f t="shared" si="16"/>
        <v>0</v>
      </c>
    </row>
    <row r="248" spans="1:13" x14ac:dyDescent="0.25">
      <c r="A248" s="10"/>
      <c r="B248" s="22"/>
      <c r="C248" s="36" t="s">
        <v>36</v>
      </c>
      <c r="D248" s="22"/>
      <c r="E248" s="11"/>
      <c r="F248" s="11"/>
      <c r="G248" s="2">
        <f t="shared" si="17"/>
        <v>40045385</v>
      </c>
      <c r="H248" s="2"/>
      <c r="I248" s="40"/>
      <c r="J248" s="67"/>
      <c r="K248" s="11">
        <f t="shared" si="18"/>
        <v>0</v>
      </c>
      <c r="L248" s="2">
        <f t="shared" si="19"/>
        <v>0</v>
      </c>
      <c r="M248" s="121">
        <f t="shared" si="16"/>
        <v>0</v>
      </c>
    </row>
    <row r="249" spans="1:13" x14ac:dyDescent="0.25">
      <c r="A249" s="10"/>
      <c r="B249" s="22"/>
      <c r="C249" s="36" t="s">
        <v>36</v>
      </c>
      <c r="D249" s="22"/>
      <c r="E249" s="11"/>
      <c r="F249" s="11"/>
      <c r="G249" s="2">
        <f t="shared" si="17"/>
        <v>40045385</v>
      </c>
      <c r="H249" s="2"/>
      <c r="I249" s="40"/>
      <c r="J249" s="67"/>
      <c r="K249" s="11">
        <f t="shared" si="18"/>
        <v>0</v>
      </c>
      <c r="L249" s="2">
        <f t="shared" si="19"/>
        <v>0</v>
      </c>
      <c r="M249" s="121">
        <f t="shared" si="16"/>
        <v>0</v>
      </c>
    </row>
    <row r="250" spans="1:13" x14ac:dyDescent="0.25">
      <c r="A250" s="10"/>
      <c r="B250" s="22"/>
      <c r="C250" s="36" t="s">
        <v>36</v>
      </c>
      <c r="D250" s="22"/>
      <c r="E250" s="11"/>
      <c r="F250" s="11"/>
      <c r="G250" s="2">
        <f t="shared" si="17"/>
        <v>40045385</v>
      </c>
      <c r="H250" s="2"/>
      <c r="I250" s="40"/>
      <c r="J250" s="67"/>
      <c r="K250" s="11">
        <f t="shared" si="18"/>
        <v>0</v>
      </c>
      <c r="L250" s="2">
        <f t="shared" si="19"/>
        <v>0</v>
      </c>
      <c r="M250" s="121">
        <f t="shared" si="16"/>
        <v>0</v>
      </c>
    </row>
    <row r="251" spans="1:13" x14ac:dyDescent="0.25">
      <c r="A251" s="10"/>
      <c r="B251" s="22"/>
      <c r="C251" s="36" t="s">
        <v>36</v>
      </c>
      <c r="D251" s="22"/>
      <c r="E251" s="11"/>
      <c r="F251" s="11"/>
      <c r="G251" s="2">
        <f t="shared" si="17"/>
        <v>40045385</v>
      </c>
      <c r="H251" s="2"/>
      <c r="I251" s="40"/>
      <c r="J251" s="67"/>
      <c r="K251" s="11">
        <f t="shared" si="18"/>
        <v>0</v>
      </c>
      <c r="L251" s="2">
        <f t="shared" si="19"/>
        <v>0</v>
      </c>
      <c r="M251" s="121">
        <f t="shared" si="16"/>
        <v>0</v>
      </c>
    </row>
    <row r="252" spans="1:13" x14ac:dyDescent="0.25">
      <c r="A252" s="10"/>
      <c r="B252" s="22"/>
      <c r="C252" s="36" t="s">
        <v>36</v>
      </c>
      <c r="D252" s="22"/>
      <c r="E252" s="11"/>
      <c r="F252" s="11"/>
      <c r="G252" s="2">
        <f t="shared" si="17"/>
        <v>40045385</v>
      </c>
      <c r="H252" s="2"/>
      <c r="I252" s="40"/>
      <c r="J252" s="67"/>
      <c r="K252" s="11">
        <f t="shared" si="18"/>
        <v>0</v>
      </c>
      <c r="L252" s="2">
        <f t="shared" si="19"/>
        <v>0</v>
      </c>
      <c r="M252" s="121">
        <f t="shared" si="16"/>
        <v>0</v>
      </c>
    </row>
    <row r="253" spans="1:13" x14ac:dyDescent="0.25">
      <c r="A253" s="10"/>
      <c r="B253" s="22"/>
      <c r="C253" s="36" t="s">
        <v>36</v>
      </c>
      <c r="D253" s="22"/>
      <c r="E253" s="11"/>
      <c r="F253" s="11"/>
      <c r="G253" s="2">
        <f t="shared" si="17"/>
        <v>40045385</v>
      </c>
      <c r="H253" s="2"/>
      <c r="I253" s="40"/>
      <c r="J253" s="67"/>
      <c r="K253" s="11">
        <f t="shared" si="18"/>
        <v>0</v>
      </c>
      <c r="L253" s="2">
        <f t="shared" si="19"/>
        <v>0</v>
      </c>
      <c r="M253" s="121">
        <f t="shared" si="16"/>
        <v>0</v>
      </c>
    </row>
    <row r="254" spans="1:13" x14ac:dyDescent="0.25">
      <c r="A254" s="10"/>
      <c r="B254" s="22"/>
      <c r="C254" s="36" t="s">
        <v>36</v>
      </c>
      <c r="D254" s="22"/>
      <c r="E254" s="11"/>
      <c r="F254" s="11"/>
      <c r="G254" s="2">
        <f t="shared" si="17"/>
        <v>40045385</v>
      </c>
      <c r="H254" s="2"/>
      <c r="I254" s="40"/>
      <c r="J254" s="67"/>
      <c r="K254" s="11">
        <f t="shared" si="18"/>
        <v>0</v>
      </c>
      <c r="L254" s="2">
        <f t="shared" si="19"/>
        <v>0</v>
      </c>
      <c r="M254" s="121">
        <f t="shared" si="16"/>
        <v>0</v>
      </c>
    </row>
    <row r="255" spans="1:13" x14ac:dyDescent="0.25">
      <c r="A255" s="10"/>
      <c r="B255" s="22"/>
      <c r="C255" s="36" t="s">
        <v>36</v>
      </c>
      <c r="D255" s="22"/>
      <c r="E255" s="11"/>
      <c r="F255" s="11"/>
      <c r="G255" s="2">
        <f t="shared" si="17"/>
        <v>40045385</v>
      </c>
      <c r="H255" s="2"/>
      <c r="I255" s="40"/>
      <c r="J255" s="67"/>
      <c r="K255" s="11">
        <f t="shared" si="18"/>
        <v>0</v>
      </c>
      <c r="L255" s="2">
        <f t="shared" si="19"/>
        <v>0</v>
      </c>
      <c r="M255" s="121">
        <f t="shared" si="16"/>
        <v>0</v>
      </c>
    </row>
    <row r="256" spans="1:13" x14ac:dyDescent="0.25">
      <c r="A256" s="10"/>
      <c r="B256" s="22"/>
      <c r="C256" s="36" t="s">
        <v>36</v>
      </c>
      <c r="D256" s="22"/>
      <c r="E256" s="11"/>
      <c r="F256" s="11"/>
      <c r="G256" s="2">
        <f t="shared" si="17"/>
        <v>40045385</v>
      </c>
      <c r="H256" s="2"/>
      <c r="I256" s="40"/>
      <c r="J256" s="67"/>
      <c r="K256" s="11">
        <f t="shared" si="18"/>
        <v>0</v>
      </c>
      <c r="L256" s="2">
        <f t="shared" si="19"/>
        <v>0</v>
      </c>
      <c r="M256" s="121">
        <f t="shared" si="16"/>
        <v>0</v>
      </c>
    </row>
    <row r="257" spans="1:13" x14ac:dyDescent="0.25">
      <c r="A257" s="10"/>
      <c r="B257" s="22"/>
      <c r="C257" s="36" t="s">
        <v>36</v>
      </c>
      <c r="D257" s="22"/>
      <c r="E257" s="11"/>
      <c r="F257" s="11"/>
      <c r="G257" s="2">
        <f t="shared" si="17"/>
        <v>40045385</v>
      </c>
      <c r="H257" s="2"/>
      <c r="I257" s="40"/>
      <c r="J257" s="67"/>
      <c r="K257" s="11">
        <f t="shared" si="18"/>
        <v>0</v>
      </c>
      <c r="L257" s="2">
        <f t="shared" si="19"/>
        <v>0</v>
      </c>
      <c r="M257" s="121">
        <f t="shared" si="16"/>
        <v>0</v>
      </c>
    </row>
    <row r="258" spans="1:13" x14ac:dyDescent="0.25">
      <c r="A258" s="10"/>
      <c r="B258" s="22"/>
      <c r="C258" s="36" t="s">
        <v>36</v>
      </c>
      <c r="D258" s="22"/>
      <c r="E258" s="11"/>
      <c r="F258" s="11"/>
      <c r="G258" s="2">
        <f t="shared" si="17"/>
        <v>40045385</v>
      </c>
      <c r="H258" s="2"/>
      <c r="I258" s="40"/>
      <c r="J258" s="67"/>
      <c r="K258" s="11">
        <f t="shared" si="18"/>
        <v>0</v>
      </c>
      <c r="L258" s="2">
        <f t="shared" si="19"/>
        <v>0</v>
      </c>
      <c r="M258" s="121">
        <f t="shared" si="16"/>
        <v>0</v>
      </c>
    </row>
    <row r="259" spans="1:13" x14ac:dyDescent="0.25">
      <c r="A259" s="10"/>
      <c r="B259" s="22"/>
      <c r="C259" s="36" t="s">
        <v>36</v>
      </c>
      <c r="D259" s="22"/>
      <c r="E259" s="11"/>
      <c r="F259" s="11"/>
      <c r="G259" s="2">
        <f t="shared" si="17"/>
        <v>40045385</v>
      </c>
      <c r="H259" s="2"/>
      <c r="I259" s="40"/>
      <c r="J259" s="67"/>
      <c r="K259" s="11">
        <f t="shared" si="18"/>
        <v>0</v>
      </c>
      <c r="L259" s="2">
        <f t="shared" si="19"/>
        <v>0</v>
      </c>
      <c r="M259" s="121">
        <f t="shared" si="16"/>
        <v>0</v>
      </c>
    </row>
    <row r="260" spans="1:13" x14ac:dyDescent="0.25">
      <c r="A260" s="10"/>
      <c r="B260" s="22"/>
      <c r="C260" s="36" t="s">
        <v>36</v>
      </c>
      <c r="D260" s="22"/>
      <c r="E260" s="11"/>
      <c r="F260" s="11"/>
      <c r="G260" s="2">
        <f t="shared" si="17"/>
        <v>40045385</v>
      </c>
      <c r="H260" s="2"/>
      <c r="I260" s="40"/>
      <c r="J260" s="67"/>
      <c r="K260" s="11">
        <f t="shared" si="18"/>
        <v>0</v>
      </c>
      <c r="L260" s="2">
        <f t="shared" si="19"/>
        <v>0</v>
      </c>
      <c r="M260" s="121">
        <f t="shared" si="16"/>
        <v>0</v>
      </c>
    </row>
    <row r="261" spans="1:13" x14ac:dyDescent="0.25">
      <c r="A261" s="10"/>
      <c r="B261" s="22"/>
      <c r="C261" s="36" t="s">
        <v>36</v>
      </c>
      <c r="D261" s="22"/>
      <c r="E261" s="11"/>
      <c r="F261" s="11"/>
      <c r="G261" s="2">
        <f t="shared" si="17"/>
        <v>40045385</v>
      </c>
      <c r="H261" s="2"/>
      <c r="I261" s="40"/>
      <c r="J261" s="67"/>
      <c r="K261" s="11">
        <f t="shared" si="18"/>
        <v>0</v>
      </c>
      <c r="L261" s="2">
        <f t="shared" si="19"/>
        <v>0</v>
      </c>
      <c r="M261" s="121">
        <f t="shared" si="16"/>
        <v>0</v>
      </c>
    </row>
    <row r="262" spans="1:13" x14ac:dyDescent="0.25">
      <c r="A262" s="10"/>
      <c r="B262" s="22"/>
      <c r="C262" s="36" t="s">
        <v>36</v>
      </c>
      <c r="D262" s="22"/>
      <c r="E262" s="11"/>
      <c r="F262" s="11"/>
      <c r="G262" s="2">
        <f t="shared" si="17"/>
        <v>40045385</v>
      </c>
      <c r="H262" s="2"/>
      <c r="I262" s="40"/>
      <c r="J262" s="67"/>
      <c r="K262" s="11">
        <f t="shared" si="18"/>
        <v>0</v>
      </c>
      <c r="L262" s="2">
        <f t="shared" si="19"/>
        <v>0</v>
      </c>
      <c r="M262" s="121">
        <f t="shared" si="16"/>
        <v>0</v>
      </c>
    </row>
    <row r="263" spans="1:13" x14ac:dyDescent="0.25">
      <c r="A263" s="10"/>
      <c r="B263" s="22"/>
      <c r="C263" s="36" t="s">
        <v>36</v>
      </c>
      <c r="D263" s="22"/>
      <c r="E263" s="11"/>
      <c r="F263" s="11"/>
      <c r="G263" s="2">
        <f t="shared" si="17"/>
        <v>40045385</v>
      </c>
      <c r="H263" s="2"/>
      <c r="I263" s="40"/>
      <c r="J263" s="67"/>
      <c r="K263" s="11">
        <f t="shared" si="18"/>
        <v>0</v>
      </c>
      <c r="L263" s="2">
        <f t="shared" si="19"/>
        <v>0</v>
      </c>
      <c r="M263" s="121">
        <f t="shared" si="16"/>
        <v>0</v>
      </c>
    </row>
    <row r="264" spans="1:13" x14ac:dyDescent="0.25">
      <c r="A264" s="10"/>
      <c r="B264" s="22"/>
      <c r="C264" s="36" t="s">
        <v>36</v>
      </c>
      <c r="D264" s="22"/>
      <c r="E264" s="11"/>
      <c r="F264" s="11"/>
      <c r="G264" s="2">
        <f t="shared" si="17"/>
        <v>40045385</v>
      </c>
      <c r="H264" s="2"/>
      <c r="I264" s="40"/>
      <c r="J264" s="67"/>
      <c r="K264" s="11">
        <f t="shared" si="18"/>
        <v>0</v>
      </c>
      <c r="L264" s="2">
        <f t="shared" si="19"/>
        <v>0</v>
      </c>
      <c r="M264" s="121">
        <f t="shared" si="16"/>
        <v>0</v>
      </c>
    </row>
    <row r="265" spans="1:13" x14ac:dyDescent="0.25">
      <c r="A265" s="10"/>
      <c r="B265" s="22"/>
      <c r="C265" s="36" t="s">
        <v>36</v>
      </c>
      <c r="D265" s="22"/>
      <c r="E265" s="11"/>
      <c r="F265" s="11"/>
      <c r="G265" s="2">
        <f t="shared" si="17"/>
        <v>40045385</v>
      </c>
      <c r="H265" s="2"/>
      <c r="I265" s="40"/>
      <c r="J265" s="67"/>
      <c r="K265" s="11">
        <f t="shared" si="18"/>
        <v>0</v>
      </c>
      <c r="L265" s="2">
        <f t="shared" si="19"/>
        <v>0</v>
      </c>
      <c r="M265" s="121">
        <f t="shared" ref="M265:M328" si="20">F265*0.2</f>
        <v>0</v>
      </c>
    </row>
    <row r="266" spans="1:13" x14ac:dyDescent="0.25">
      <c r="A266" s="10"/>
      <c r="B266" s="22"/>
      <c r="C266" s="36" t="s">
        <v>36</v>
      </c>
      <c r="D266" s="22"/>
      <c r="E266" s="11"/>
      <c r="F266" s="11"/>
      <c r="G266" s="2">
        <f t="shared" si="17"/>
        <v>40045385</v>
      </c>
      <c r="H266" s="2"/>
      <c r="I266" s="40"/>
      <c r="J266" s="67"/>
      <c r="K266" s="11">
        <f t="shared" si="18"/>
        <v>0</v>
      </c>
      <c r="L266" s="2">
        <f t="shared" si="19"/>
        <v>0</v>
      </c>
      <c r="M266" s="121">
        <f t="shared" si="20"/>
        <v>0</v>
      </c>
    </row>
    <row r="267" spans="1:13" x14ac:dyDescent="0.25">
      <c r="A267" s="10"/>
      <c r="B267" s="22"/>
      <c r="C267" s="36" t="s">
        <v>36</v>
      </c>
      <c r="D267" s="22"/>
      <c r="E267" s="11"/>
      <c r="F267" s="11"/>
      <c r="G267" s="2">
        <f t="shared" si="17"/>
        <v>40045385</v>
      </c>
      <c r="H267" s="2"/>
      <c r="I267" s="40"/>
      <c r="J267" s="67"/>
      <c r="K267" s="11">
        <f t="shared" si="18"/>
        <v>0</v>
      </c>
      <c r="L267" s="2">
        <f t="shared" si="19"/>
        <v>0</v>
      </c>
      <c r="M267" s="121">
        <f t="shared" si="20"/>
        <v>0</v>
      </c>
    </row>
    <row r="268" spans="1:13" x14ac:dyDescent="0.25">
      <c r="A268" s="10"/>
      <c r="B268" s="22"/>
      <c r="C268" s="36" t="s">
        <v>36</v>
      </c>
      <c r="D268" s="22"/>
      <c r="E268" s="11"/>
      <c r="F268" s="11"/>
      <c r="G268" s="2">
        <f t="shared" si="17"/>
        <v>40045385</v>
      </c>
      <c r="H268" s="2"/>
      <c r="I268" s="40"/>
      <c r="J268" s="67"/>
      <c r="K268" s="11">
        <f t="shared" si="18"/>
        <v>0</v>
      </c>
      <c r="L268" s="2">
        <f t="shared" si="19"/>
        <v>0</v>
      </c>
      <c r="M268" s="121">
        <f t="shared" si="20"/>
        <v>0</v>
      </c>
    </row>
    <row r="269" spans="1:13" x14ac:dyDescent="0.25">
      <c r="A269" s="10"/>
      <c r="B269" s="22"/>
      <c r="C269" s="36" t="s">
        <v>36</v>
      </c>
      <c r="D269" s="22"/>
      <c r="E269" s="11"/>
      <c r="F269" s="11"/>
      <c r="G269" s="2">
        <f t="shared" si="17"/>
        <v>40045385</v>
      </c>
      <c r="H269" s="2"/>
      <c r="I269" s="40"/>
      <c r="J269" s="67"/>
      <c r="K269" s="11">
        <f t="shared" si="18"/>
        <v>0</v>
      </c>
      <c r="L269" s="2">
        <f t="shared" si="19"/>
        <v>0</v>
      </c>
      <c r="M269" s="121">
        <f t="shared" si="20"/>
        <v>0</v>
      </c>
    </row>
    <row r="270" spans="1:13" x14ac:dyDescent="0.25">
      <c r="A270" s="10"/>
      <c r="B270" s="22"/>
      <c r="C270" s="36" t="s">
        <v>36</v>
      </c>
      <c r="D270" s="22"/>
      <c r="E270" s="11"/>
      <c r="F270" s="11"/>
      <c r="G270" s="2">
        <f t="shared" si="17"/>
        <v>40045385</v>
      </c>
      <c r="H270" s="2"/>
      <c r="I270" s="40"/>
      <c r="J270" s="67"/>
      <c r="K270" s="11">
        <f t="shared" si="18"/>
        <v>0</v>
      </c>
      <c r="L270" s="2">
        <f t="shared" si="19"/>
        <v>0</v>
      </c>
      <c r="M270" s="121">
        <f t="shared" si="20"/>
        <v>0</v>
      </c>
    </row>
    <row r="271" spans="1:13" x14ac:dyDescent="0.25">
      <c r="A271" s="10"/>
      <c r="B271" s="22"/>
      <c r="C271" s="36" t="s">
        <v>36</v>
      </c>
      <c r="D271" s="22"/>
      <c r="E271" s="11"/>
      <c r="F271" s="11"/>
      <c r="G271" s="2">
        <f t="shared" si="17"/>
        <v>40045385</v>
      </c>
      <c r="H271" s="2"/>
      <c r="I271" s="40"/>
      <c r="J271" s="67"/>
      <c r="K271" s="11">
        <f t="shared" si="18"/>
        <v>0</v>
      </c>
      <c r="L271" s="2">
        <f t="shared" si="19"/>
        <v>0</v>
      </c>
      <c r="M271" s="121">
        <f t="shared" si="20"/>
        <v>0</v>
      </c>
    </row>
    <row r="272" spans="1:13" x14ac:dyDescent="0.25">
      <c r="A272" s="10"/>
      <c r="B272" s="22"/>
      <c r="C272" s="36" t="s">
        <v>36</v>
      </c>
      <c r="D272" s="22"/>
      <c r="E272" s="11"/>
      <c r="F272" s="11"/>
      <c r="G272" s="2">
        <f t="shared" si="17"/>
        <v>40045385</v>
      </c>
      <c r="H272" s="2"/>
      <c r="I272" s="40"/>
      <c r="J272" s="67"/>
      <c r="K272" s="11">
        <f t="shared" si="18"/>
        <v>0</v>
      </c>
      <c r="L272" s="2">
        <f t="shared" si="19"/>
        <v>0</v>
      </c>
      <c r="M272" s="121">
        <f t="shared" si="20"/>
        <v>0</v>
      </c>
    </row>
    <row r="273" spans="1:13" x14ac:dyDescent="0.25">
      <c r="A273" s="10"/>
      <c r="B273" s="22"/>
      <c r="C273" s="36" t="s">
        <v>36</v>
      </c>
      <c r="D273" s="22"/>
      <c r="E273" s="11"/>
      <c r="F273" s="11"/>
      <c r="G273" s="2">
        <f t="shared" si="17"/>
        <v>40045385</v>
      </c>
      <c r="H273" s="2"/>
      <c r="I273" s="40"/>
      <c r="J273" s="67"/>
      <c r="K273" s="11">
        <f t="shared" si="18"/>
        <v>0</v>
      </c>
      <c r="L273" s="2">
        <f t="shared" si="19"/>
        <v>0</v>
      </c>
      <c r="M273" s="121">
        <f t="shared" si="20"/>
        <v>0</v>
      </c>
    </row>
    <row r="274" spans="1:13" x14ac:dyDescent="0.25">
      <c r="A274" s="10"/>
      <c r="B274" s="22"/>
      <c r="C274" s="36" t="s">
        <v>36</v>
      </c>
      <c r="D274" s="22"/>
      <c r="E274" s="11"/>
      <c r="F274" s="11"/>
      <c r="G274" s="2">
        <f t="shared" si="17"/>
        <v>40045385</v>
      </c>
      <c r="H274" s="2"/>
      <c r="I274" s="40"/>
      <c r="J274" s="67"/>
      <c r="K274" s="11">
        <f t="shared" si="18"/>
        <v>0</v>
      </c>
      <c r="L274" s="2">
        <f t="shared" si="19"/>
        <v>0</v>
      </c>
      <c r="M274" s="121">
        <f t="shared" si="20"/>
        <v>0</v>
      </c>
    </row>
    <row r="275" spans="1:13" x14ac:dyDescent="0.25">
      <c r="A275" s="10"/>
      <c r="B275" s="22"/>
      <c r="C275" s="36" t="s">
        <v>36</v>
      </c>
      <c r="D275" s="22"/>
      <c r="E275" s="11"/>
      <c r="F275" s="11"/>
      <c r="G275" s="2">
        <f t="shared" si="17"/>
        <v>40045385</v>
      </c>
      <c r="H275" s="2"/>
      <c r="I275" s="40"/>
      <c r="J275" s="67"/>
      <c r="K275" s="11">
        <f t="shared" si="18"/>
        <v>0</v>
      </c>
      <c r="L275" s="2">
        <f t="shared" si="19"/>
        <v>0</v>
      </c>
      <c r="M275" s="121">
        <f t="shared" si="20"/>
        <v>0</v>
      </c>
    </row>
    <row r="276" spans="1:13" x14ac:dyDescent="0.25">
      <c r="A276" s="10"/>
      <c r="B276" s="22"/>
      <c r="C276" s="36" t="s">
        <v>36</v>
      </c>
      <c r="D276" s="22"/>
      <c r="E276" s="11"/>
      <c r="F276" s="11"/>
      <c r="G276" s="2">
        <f t="shared" si="17"/>
        <v>40045385</v>
      </c>
      <c r="H276" s="2"/>
      <c r="I276" s="40"/>
      <c r="J276" s="67"/>
      <c r="K276" s="11">
        <f t="shared" si="18"/>
        <v>0</v>
      </c>
      <c r="L276" s="2">
        <f t="shared" si="19"/>
        <v>0</v>
      </c>
      <c r="M276" s="121">
        <f t="shared" si="20"/>
        <v>0</v>
      </c>
    </row>
    <row r="277" spans="1:13" x14ac:dyDescent="0.25">
      <c r="A277" s="10"/>
      <c r="B277" s="22"/>
      <c r="C277" s="36" t="s">
        <v>36</v>
      </c>
      <c r="D277" s="22"/>
      <c r="E277" s="11"/>
      <c r="F277" s="11"/>
      <c r="G277" s="2">
        <f t="shared" si="17"/>
        <v>40045385</v>
      </c>
      <c r="H277" s="2"/>
      <c r="I277" s="40"/>
      <c r="J277" s="67"/>
      <c r="K277" s="11">
        <f t="shared" si="18"/>
        <v>0</v>
      </c>
      <c r="L277" s="2">
        <f t="shared" si="19"/>
        <v>0</v>
      </c>
      <c r="M277" s="121">
        <f t="shared" si="20"/>
        <v>0</v>
      </c>
    </row>
    <row r="278" spans="1:13" x14ac:dyDescent="0.25">
      <c r="A278" s="10"/>
      <c r="B278" s="22"/>
      <c r="C278" s="36" t="s">
        <v>36</v>
      </c>
      <c r="D278" s="22"/>
      <c r="E278" s="11"/>
      <c r="F278" s="11"/>
      <c r="G278" s="2">
        <f t="shared" si="17"/>
        <v>40045385</v>
      </c>
      <c r="H278" s="2"/>
      <c r="I278" s="40"/>
      <c r="J278" s="67"/>
      <c r="K278" s="11">
        <f t="shared" si="18"/>
        <v>0</v>
      </c>
      <c r="L278" s="2">
        <f t="shared" si="19"/>
        <v>0</v>
      </c>
      <c r="M278" s="121">
        <f t="shared" si="20"/>
        <v>0</v>
      </c>
    </row>
    <row r="279" spans="1:13" x14ac:dyDescent="0.25">
      <c r="A279" s="10"/>
      <c r="B279" s="22"/>
      <c r="C279" s="36" t="s">
        <v>36</v>
      </c>
      <c r="D279" s="22"/>
      <c r="E279" s="11"/>
      <c r="F279" s="11"/>
      <c r="G279" s="2">
        <f t="shared" si="17"/>
        <v>40045385</v>
      </c>
      <c r="H279" s="2"/>
      <c r="I279" s="40"/>
      <c r="J279" s="67"/>
      <c r="K279" s="11">
        <f t="shared" si="18"/>
        <v>0</v>
      </c>
      <c r="L279" s="2">
        <f t="shared" si="19"/>
        <v>0</v>
      </c>
      <c r="M279" s="121">
        <f t="shared" si="20"/>
        <v>0</v>
      </c>
    </row>
    <row r="280" spans="1:13" x14ac:dyDescent="0.25">
      <c r="A280" s="10"/>
      <c r="B280" s="22"/>
      <c r="C280" s="36" t="s">
        <v>36</v>
      </c>
      <c r="D280" s="22"/>
      <c r="E280" s="11"/>
      <c r="F280" s="11"/>
      <c r="G280" s="2">
        <f t="shared" si="17"/>
        <v>40045385</v>
      </c>
      <c r="H280" s="2"/>
      <c r="I280" s="40"/>
      <c r="J280" s="67"/>
      <c r="K280" s="11">
        <f t="shared" si="18"/>
        <v>0</v>
      </c>
      <c r="L280" s="2">
        <f t="shared" si="19"/>
        <v>0</v>
      </c>
      <c r="M280" s="121">
        <f t="shared" si="20"/>
        <v>0</v>
      </c>
    </row>
    <row r="281" spans="1:13" x14ac:dyDescent="0.25">
      <c r="A281" s="10"/>
      <c r="B281" s="22"/>
      <c r="C281" s="36" t="s">
        <v>36</v>
      </c>
      <c r="D281" s="22"/>
      <c r="E281" s="11"/>
      <c r="F281" s="11"/>
      <c r="G281" s="2">
        <f t="shared" si="17"/>
        <v>40045385</v>
      </c>
      <c r="H281" s="2"/>
      <c r="I281" s="40"/>
      <c r="J281" s="67"/>
      <c r="K281" s="11">
        <f t="shared" si="18"/>
        <v>0</v>
      </c>
      <c r="L281" s="2">
        <f t="shared" si="19"/>
        <v>0</v>
      </c>
      <c r="M281" s="121">
        <f t="shared" si="20"/>
        <v>0</v>
      </c>
    </row>
    <row r="282" spans="1:13" x14ac:dyDescent="0.25">
      <c r="A282" s="10"/>
      <c r="B282" s="22"/>
      <c r="C282" s="36" t="s">
        <v>36</v>
      </c>
      <c r="D282" s="22"/>
      <c r="E282" s="11"/>
      <c r="F282" s="11"/>
      <c r="G282" s="2">
        <f t="shared" si="17"/>
        <v>40045385</v>
      </c>
      <c r="H282" s="2"/>
      <c r="I282" s="40"/>
      <c r="J282" s="67"/>
      <c r="K282" s="11">
        <f t="shared" si="18"/>
        <v>0</v>
      </c>
      <c r="L282" s="2">
        <f t="shared" si="19"/>
        <v>0</v>
      </c>
      <c r="M282" s="121">
        <f t="shared" si="20"/>
        <v>0</v>
      </c>
    </row>
    <row r="283" spans="1:13" x14ac:dyDescent="0.25">
      <c r="A283" s="10"/>
      <c r="B283" s="22"/>
      <c r="C283" s="36" t="s">
        <v>36</v>
      </c>
      <c r="D283" s="22"/>
      <c r="E283" s="11"/>
      <c r="F283" s="11"/>
      <c r="G283" s="2">
        <f t="shared" si="17"/>
        <v>40045385</v>
      </c>
      <c r="H283" s="2"/>
      <c r="I283" s="40"/>
      <c r="J283" s="67"/>
      <c r="K283" s="11">
        <f t="shared" si="18"/>
        <v>0</v>
      </c>
      <c r="L283" s="2">
        <f t="shared" si="19"/>
        <v>0</v>
      </c>
      <c r="M283" s="121">
        <f t="shared" si="20"/>
        <v>0</v>
      </c>
    </row>
    <row r="284" spans="1:13" x14ac:dyDescent="0.25">
      <c r="A284" s="10"/>
      <c r="B284" s="22"/>
      <c r="C284" s="36" t="s">
        <v>36</v>
      </c>
      <c r="D284" s="22"/>
      <c r="E284" s="11"/>
      <c r="F284" s="11"/>
      <c r="G284" s="2">
        <f t="shared" si="17"/>
        <v>40045385</v>
      </c>
      <c r="H284" s="2"/>
      <c r="I284" s="40"/>
      <c r="J284" s="67"/>
      <c r="K284" s="11">
        <f t="shared" si="18"/>
        <v>0</v>
      </c>
      <c r="L284" s="2">
        <f t="shared" si="19"/>
        <v>0</v>
      </c>
      <c r="M284" s="121">
        <f t="shared" si="20"/>
        <v>0</v>
      </c>
    </row>
    <row r="285" spans="1:13" x14ac:dyDescent="0.25">
      <c r="A285" s="10"/>
      <c r="B285" s="22"/>
      <c r="C285" s="36" t="s">
        <v>36</v>
      </c>
      <c r="D285" s="22"/>
      <c r="E285" s="11"/>
      <c r="F285" s="11"/>
      <c r="G285" s="2">
        <f t="shared" si="17"/>
        <v>40045385</v>
      </c>
      <c r="H285" s="2"/>
      <c r="I285" s="40"/>
      <c r="J285" s="67"/>
      <c r="K285" s="11">
        <f t="shared" si="18"/>
        <v>0</v>
      </c>
      <c r="L285" s="2">
        <f t="shared" si="19"/>
        <v>0</v>
      </c>
      <c r="M285" s="121">
        <f t="shared" si="20"/>
        <v>0</v>
      </c>
    </row>
    <row r="286" spans="1:13" x14ac:dyDescent="0.25">
      <c r="A286" s="10"/>
      <c r="B286" s="22"/>
      <c r="C286" s="36" t="s">
        <v>36</v>
      </c>
      <c r="D286" s="22"/>
      <c r="E286" s="11"/>
      <c r="F286" s="11"/>
      <c r="G286" s="2">
        <f t="shared" si="17"/>
        <v>40045385</v>
      </c>
      <c r="H286" s="2"/>
      <c r="I286" s="40"/>
      <c r="J286" s="67"/>
      <c r="K286" s="11">
        <f t="shared" si="18"/>
        <v>0</v>
      </c>
      <c r="L286" s="2">
        <f t="shared" si="19"/>
        <v>0</v>
      </c>
      <c r="M286" s="121">
        <f t="shared" si="20"/>
        <v>0</v>
      </c>
    </row>
    <row r="287" spans="1:13" x14ac:dyDescent="0.25">
      <c r="A287" s="10"/>
      <c r="B287" s="22"/>
      <c r="C287" s="36" t="s">
        <v>36</v>
      </c>
      <c r="D287" s="22"/>
      <c r="E287" s="11"/>
      <c r="F287" s="11"/>
      <c r="G287" s="2">
        <f t="shared" si="17"/>
        <v>40045385</v>
      </c>
      <c r="H287" s="2"/>
      <c r="I287" s="40"/>
      <c r="J287" s="67"/>
      <c r="K287" s="11">
        <f t="shared" si="18"/>
        <v>0</v>
      </c>
      <c r="L287" s="2">
        <f t="shared" si="19"/>
        <v>0</v>
      </c>
      <c r="M287" s="121">
        <f t="shared" si="20"/>
        <v>0</v>
      </c>
    </row>
    <row r="288" spans="1:13" x14ac:dyDescent="0.25">
      <c r="A288" s="10"/>
      <c r="B288" s="22"/>
      <c r="C288" s="36" t="s">
        <v>36</v>
      </c>
      <c r="D288" s="22"/>
      <c r="E288" s="11"/>
      <c r="F288" s="11"/>
      <c r="G288" s="2">
        <f t="shared" si="17"/>
        <v>40045385</v>
      </c>
      <c r="H288" s="2"/>
      <c r="I288" s="40"/>
      <c r="J288" s="67"/>
      <c r="K288" s="11">
        <f t="shared" si="18"/>
        <v>0</v>
      </c>
      <c r="L288" s="2">
        <f t="shared" si="19"/>
        <v>0</v>
      </c>
      <c r="M288" s="121">
        <f t="shared" si="20"/>
        <v>0</v>
      </c>
    </row>
    <row r="289" spans="1:13" x14ac:dyDescent="0.25">
      <c r="A289" s="10"/>
      <c r="B289" s="22"/>
      <c r="C289" s="36" t="s">
        <v>36</v>
      </c>
      <c r="D289" s="22"/>
      <c r="E289" s="11"/>
      <c r="F289" s="11"/>
      <c r="G289" s="2">
        <f t="shared" si="17"/>
        <v>40045385</v>
      </c>
      <c r="H289" s="2"/>
      <c r="I289" s="40"/>
      <c r="J289" s="67"/>
      <c r="K289" s="11">
        <f t="shared" si="18"/>
        <v>0</v>
      </c>
      <c r="L289" s="2">
        <f t="shared" si="19"/>
        <v>0</v>
      </c>
      <c r="M289" s="121">
        <f t="shared" si="20"/>
        <v>0</v>
      </c>
    </row>
    <row r="290" spans="1:13" x14ac:dyDescent="0.25">
      <c r="A290" s="10"/>
      <c r="B290" s="22"/>
      <c r="C290" s="36" t="s">
        <v>36</v>
      </c>
      <c r="D290" s="22"/>
      <c r="E290" s="11"/>
      <c r="F290" s="11"/>
      <c r="G290" s="2">
        <f t="shared" si="17"/>
        <v>40045385</v>
      </c>
      <c r="H290" s="2"/>
      <c r="I290" s="40"/>
      <c r="J290" s="67"/>
      <c r="K290" s="11">
        <f t="shared" si="18"/>
        <v>0</v>
      </c>
      <c r="L290" s="2">
        <f t="shared" si="19"/>
        <v>0</v>
      </c>
      <c r="M290" s="121">
        <f t="shared" si="20"/>
        <v>0</v>
      </c>
    </row>
    <row r="291" spans="1:13" x14ac:dyDescent="0.25">
      <c r="A291" s="10"/>
      <c r="B291" s="22"/>
      <c r="C291" s="36" t="s">
        <v>36</v>
      </c>
      <c r="D291" s="22"/>
      <c r="E291" s="11"/>
      <c r="F291" s="11"/>
      <c r="G291" s="2">
        <f t="shared" si="17"/>
        <v>40045385</v>
      </c>
      <c r="H291" s="2"/>
      <c r="I291" s="40"/>
      <c r="J291" s="67"/>
      <c r="K291" s="11">
        <f t="shared" si="18"/>
        <v>0</v>
      </c>
      <c r="L291" s="2">
        <f t="shared" si="19"/>
        <v>0</v>
      </c>
      <c r="M291" s="121">
        <f t="shared" si="20"/>
        <v>0</v>
      </c>
    </row>
    <row r="292" spans="1:13" x14ac:dyDescent="0.25">
      <c r="A292" s="10"/>
      <c r="B292" s="22"/>
      <c r="C292" s="36" t="s">
        <v>36</v>
      </c>
      <c r="D292" s="22"/>
      <c r="E292" s="11"/>
      <c r="F292" s="11"/>
      <c r="G292" s="2">
        <f t="shared" si="17"/>
        <v>40045385</v>
      </c>
      <c r="H292" s="2"/>
      <c r="I292" s="40"/>
      <c r="J292" s="67"/>
      <c r="K292" s="11">
        <f t="shared" si="18"/>
        <v>0</v>
      </c>
      <c r="L292" s="2">
        <f t="shared" si="19"/>
        <v>0</v>
      </c>
      <c r="M292" s="121">
        <f t="shared" si="20"/>
        <v>0</v>
      </c>
    </row>
    <row r="293" spans="1:13" x14ac:dyDescent="0.25">
      <c r="A293" s="10"/>
      <c r="B293" s="22"/>
      <c r="C293" s="36" t="s">
        <v>36</v>
      </c>
      <c r="D293" s="22"/>
      <c r="E293" s="11"/>
      <c r="F293" s="11"/>
      <c r="G293" s="2">
        <f t="shared" si="17"/>
        <v>40045385</v>
      </c>
      <c r="H293" s="2"/>
      <c r="I293" s="40"/>
      <c r="J293" s="67"/>
      <c r="K293" s="11">
        <f t="shared" si="18"/>
        <v>0</v>
      </c>
      <c r="L293" s="2">
        <f t="shared" si="19"/>
        <v>0</v>
      </c>
      <c r="M293" s="121">
        <f t="shared" si="20"/>
        <v>0</v>
      </c>
    </row>
    <row r="294" spans="1:13" x14ac:dyDescent="0.25">
      <c r="A294" s="10"/>
      <c r="B294" s="22"/>
      <c r="C294" s="36" t="s">
        <v>36</v>
      </c>
      <c r="D294" s="22"/>
      <c r="E294" s="11"/>
      <c r="F294" s="11"/>
      <c r="G294" s="2">
        <f t="shared" si="17"/>
        <v>40045385</v>
      </c>
      <c r="H294" s="2"/>
      <c r="I294" s="40"/>
      <c r="J294" s="67"/>
      <c r="K294" s="11">
        <f t="shared" si="18"/>
        <v>0</v>
      </c>
      <c r="L294" s="2">
        <f t="shared" si="19"/>
        <v>0</v>
      </c>
      <c r="M294" s="121">
        <f t="shared" si="20"/>
        <v>0</v>
      </c>
    </row>
    <row r="295" spans="1:13" x14ac:dyDescent="0.25">
      <c r="A295" s="10"/>
      <c r="B295" s="22"/>
      <c r="C295" s="36" t="s">
        <v>36</v>
      </c>
      <c r="D295" s="22"/>
      <c r="E295" s="11"/>
      <c r="F295" s="11"/>
      <c r="G295" s="2">
        <f t="shared" si="17"/>
        <v>40045385</v>
      </c>
      <c r="H295" s="2"/>
      <c r="I295" s="40"/>
      <c r="J295" s="67"/>
      <c r="K295" s="11">
        <f t="shared" si="18"/>
        <v>0</v>
      </c>
      <c r="L295" s="2">
        <f t="shared" si="19"/>
        <v>0</v>
      </c>
      <c r="M295" s="121">
        <f t="shared" si="20"/>
        <v>0</v>
      </c>
    </row>
    <row r="296" spans="1:13" x14ac:dyDescent="0.25">
      <c r="A296" s="10"/>
      <c r="B296" s="22"/>
      <c r="C296" s="36" t="s">
        <v>36</v>
      </c>
      <c r="D296" s="22"/>
      <c r="E296" s="11"/>
      <c r="F296" s="11"/>
      <c r="G296" s="2">
        <f t="shared" si="17"/>
        <v>40045385</v>
      </c>
      <c r="H296" s="2"/>
      <c r="I296" s="40"/>
      <c r="J296" s="67"/>
      <c r="K296" s="11">
        <f t="shared" si="18"/>
        <v>0</v>
      </c>
      <c r="L296" s="2">
        <f t="shared" si="19"/>
        <v>0</v>
      </c>
      <c r="M296" s="121">
        <f t="shared" si="20"/>
        <v>0</v>
      </c>
    </row>
    <row r="297" spans="1:13" x14ac:dyDescent="0.25">
      <c r="A297" s="10"/>
      <c r="B297" s="22"/>
      <c r="C297" s="36" t="s">
        <v>36</v>
      </c>
      <c r="D297" s="22"/>
      <c r="E297" s="11"/>
      <c r="F297" s="11"/>
      <c r="G297" s="2">
        <f t="shared" si="17"/>
        <v>40045385</v>
      </c>
      <c r="H297" s="2"/>
      <c r="I297" s="40"/>
      <c r="J297" s="67"/>
      <c r="K297" s="11">
        <f t="shared" si="18"/>
        <v>0</v>
      </c>
      <c r="L297" s="2">
        <f t="shared" si="19"/>
        <v>0</v>
      </c>
      <c r="M297" s="121">
        <f t="shared" si="20"/>
        <v>0</v>
      </c>
    </row>
    <row r="298" spans="1:13" x14ac:dyDescent="0.25">
      <c r="A298" s="10"/>
      <c r="B298" s="22"/>
      <c r="C298" s="36" t="s">
        <v>36</v>
      </c>
      <c r="D298" s="22"/>
      <c r="E298" s="11"/>
      <c r="F298" s="11"/>
      <c r="G298" s="2">
        <f t="shared" si="17"/>
        <v>40045385</v>
      </c>
      <c r="H298" s="2"/>
      <c r="I298" s="40"/>
      <c r="J298" s="67"/>
      <c r="K298" s="11">
        <f t="shared" si="18"/>
        <v>0</v>
      </c>
      <c r="L298" s="2">
        <f t="shared" si="19"/>
        <v>0</v>
      </c>
      <c r="M298" s="121">
        <f t="shared" si="20"/>
        <v>0</v>
      </c>
    </row>
    <row r="299" spans="1:13" x14ac:dyDescent="0.25">
      <c r="A299" s="10"/>
      <c r="B299" s="22"/>
      <c r="C299" s="36" t="s">
        <v>36</v>
      </c>
      <c r="D299" s="22"/>
      <c r="E299" s="11"/>
      <c r="F299" s="11"/>
      <c r="G299" s="2">
        <f t="shared" si="17"/>
        <v>40045385</v>
      </c>
      <c r="H299" s="2"/>
      <c r="I299" s="40"/>
      <c r="J299" s="67"/>
      <c r="K299" s="11">
        <f t="shared" si="18"/>
        <v>0</v>
      </c>
      <c r="L299" s="2">
        <f t="shared" si="19"/>
        <v>0</v>
      </c>
      <c r="M299" s="121">
        <f t="shared" si="20"/>
        <v>0</v>
      </c>
    </row>
    <row r="300" spans="1:13" x14ac:dyDescent="0.25">
      <c r="A300" s="10"/>
      <c r="B300" s="22"/>
      <c r="C300" s="36" t="s">
        <v>36</v>
      </c>
      <c r="D300" s="22"/>
      <c r="E300" s="11"/>
      <c r="F300" s="11"/>
      <c r="G300" s="2">
        <f t="shared" si="17"/>
        <v>40045385</v>
      </c>
      <c r="H300" s="2"/>
      <c r="I300" s="40"/>
      <c r="J300" s="67"/>
      <c r="K300" s="11">
        <f t="shared" si="18"/>
        <v>0</v>
      </c>
      <c r="L300" s="2">
        <f t="shared" si="19"/>
        <v>0</v>
      </c>
      <c r="M300" s="121">
        <f t="shared" si="20"/>
        <v>0</v>
      </c>
    </row>
    <row r="301" spans="1:13" x14ac:dyDescent="0.25">
      <c r="A301" s="10"/>
      <c r="B301" s="22"/>
      <c r="C301" s="36" t="s">
        <v>36</v>
      </c>
      <c r="D301" s="22"/>
      <c r="E301" s="11"/>
      <c r="F301" s="11"/>
      <c r="G301" s="2">
        <f t="shared" si="17"/>
        <v>40045385</v>
      </c>
      <c r="H301" s="2"/>
      <c r="I301" s="40"/>
      <c r="J301" s="67"/>
      <c r="K301" s="11">
        <f t="shared" si="18"/>
        <v>0</v>
      </c>
      <c r="L301" s="2">
        <f t="shared" si="19"/>
        <v>0</v>
      </c>
      <c r="M301" s="121">
        <f t="shared" si="20"/>
        <v>0</v>
      </c>
    </row>
    <row r="302" spans="1:13" x14ac:dyDescent="0.25">
      <c r="A302" s="10"/>
      <c r="B302" s="22"/>
      <c r="C302" s="36" t="s">
        <v>36</v>
      </c>
      <c r="D302" s="22"/>
      <c r="E302" s="11"/>
      <c r="F302" s="11"/>
      <c r="G302" s="2">
        <f t="shared" si="17"/>
        <v>40045385</v>
      </c>
      <c r="H302" s="2"/>
      <c r="I302" s="40"/>
      <c r="J302" s="67"/>
      <c r="K302" s="11">
        <f t="shared" si="18"/>
        <v>0</v>
      </c>
      <c r="L302" s="2">
        <f t="shared" si="19"/>
        <v>0</v>
      </c>
      <c r="M302" s="121">
        <f t="shared" si="20"/>
        <v>0</v>
      </c>
    </row>
    <row r="303" spans="1:13" x14ac:dyDescent="0.25">
      <c r="A303" s="10"/>
      <c r="B303" s="22"/>
      <c r="C303" s="36" t="s">
        <v>36</v>
      </c>
      <c r="D303" s="22"/>
      <c r="E303" s="11"/>
      <c r="F303" s="11"/>
      <c r="G303" s="2">
        <f t="shared" si="17"/>
        <v>40045385</v>
      </c>
      <c r="H303" s="2"/>
      <c r="I303" s="40"/>
      <c r="J303" s="67"/>
      <c r="K303" s="11">
        <f t="shared" si="18"/>
        <v>0</v>
      </c>
      <c r="L303" s="2">
        <f t="shared" si="19"/>
        <v>0</v>
      </c>
      <c r="M303" s="121">
        <f t="shared" si="20"/>
        <v>0</v>
      </c>
    </row>
    <row r="304" spans="1:13" x14ac:dyDescent="0.25">
      <c r="A304" s="10"/>
      <c r="B304" s="22"/>
      <c r="C304" s="36" t="s">
        <v>36</v>
      </c>
      <c r="D304" s="22"/>
      <c r="E304" s="11"/>
      <c r="F304" s="11"/>
      <c r="G304" s="2">
        <f t="shared" si="17"/>
        <v>40045385</v>
      </c>
      <c r="H304" s="2"/>
      <c r="I304" s="40"/>
      <c r="J304" s="67"/>
      <c r="K304" s="11">
        <f t="shared" si="18"/>
        <v>0</v>
      </c>
      <c r="L304" s="2">
        <f t="shared" si="19"/>
        <v>0</v>
      </c>
      <c r="M304" s="121">
        <f t="shared" si="20"/>
        <v>0</v>
      </c>
    </row>
    <row r="305" spans="1:13" x14ac:dyDescent="0.25">
      <c r="A305" s="10"/>
      <c r="B305" s="22"/>
      <c r="C305" s="36" t="s">
        <v>36</v>
      </c>
      <c r="D305" s="22"/>
      <c r="E305" s="11"/>
      <c r="F305" s="11"/>
      <c r="G305" s="2">
        <f t="shared" ref="G305:G350" si="21">G304+E305-F305</f>
        <v>40045385</v>
      </c>
      <c r="H305" s="2"/>
      <c r="I305" s="40"/>
      <c r="J305" s="67"/>
      <c r="K305" s="11">
        <f t="shared" ref="K305:K350" si="22">H305+I305-J305</f>
        <v>0</v>
      </c>
      <c r="L305" s="2">
        <f t="shared" ref="L305:L350" si="23">H305+I305+J305-F305</f>
        <v>0</v>
      </c>
      <c r="M305" s="121">
        <f t="shared" si="20"/>
        <v>0</v>
      </c>
    </row>
    <row r="306" spans="1:13" x14ac:dyDescent="0.25">
      <c r="A306" s="10"/>
      <c r="B306" s="22"/>
      <c r="C306" s="36" t="s">
        <v>36</v>
      </c>
      <c r="D306" s="22"/>
      <c r="E306" s="11"/>
      <c r="F306" s="11"/>
      <c r="G306" s="2">
        <f t="shared" si="21"/>
        <v>40045385</v>
      </c>
      <c r="H306" s="2"/>
      <c r="I306" s="40"/>
      <c r="J306" s="67"/>
      <c r="K306" s="11">
        <f t="shared" si="22"/>
        <v>0</v>
      </c>
      <c r="L306" s="2">
        <f t="shared" si="23"/>
        <v>0</v>
      </c>
      <c r="M306" s="121">
        <f t="shared" si="20"/>
        <v>0</v>
      </c>
    </row>
    <row r="307" spans="1:13" x14ac:dyDescent="0.25">
      <c r="A307" s="10"/>
      <c r="B307" s="22"/>
      <c r="C307" s="36" t="s">
        <v>36</v>
      </c>
      <c r="D307" s="22"/>
      <c r="E307" s="11"/>
      <c r="F307" s="11"/>
      <c r="G307" s="2">
        <f t="shared" si="21"/>
        <v>40045385</v>
      </c>
      <c r="H307" s="2"/>
      <c r="I307" s="40"/>
      <c r="J307" s="67"/>
      <c r="K307" s="11">
        <f t="shared" si="22"/>
        <v>0</v>
      </c>
      <c r="L307" s="2">
        <f t="shared" si="23"/>
        <v>0</v>
      </c>
      <c r="M307" s="121">
        <f t="shared" si="20"/>
        <v>0</v>
      </c>
    </row>
    <row r="308" spans="1:13" x14ac:dyDescent="0.25">
      <c r="A308" s="10"/>
      <c r="B308" s="22"/>
      <c r="C308" s="36" t="s">
        <v>36</v>
      </c>
      <c r="D308" s="22"/>
      <c r="E308" s="11"/>
      <c r="F308" s="11"/>
      <c r="G308" s="2">
        <f t="shared" si="21"/>
        <v>40045385</v>
      </c>
      <c r="H308" s="2"/>
      <c r="I308" s="40"/>
      <c r="J308" s="67"/>
      <c r="K308" s="11">
        <f t="shared" si="22"/>
        <v>0</v>
      </c>
      <c r="L308" s="2">
        <f t="shared" si="23"/>
        <v>0</v>
      </c>
      <c r="M308" s="121">
        <f t="shared" si="20"/>
        <v>0</v>
      </c>
    </row>
    <row r="309" spans="1:13" x14ac:dyDescent="0.25">
      <c r="A309" s="10"/>
      <c r="B309" s="22"/>
      <c r="C309" s="36" t="s">
        <v>36</v>
      </c>
      <c r="D309" s="22"/>
      <c r="E309" s="11"/>
      <c r="F309" s="11"/>
      <c r="G309" s="2">
        <f t="shared" si="21"/>
        <v>40045385</v>
      </c>
      <c r="H309" s="2"/>
      <c r="I309" s="40"/>
      <c r="J309" s="67"/>
      <c r="K309" s="11">
        <f t="shared" si="22"/>
        <v>0</v>
      </c>
      <c r="L309" s="2">
        <f t="shared" si="23"/>
        <v>0</v>
      </c>
      <c r="M309" s="121">
        <f t="shared" si="20"/>
        <v>0</v>
      </c>
    </row>
    <row r="310" spans="1:13" x14ac:dyDescent="0.25">
      <c r="A310" s="10"/>
      <c r="B310" s="22"/>
      <c r="C310" s="36" t="s">
        <v>36</v>
      </c>
      <c r="D310" s="22"/>
      <c r="E310" s="11"/>
      <c r="F310" s="11"/>
      <c r="G310" s="2">
        <f t="shared" si="21"/>
        <v>40045385</v>
      </c>
      <c r="H310" s="2"/>
      <c r="I310" s="40"/>
      <c r="J310" s="67"/>
      <c r="K310" s="11">
        <f t="shared" si="22"/>
        <v>0</v>
      </c>
      <c r="L310" s="2">
        <f t="shared" si="23"/>
        <v>0</v>
      </c>
      <c r="M310" s="121">
        <f t="shared" si="20"/>
        <v>0</v>
      </c>
    </row>
    <row r="311" spans="1:13" x14ac:dyDescent="0.25">
      <c r="A311" s="10"/>
      <c r="B311" s="22"/>
      <c r="C311" s="36" t="s">
        <v>36</v>
      </c>
      <c r="D311" s="22"/>
      <c r="E311" s="11"/>
      <c r="F311" s="11"/>
      <c r="G311" s="2">
        <f t="shared" si="21"/>
        <v>40045385</v>
      </c>
      <c r="H311" s="2"/>
      <c r="I311" s="40"/>
      <c r="J311" s="67"/>
      <c r="K311" s="11">
        <f t="shared" si="22"/>
        <v>0</v>
      </c>
      <c r="L311" s="2">
        <f t="shared" si="23"/>
        <v>0</v>
      </c>
      <c r="M311" s="121">
        <f t="shared" si="20"/>
        <v>0</v>
      </c>
    </row>
    <row r="312" spans="1:13" x14ac:dyDescent="0.25">
      <c r="A312" s="10"/>
      <c r="B312" s="22"/>
      <c r="C312" s="36" t="s">
        <v>36</v>
      </c>
      <c r="D312" s="22"/>
      <c r="E312" s="11"/>
      <c r="F312" s="11"/>
      <c r="G312" s="2">
        <f t="shared" si="21"/>
        <v>40045385</v>
      </c>
      <c r="H312" s="2"/>
      <c r="I312" s="40"/>
      <c r="J312" s="67"/>
      <c r="K312" s="11">
        <f t="shared" si="22"/>
        <v>0</v>
      </c>
      <c r="L312" s="2">
        <f t="shared" si="23"/>
        <v>0</v>
      </c>
      <c r="M312" s="121">
        <f t="shared" si="20"/>
        <v>0</v>
      </c>
    </row>
    <row r="313" spans="1:13" x14ac:dyDescent="0.25">
      <c r="A313" s="10"/>
      <c r="B313" s="22"/>
      <c r="C313" s="36" t="s">
        <v>36</v>
      </c>
      <c r="D313" s="22"/>
      <c r="E313" s="11"/>
      <c r="F313" s="11"/>
      <c r="G313" s="2">
        <f t="shared" si="21"/>
        <v>40045385</v>
      </c>
      <c r="H313" s="2"/>
      <c r="I313" s="40"/>
      <c r="J313" s="67"/>
      <c r="K313" s="11">
        <f t="shared" si="22"/>
        <v>0</v>
      </c>
      <c r="L313" s="2">
        <f t="shared" si="23"/>
        <v>0</v>
      </c>
      <c r="M313" s="121">
        <f t="shared" si="20"/>
        <v>0</v>
      </c>
    </row>
    <row r="314" spans="1:13" x14ac:dyDescent="0.25">
      <c r="A314" s="10"/>
      <c r="B314" s="22"/>
      <c r="C314" s="36" t="s">
        <v>36</v>
      </c>
      <c r="D314" s="22"/>
      <c r="E314" s="11"/>
      <c r="F314" s="11"/>
      <c r="G314" s="2">
        <f t="shared" si="21"/>
        <v>40045385</v>
      </c>
      <c r="H314" s="2"/>
      <c r="I314" s="40"/>
      <c r="J314" s="67"/>
      <c r="K314" s="11">
        <f t="shared" si="22"/>
        <v>0</v>
      </c>
      <c r="L314" s="2">
        <f t="shared" si="23"/>
        <v>0</v>
      </c>
      <c r="M314" s="121">
        <f t="shared" si="20"/>
        <v>0</v>
      </c>
    </row>
    <row r="315" spans="1:13" x14ac:dyDescent="0.25">
      <c r="A315" s="10"/>
      <c r="B315" s="22"/>
      <c r="C315" s="36" t="s">
        <v>36</v>
      </c>
      <c r="D315" s="22"/>
      <c r="E315" s="11"/>
      <c r="F315" s="11"/>
      <c r="G315" s="2">
        <f t="shared" si="21"/>
        <v>40045385</v>
      </c>
      <c r="H315" s="2"/>
      <c r="I315" s="40"/>
      <c r="J315" s="67"/>
      <c r="K315" s="11">
        <f t="shared" si="22"/>
        <v>0</v>
      </c>
      <c r="L315" s="2">
        <f t="shared" si="23"/>
        <v>0</v>
      </c>
      <c r="M315" s="121">
        <f t="shared" si="20"/>
        <v>0</v>
      </c>
    </row>
    <row r="316" spans="1:13" x14ac:dyDescent="0.25">
      <c r="A316" s="10"/>
      <c r="B316" s="22"/>
      <c r="C316" s="36" t="s">
        <v>36</v>
      </c>
      <c r="D316" s="22"/>
      <c r="E316" s="11"/>
      <c r="F316" s="11"/>
      <c r="G316" s="2">
        <f t="shared" si="21"/>
        <v>40045385</v>
      </c>
      <c r="H316" s="2"/>
      <c r="I316" s="40"/>
      <c r="J316" s="67"/>
      <c r="K316" s="11">
        <f t="shared" si="22"/>
        <v>0</v>
      </c>
      <c r="L316" s="2">
        <f t="shared" si="23"/>
        <v>0</v>
      </c>
      <c r="M316" s="121">
        <f t="shared" si="20"/>
        <v>0</v>
      </c>
    </row>
    <row r="317" spans="1:13" x14ac:dyDescent="0.25">
      <c r="A317" s="10"/>
      <c r="B317" s="22"/>
      <c r="C317" s="36" t="s">
        <v>36</v>
      </c>
      <c r="D317" s="22"/>
      <c r="E317" s="11"/>
      <c r="F317" s="11"/>
      <c r="G317" s="2">
        <f t="shared" si="21"/>
        <v>40045385</v>
      </c>
      <c r="H317" s="2"/>
      <c r="I317" s="40"/>
      <c r="J317" s="67"/>
      <c r="K317" s="11">
        <f t="shared" si="22"/>
        <v>0</v>
      </c>
      <c r="L317" s="2">
        <f t="shared" si="23"/>
        <v>0</v>
      </c>
      <c r="M317" s="121">
        <f t="shared" si="20"/>
        <v>0</v>
      </c>
    </row>
    <row r="318" spans="1:13" x14ac:dyDescent="0.25">
      <c r="A318" s="10"/>
      <c r="B318" s="22"/>
      <c r="C318" s="36" t="s">
        <v>36</v>
      </c>
      <c r="D318" s="22"/>
      <c r="E318" s="11"/>
      <c r="F318" s="11"/>
      <c r="G318" s="2">
        <f t="shared" si="21"/>
        <v>40045385</v>
      </c>
      <c r="H318" s="2"/>
      <c r="I318" s="40"/>
      <c r="J318" s="67"/>
      <c r="K318" s="11">
        <f t="shared" si="22"/>
        <v>0</v>
      </c>
      <c r="L318" s="2">
        <f t="shared" si="23"/>
        <v>0</v>
      </c>
      <c r="M318" s="121">
        <f t="shared" si="20"/>
        <v>0</v>
      </c>
    </row>
    <row r="319" spans="1:13" x14ac:dyDescent="0.25">
      <c r="A319" s="10"/>
      <c r="B319" s="22"/>
      <c r="C319" s="36" t="s">
        <v>36</v>
      </c>
      <c r="D319" s="22"/>
      <c r="E319" s="11"/>
      <c r="F319" s="11"/>
      <c r="G319" s="2">
        <f t="shared" si="21"/>
        <v>40045385</v>
      </c>
      <c r="H319" s="2"/>
      <c r="I319" s="40"/>
      <c r="J319" s="67"/>
      <c r="K319" s="11">
        <f t="shared" si="22"/>
        <v>0</v>
      </c>
      <c r="L319" s="2">
        <f t="shared" si="23"/>
        <v>0</v>
      </c>
      <c r="M319" s="121">
        <f t="shared" si="20"/>
        <v>0</v>
      </c>
    </row>
    <row r="320" spans="1:13" x14ac:dyDescent="0.25">
      <c r="A320" s="10"/>
      <c r="B320" s="22"/>
      <c r="C320" s="36" t="s">
        <v>36</v>
      </c>
      <c r="D320" s="22"/>
      <c r="E320" s="11"/>
      <c r="F320" s="11"/>
      <c r="G320" s="2">
        <f t="shared" si="21"/>
        <v>40045385</v>
      </c>
      <c r="H320" s="2"/>
      <c r="I320" s="40"/>
      <c r="J320" s="67"/>
      <c r="K320" s="11">
        <f t="shared" si="22"/>
        <v>0</v>
      </c>
      <c r="L320" s="2">
        <f t="shared" si="23"/>
        <v>0</v>
      </c>
      <c r="M320" s="121">
        <f t="shared" si="20"/>
        <v>0</v>
      </c>
    </row>
    <row r="321" spans="1:13" x14ac:dyDescent="0.25">
      <c r="A321" s="10"/>
      <c r="B321" s="22"/>
      <c r="C321" s="36" t="s">
        <v>36</v>
      </c>
      <c r="D321" s="22"/>
      <c r="E321" s="11"/>
      <c r="F321" s="11"/>
      <c r="G321" s="2">
        <f t="shared" si="21"/>
        <v>40045385</v>
      </c>
      <c r="H321" s="2"/>
      <c r="I321" s="40"/>
      <c r="J321" s="67"/>
      <c r="K321" s="11">
        <f t="shared" si="22"/>
        <v>0</v>
      </c>
      <c r="L321" s="2">
        <f t="shared" si="23"/>
        <v>0</v>
      </c>
      <c r="M321" s="121">
        <f t="shared" si="20"/>
        <v>0</v>
      </c>
    </row>
    <row r="322" spans="1:13" x14ac:dyDescent="0.25">
      <c r="A322" s="10"/>
      <c r="B322" s="22"/>
      <c r="C322" s="36" t="s">
        <v>36</v>
      </c>
      <c r="D322" s="22"/>
      <c r="E322" s="11"/>
      <c r="F322" s="11"/>
      <c r="G322" s="2">
        <f t="shared" si="21"/>
        <v>40045385</v>
      </c>
      <c r="H322" s="2"/>
      <c r="I322" s="40"/>
      <c r="J322" s="67"/>
      <c r="K322" s="11">
        <f t="shared" si="22"/>
        <v>0</v>
      </c>
      <c r="L322" s="2">
        <f t="shared" si="23"/>
        <v>0</v>
      </c>
      <c r="M322" s="121">
        <f t="shared" si="20"/>
        <v>0</v>
      </c>
    </row>
    <row r="323" spans="1:13" x14ac:dyDescent="0.25">
      <c r="A323" s="10"/>
      <c r="B323" s="22"/>
      <c r="C323" s="36" t="s">
        <v>36</v>
      </c>
      <c r="D323" s="22"/>
      <c r="E323" s="11"/>
      <c r="F323" s="11"/>
      <c r="G323" s="2">
        <f t="shared" si="21"/>
        <v>40045385</v>
      </c>
      <c r="H323" s="2"/>
      <c r="I323" s="40"/>
      <c r="J323" s="67"/>
      <c r="K323" s="11">
        <f t="shared" si="22"/>
        <v>0</v>
      </c>
      <c r="L323" s="2">
        <f t="shared" si="23"/>
        <v>0</v>
      </c>
      <c r="M323" s="121">
        <f t="shared" si="20"/>
        <v>0</v>
      </c>
    </row>
    <row r="324" spans="1:13" x14ac:dyDescent="0.25">
      <c r="A324" s="10"/>
      <c r="B324" s="22"/>
      <c r="C324" s="36" t="s">
        <v>36</v>
      </c>
      <c r="D324" s="22"/>
      <c r="E324" s="11"/>
      <c r="F324" s="11"/>
      <c r="G324" s="2">
        <f t="shared" si="21"/>
        <v>40045385</v>
      </c>
      <c r="H324" s="2"/>
      <c r="I324" s="40"/>
      <c r="J324" s="67"/>
      <c r="K324" s="11">
        <f t="shared" si="22"/>
        <v>0</v>
      </c>
      <c r="L324" s="2">
        <f t="shared" si="23"/>
        <v>0</v>
      </c>
      <c r="M324" s="121">
        <f t="shared" si="20"/>
        <v>0</v>
      </c>
    </row>
    <row r="325" spans="1:13" x14ac:dyDescent="0.25">
      <c r="A325" s="10"/>
      <c r="B325" s="22"/>
      <c r="C325" s="36" t="s">
        <v>36</v>
      </c>
      <c r="D325" s="22"/>
      <c r="E325" s="11"/>
      <c r="F325" s="11"/>
      <c r="G325" s="2">
        <f t="shared" si="21"/>
        <v>40045385</v>
      </c>
      <c r="H325" s="2"/>
      <c r="I325" s="40"/>
      <c r="J325" s="67"/>
      <c r="K325" s="11">
        <f t="shared" si="22"/>
        <v>0</v>
      </c>
      <c r="L325" s="2">
        <f t="shared" si="23"/>
        <v>0</v>
      </c>
      <c r="M325" s="121">
        <f t="shared" si="20"/>
        <v>0</v>
      </c>
    </row>
    <row r="326" spans="1:13" x14ac:dyDescent="0.25">
      <c r="A326" s="10"/>
      <c r="B326" s="22"/>
      <c r="C326" s="36" t="s">
        <v>36</v>
      </c>
      <c r="D326" s="22"/>
      <c r="E326" s="11"/>
      <c r="F326" s="11"/>
      <c r="G326" s="2">
        <f t="shared" si="21"/>
        <v>40045385</v>
      </c>
      <c r="H326" s="2"/>
      <c r="I326" s="40"/>
      <c r="J326" s="67"/>
      <c r="K326" s="11">
        <f t="shared" si="22"/>
        <v>0</v>
      </c>
      <c r="L326" s="2">
        <f t="shared" si="23"/>
        <v>0</v>
      </c>
      <c r="M326" s="121">
        <f t="shared" si="20"/>
        <v>0</v>
      </c>
    </row>
    <row r="327" spans="1:13" x14ac:dyDescent="0.25">
      <c r="A327" s="10"/>
      <c r="B327" s="22"/>
      <c r="C327" s="36" t="s">
        <v>36</v>
      </c>
      <c r="D327" s="22"/>
      <c r="E327" s="11"/>
      <c r="F327" s="11"/>
      <c r="G327" s="2">
        <f t="shared" si="21"/>
        <v>40045385</v>
      </c>
      <c r="H327" s="2"/>
      <c r="I327" s="40"/>
      <c r="J327" s="67"/>
      <c r="K327" s="11">
        <f t="shared" si="22"/>
        <v>0</v>
      </c>
      <c r="L327" s="2">
        <f t="shared" si="23"/>
        <v>0</v>
      </c>
      <c r="M327" s="121">
        <f t="shared" si="20"/>
        <v>0</v>
      </c>
    </row>
    <row r="328" spans="1:13" x14ac:dyDescent="0.25">
      <c r="A328" s="10"/>
      <c r="B328" s="22"/>
      <c r="C328" s="36" t="s">
        <v>36</v>
      </c>
      <c r="D328" s="22"/>
      <c r="E328" s="11"/>
      <c r="F328" s="11"/>
      <c r="G328" s="2">
        <f t="shared" si="21"/>
        <v>40045385</v>
      </c>
      <c r="H328" s="2"/>
      <c r="I328" s="40"/>
      <c r="J328" s="67"/>
      <c r="K328" s="11">
        <f t="shared" si="22"/>
        <v>0</v>
      </c>
      <c r="L328" s="2">
        <f t="shared" si="23"/>
        <v>0</v>
      </c>
      <c r="M328" s="121">
        <f t="shared" si="20"/>
        <v>0</v>
      </c>
    </row>
    <row r="329" spans="1:13" x14ac:dyDescent="0.25">
      <c r="A329" s="10"/>
      <c r="B329" s="22"/>
      <c r="C329" s="36" t="s">
        <v>36</v>
      </c>
      <c r="D329" s="22"/>
      <c r="E329" s="11"/>
      <c r="F329" s="11"/>
      <c r="G329" s="2">
        <f t="shared" si="21"/>
        <v>40045385</v>
      </c>
      <c r="H329" s="2"/>
      <c r="I329" s="40"/>
      <c r="J329" s="67"/>
      <c r="K329" s="11">
        <f t="shared" si="22"/>
        <v>0</v>
      </c>
      <c r="L329" s="2">
        <f t="shared" si="23"/>
        <v>0</v>
      </c>
      <c r="M329" s="121">
        <f t="shared" ref="M329:M350" si="24">F329*0.2</f>
        <v>0</v>
      </c>
    </row>
    <row r="330" spans="1:13" x14ac:dyDescent="0.25">
      <c r="A330" s="10"/>
      <c r="B330" s="22"/>
      <c r="C330" s="36" t="s">
        <v>36</v>
      </c>
      <c r="D330" s="22"/>
      <c r="E330" s="11"/>
      <c r="F330" s="11"/>
      <c r="G330" s="2">
        <f t="shared" si="21"/>
        <v>40045385</v>
      </c>
      <c r="H330" s="2"/>
      <c r="I330" s="40"/>
      <c r="J330" s="67"/>
      <c r="K330" s="11">
        <f t="shared" si="22"/>
        <v>0</v>
      </c>
      <c r="L330" s="2">
        <f t="shared" si="23"/>
        <v>0</v>
      </c>
      <c r="M330" s="121">
        <f t="shared" si="24"/>
        <v>0</v>
      </c>
    </row>
    <row r="331" spans="1:13" x14ac:dyDescent="0.25">
      <c r="A331" s="10"/>
      <c r="B331" s="22"/>
      <c r="C331" s="36" t="s">
        <v>36</v>
      </c>
      <c r="D331" s="22"/>
      <c r="E331" s="11"/>
      <c r="F331" s="11"/>
      <c r="G331" s="2">
        <f t="shared" si="21"/>
        <v>40045385</v>
      </c>
      <c r="H331" s="2"/>
      <c r="I331" s="40"/>
      <c r="J331" s="67"/>
      <c r="K331" s="11">
        <f t="shared" si="22"/>
        <v>0</v>
      </c>
      <c r="L331" s="2">
        <f t="shared" si="23"/>
        <v>0</v>
      </c>
      <c r="M331" s="121">
        <f t="shared" si="24"/>
        <v>0</v>
      </c>
    </row>
    <row r="332" spans="1:13" x14ac:dyDescent="0.25">
      <c r="A332" s="10"/>
      <c r="B332" s="22"/>
      <c r="C332" s="36" t="s">
        <v>36</v>
      </c>
      <c r="D332" s="22"/>
      <c r="E332" s="11"/>
      <c r="F332" s="11"/>
      <c r="G332" s="2">
        <f t="shared" si="21"/>
        <v>40045385</v>
      </c>
      <c r="H332" s="2"/>
      <c r="I332" s="40"/>
      <c r="J332" s="67"/>
      <c r="K332" s="11">
        <f t="shared" si="22"/>
        <v>0</v>
      </c>
      <c r="L332" s="2">
        <f t="shared" si="23"/>
        <v>0</v>
      </c>
      <c r="M332" s="121">
        <f t="shared" si="24"/>
        <v>0</v>
      </c>
    </row>
    <row r="333" spans="1:13" x14ac:dyDescent="0.25">
      <c r="A333" s="10"/>
      <c r="B333" s="22"/>
      <c r="C333" s="36" t="s">
        <v>36</v>
      </c>
      <c r="D333" s="22"/>
      <c r="E333" s="11"/>
      <c r="F333" s="11"/>
      <c r="G333" s="2">
        <f t="shared" si="21"/>
        <v>40045385</v>
      </c>
      <c r="H333" s="2"/>
      <c r="I333" s="40"/>
      <c r="J333" s="67"/>
      <c r="K333" s="11">
        <f t="shared" si="22"/>
        <v>0</v>
      </c>
      <c r="L333" s="2">
        <f t="shared" si="23"/>
        <v>0</v>
      </c>
      <c r="M333" s="121">
        <f t="shared" si="24"/>
        <v>0</v>
      </c>
    </row>
    <row r="334" spans="1:13" x14ac:dyDescent="0.25">
      <c r="A334" s="10"/>
      <c r="B334" s="22"/>
      <c r="C334" s="36" t="s">
        <v>36</v>
      </c>
      <c r="D334" s="22"/>
      <c r="E334" s="11"/>
      <c r="F334" s="11"/>
      <c r="G334" s="2">
        <f t="shared" si="21"/>
        <v>40045385</v>
      </c>
      <c r="H334" s="2"/>
      <c r="I334" s="40"/>
      <c r="J334" s="67"/>
      <c r="K334" s="11">
        <f t="shared" si="22"/>
        <v>0</v>
      </c>
      <c r="L334" s="2">
        <f t="shared" si="23"/>
        <v>0</v>
      </c>
      <c r="M334" s="121">
        <f t="shared" si="24"/>
        <v>0</v>
      </c>
    </row>
    <row r="335" spans="1:13" x14ac:dyDescent="0.25">
      <c r="A335" s="10"/>
      <c r="B335" s="22"/>
      <c r="C335" s="36" t="s">
        <v>36</v>
      </c>
      <c r="D335" s="22"/>
      <c r="E335" s="11"/>
      <c r="F335" s="11"/>
      <c r="G335" s="2">
        <f t="shared" si="21"/>
        <v>40045385</v>
      </c>
      <c r="H335" s="2"/>
      <c r="I335" s="40"/>
      <c r="J335" s="67"/>
      <c r="K335" s="11">
        <f t="shared" si="22"/>
        <v>0</v>
      </c>
      <c r="L335" s="2">
        <f t="shared" si="23"/>
        <v>0</v>
      </c>
      <c r="M335" s="121">
        <f t="shared" si="24"/>
        <v>0</v>
      </c>
    </row>
    <row r="336" spans="1:13" x14ac:dyDescent="0.25">
      <c r="A336" s="10"/>
      <c r="B336" s="22"/>
      <c r="C336" s="36" t="s">
        <v>36</v>
      </c>
      <c r="D336" s="22"/>
      <c r="E336" s="11"/>
      <c r="F336" s="11"/>
      <c r="G336" s="2">
        <f t="shared" si="21"/>
        <v>40045385</v>
      </c>
      <c r="H336" s="2"/>
      <c r="I336" s="40"/>
      <c r="J336" s="67"/>
      <c r="K336" s="11">
        <f t="shared" si="22"/>
        <v>0</v>
      </c>
      <c r="L336" s="2">
        <f t="shared" si="23"/>
        <v>0</v>
      </c>
      <c r="M336" s="121">
        <f t="shared" si="24"/>
        <v>0</v>
      </c>
    </row>
    <row r="337" spans="1:13" x14ac:dyDescent="0.25">
      <c r="A337" s="10"/>
      <c r="B337" s="22"/>
      <c r="C337" s="36" t="s">
        <v>36</v>
      </c>
      <c r="D337" s="22"/>
      <c r="E337" s="11"/>
      <c r="F337" s="11"/>
      <c r="G337" s="2">
        <f t="shared" si="21"/>
        <v>40045385</v>
      </c>
      <c r="H337" s="2"/>
      <c r="I337" s="40"/>
      <c r="J337" s="67"/>
      <c r="K337" s="11">
        <f t="shared" si="22"/>
        <v>0</v>
      </c>
      <c r="L337" s="2">
        <f t="shared" si="23"/>
        <v>0</v>
      </c>
      <c r="M337" s="121">
        <f t="shared" si="24"/>
        <v>0</v>
      </c>
    </row>
    <row r="338" spans="1:13" x14ac:dyDescent="0.25">
      <c r="A338" s="10"/>
      <c r="B338" s="22"/>
      <c r="C338" s="36" t="s">
        <v>36</v>
      </c>
      <c r="D338" s="22"/>
      <c r="E338" s="11"/>
      <c r="F338" s="11"/>
      <c r="G338" s="2">
        <f t="shared" si="21"/>
        <v>40045385</v>
      </c>
      <c r="H338" s="2"/>
      <c r="I338" s="40"/>
      <c r="J338" s="67"/>
      <c r="K338" s="11">
        <f t="shared" si="22"/>
        <v>0</v>
      </c>
      <c r="L338" s="2">
        <f t="shared" si="23"/>
        <v>0</v>
      </c>
      <c r="M338" s="121">
        <f t="shared" si="24"/>
        <v>0</v>
      </c>
    </row>
    <row r="339" spans="1:13" x14ac:dyDescent="0.25">
      <c r="A339" s="10"/>
      <c r="B339" s="22"/>
      <c r="C339" s="36" t="s">
        <v>36</v>
      </c>
      <c r="D339" s="22"/>
      <c r="E339" s="11"/>
      <c r="F339" s="11"/>
      <c r="G339" s="2">
        <f t="shared" si="21"/>
        <v>40045385</v>
      </c>
      <c r="H339" s="2"/>
      <c r="I339" s="40"/>
      <c r="J339" s="67"/>
      <c r="K339" s="11">
        <f t="shared" si="22"/>
        <v>0</v>
      </c>
      <c r="L339" s="2">
        <f t="shared" si="23"/>
        <v>0</v>
      </c>
      <c r="M339" s="121">
        <f t="shared" si="24"/>
        <v>0</v>
      </c>
    </row>
    <row r="340" spans="1:13" x14ac:dyDescent="0.25">
      <c r="A340" s="10"/>
      <c r="B340" s="22"/>
      <c r="C340" s="36" t="s">
        <v>36</v>
      </c>
      <c r="D340" s="22"/>
      <c r="E340" s="11"/>
      <c r="F340" s="11"/>
      <c r="G340" s="2">
        <f t="shared" si="21"/>
        <v>40045385</v>
      </c>
      <c r="H340" s="2"/>
      <c r="I340" s="40"/>
      <c r="J340" s="67"/>
      <c r="K340" s="11">
        <f t="shared" si="22"/>
        <v>0</v>
      </c>
      <c r="L340" s="2">
        <f t="shared" si="23"/>
        <v>0</v>
      </c>
      <c r="M340" s="121">
        <f t="shared" si="24"/>
        <v>0</v>
      </c>
    </row>
    <row r="341" spans="1:13" x14ac:dyDescent="0.25">
      <c r="A341" s="10"/>
      <c r="B341" s="22"/>
      <c r="C341" s="36" t="s">
        <v>36</v>
      </c>
      <c r="D341" s="22"/>
      <c r="E341" s="11"/>
      <c r="F341" s="11"/>
      <c r="G341" s="2">
        <f t="shared" si="21"/>
        <v>40045385</v>
      </c>
      <c r="H341" s="2"/>
      <c r="I341" s="40"/>
      <c r="J341" s="67"/>
      <c r="K341" s="11">
        <f t="shared" si="22"/>
        <v>0</v>
      </c>
      <c r="L341" s="2">
        <f t="shared" si="23"/>
        <v>0</v>
      </c>
      <c r="M341" s="121">
        <f t="shared" si="24"/>
        <v>0</v>
      </c>
    </row>
    <row r="342" spans="1:13" x14ac:dyDescent="0.25">
      <c r="A342" s="10"/>
      <c r="B342" s="22"/>
      <c r="C342" s="36" t="s">
        <v>36</v>
      </c>
      <c r="D342" s="22"/>
      <c r="E342" s="11"/>
      <c r="F342" s="11"/>
      <c r="G342" s="2">
        <f t="shared" si="21"/>
        <v>40045385</v>
      </c>
      <c r="H342" s="2"/>
      <c r="I342" s="40"/>
      <c r="J342" s="67"/>
      <c r="K342" s="11">
        <f t="shared" si="22"/>
        <v>0</v>
      </c>
      <c r="L342" s="2">
        <f t="shared" si="23"/>
        <v>0</v>
      </c>
      <c r="M342" s="121">
        <f t="shared" si="24"/>
        <v>0</v>
      </c>
    </row>
    <row r="343" spans="1:13" x14ac:dyDescent="0.25">
      <c r="A343" s="10"/>
      <c r="B343" s="22"/>
      <c r="C343" s="36" t="s">
        <v>36</v>
      </c>
      <c r="D343" s="22"/>
      <c r="E343" s="11"/>
      <c r="F343" s="11"/>
      <c r="G343" s="2">
        <f t="shared" si="21"/>
        <v>40045385</v>
      </c>
      <c r="H343" s="2"/>
      <c r="I343" s="40"/>
      <c r="J343" s="67"/>
      <c r="K343" s="11">
        <f t="shared" si="22"/>
        <v>0</v>
      </c>
      <c r="L343" s="2">
        <f t="shared" si="23"/>
        <v>0</v>
      </c>
      <c r="M343" s="121">
        <f t="shared" si="24"/>
        <v>0</v>
      </c>
    </row>
    <row r="344" spans="1:13" x14ac:dyDescent="0.25">
      <c r="A344" s="10"/>
      <c r="B344" s="22"/>
      <c r="C344" s="36" t="s">
        <v>36</v>
      </c>
      <c r="D344" s="22"/>
      <c r="E344" s="11"/>
      <c r="F344" s="11"/>
      <c r="G344" s="2">
        <f t="shared" si="21"/>
        <v>40045385</v>
      </c>
      <c r="H344" s="2"/>
      <c r="I344" s="40"/>
      <c r="J344" s="67"/>
      <c r="K344" s="11">
        <f t="shared" si="22"/>
        <v>0</v>
      </c>
      <c r="L344" s="2">
        <f t="shared" si="23"/>
        <v>0</v>
      </c>
      <c r="M344" s="121">
        <f t="shared" si="24"/>
        <v>0</v>
      </c>
    </row>
    <row r="345" spans="1:13" x14ac:dyDescent="0.25">
      <c r="A345" s="10"/>
      <c r="B345" s="22"/>
      <c r="C345" s="36" t="s">
        <v>36</v>
      </c>
      <c r="D345" s="22"/>
      <c r="E345" s="11"/>
      <c r="F345" s="11"/>
      <c r="G345" s="2">
        <f t="shared" si="21"/>
        <v>40045385</v>
      </c>
      <c r="H345" s="2"/>
      <c r="I345" s="40"/>
      <c r="J345" s="67"/>
      <c r="K345" s="11">
        <f t="shared" si="22"/>
        <v>0</v>
      </c>
      <c r="L345" s="2">
        <f t="shared" si="23"/>
        <v>0</v>
      </c>
      <c r="M345" s="121">
        <f t="shared" si="24"/>
        <v>0</v>
      </c>
    </row>
    <row r="346" spans="1:13" x14ac:dyDescent="0.25">
      <c r="A346" s="10"/>
      <c r="B346" s="22"/>
      <c r="C346" s="36" t="s">
        <v>36</v>
      </c>
      <c r="D346" s="22"/>
      <c r="E346" s="11"/>
      <c r="F346" s="11"/>
      <c r="G346" s="2">
        <f t="shared" si="21"/>
        <v>40045385</v>
      </c>
      <c r="H346" s="2"/>
      <c r="I346" s="40"/>
      <c r="J346" s="67"/>
      <c r="K346" s="11">
        <f t="shared" si="22"/>
        <v>0</v>
      </c>
      <c r="L346" s="2">
        <f t="shared" si="23"/>
        <v>0</v>
      </c>
      <c r="M346" s="121">
        <f t="shared" si="24"/>
        <v>0</v>
      </c>
    </row>
    <row r="347" spans="1:13" x14ac:dyDescent="0.25">
      <c r="A347" s="10"/>
      <c r="B347" s="22"/>
      <c r="C347" s="36" t="s">
        <v>36</v>
      </c>
      <c r="D347" s="22"/>
      <c r="E347" s="11"/>
      <c r="F347" s="11"/>
      <c r="G347" s="2">
        <f t="shared" si="21"/>
        <v>40045385</v>
      </c>
      <c r="H347" s="2"/>
      <c r="I347" s="40"/>
      <c r="J347" s="67"/>
      <c r="K347" s="11">
        <f t="shared" si="22"/>
        <v>0</v>
      </c>
      <c r="L347" s="2">
        <f t="shared" si="23"/>
        <v>0</v>
      </c>
      <c r="M347" s="121">
        <f t="shared" si="24"/>
        <v>0</v>
      </c>
    </row>
    <row r="348" spans="1:13" x14ac:dyDescent="0.25">
      <c r="A348" s="10"/>
      <c r="B348" s="22"/>
      <c r="C348" s="36" t="s">
        <v>36</v>
      </c>
      <c r="D348" s="22"/>
      <c r="E348" s="11"/>
      <c r="F348" s="11"/>
      <c r="G348" s="2">
        <f t="shared" si="21"/>
        <v>40045385</v>
      </c>
      <c r="H348" s="2"/>
      <c r="I348" s="40"/>
      <c r="J348" s="67"/>
      <c r="K348" s="11">
        <f t="shared" si="22"/>
        <v>0</v>
      </c>
      <c r="L348" s="2">
        <f t="shared" si="23"/>
        <v>0</v>
      </c>
      <c r="M348" s="121">
        <f t="shared" si="24"/>
        <v>0</v>
      </c>
    </row>
    <row r="349" spans="1:13" x14ac:dyDescent="0.25">
      <c r="A349" s="10"/>
      <c r="B349" s="22"/>
      <c r="C349" s="36" t="s">
        <v>36</v>
      </c>
      <c r="D349" s="22"/>
      <c r="E349" s="11"/>
      <c r="F349" s="11"/>
      <c r="G349" s="2">
        <f t="shared" si="21"/>
        <v>40045385</v>
      </c>
      <c r="H349" s="2"/>
      <c r="I349" s="40"/>
      <c r="J349" s="67"/>
      <c r="K349" s="11">
        <f t="shared" si="22"/>
        <v>0</v>
      </c>
      <c r="L349" s="2">
        <f t="shared" si="23"/>
        <v>0</v>
      </c>
      <c r="M349" s="121">
        <f t="shared" si="24"/>
        <v>0</v>
      </c>
    </row>
    <row r="350" spans="1:13" x14ac:dyDescent="0.25">
      <c r="A350" s="10"/>
      <c r="B350" s="22"/>
      <c r="C350" s="36" t="s">
        <v>36</v>
      </c>
      <c r="D350" s="22"/>
      <c r="E350" s="11"/>
      <c r="F350" s="11"/>
      <c r="G350" s="2">
        <f t="shared" si="21"/>
        <v>40045385</v>
      </c>
      <c r="H350" s="2"/>
      <c r="I350" s="40"/>
      <c r="J350" s="67"/>
      <c r="K350" s="11">
        <f t="shared" si="22"/>
        <v>0</v>
      </c>
      <c r="L350" s="2">
        <f t="shared" si="23"/>
        <v>0</v>
      </c>
      <c r="M350" s="121">
        <f t="shared" si="24"/>
        <v>0</v>
      </c>
    </row>
    <row r="351" spans="1:13" x14ac:dyDescent="0.25">
      <c r="A351" s="133"/>
      <c r="B351" s="134"/>
      <c r="C351" s="135"/>
      <c r="D351" s="134"/>
      <c r="E351" s="136"/>
      <c r="F351" s="136"/>
      <c r="G351" s="137"/>
      <c r="H351" s="137"/>
      <c r="I351" s="138"/>
      <c r="J351" s="138"/>
      <c r="K351" s="136"/>
      <c r="L351" s="137"/>
      <c r="M351" s="137"/>
    </row>
    <row r="352" spans="1:13" x14ac:dyDescent="0.25">
      <c r="A352" s="133"/>
      <c r="B352" s="134"/>
      <c r="C352" s="135"/>
      <c r="D352" s="134"/>
      <c r="E352" s="136"/>
      <c r="F352" s="136"/>
      <c r="G352" s="137"/>
      <c r="H352" s="137"/>
      <c r="I352" s="138"/>
      <c r="J352" s="138"/>
      <c r="K352" s="136"/>
      <c r="L352" s="137"/>
      <c r="M352" s="137"/>
    </row>
    <row r="353" spans="1:13" x14ac:dyDescent="0.25">
      <c r="A353" s="133"/>
      <c r="B353" s="134"/>
      <c r="C353" s="135"/>
      <c r="D353" s="134"/>
      <c r="E353" s="136"/>
      <c r="F353" s="136"/>
      <c r="G353" s="137"/>
      <c r="H353" s="137"/>
      <c r="I353" s="138"/>
      <c r="J353" s="138"/>
      <c r="K353" s="136"/>
      <c r="L353" s="137"/>
      <c r="M353" s="137"/>
    </row>
    <row r="354" spans="1:13" x14ac:dyDescent="0.25">
      <c r="A354" s="133"/>
      <c r="B354" s="134"/>
      <c r="C354" s="135"/>
      <c r="D354" s="134"/>
      <c r="E354" s="136"/>
      <c r="F354" s="136"/>
      <c r="G354" s="137"/>
      <c r="H354" s="137"/>
      <c r="I354" s="138"/>
      <c r="J354" s="138"/>
      <c r="K354" s="136"/>
      <c r="L354" s="137"/>
      <c r="M354" s="137"/>
    </row>
    <row r="355" spans="1:13" x14ac:dyDescent="0.25">
      <c r="A355" s="133"/>
      <c r="B355" s="134"/>
      <c r="C355" s="135"/>
      <c r="D355" s="134"/>
      <c r="E355" s="136"/>
      <c r="F355" s="136"/>
      <c r="G355" s="137"/>
      <c r="H355" s="137"/>
      <c r="I355" s="138"/>
      <c r="J355" s="138"/>
      <c r="K355" s="136"/>
      <c r="L355" s="137"/>
      <c r="M355" s="137"/>
    </row>
    <row r="356" spans="1:13" x14ac:dyDescent="0.25">
      <c r="A356" s="133"/>
      <c r="B356" s="134"/>
      <c r="C356" s="135"/>
      <c r="D356" s="134"/>
      <c r="E356" s="136"/>
      <c r="F356" s="136"/>
      <c r="G356" s="137"/>
      <c r="H356" s="137"/>
      <c r="I356" s="138"/>
      <c r="J356" s="138"/>
      <c r="K356" s="136"/>
      <c r="L356" s="137"/>
      <c r="M356" s="137"/>
    </row>
    <row r="357" spans="1:13" x14ac:dyDescent="0.25">
      <c r="A357" s="133"/>
      <c r="B357" s="134"/>
      <c r="C357" s="135"/>
      <c r="D357" s="134"/>
      <c r="E357" s="136"/>
      <c r="F357" s="136"/>
      <c r="G357" s="137"/>
      <c r="H357" s="137"/>
      <c r="I357" s="138"/>
      <c r="J357" s="138"/>
      <c r="K357" s="136"/>
      <c r="L357" s="137"/>
      <c r="M357" s="137"/>
    </row>
    <row r="358" spans="1:13" x14ac:dyDescent="0.25">
      <c r="A358" s="133"/>
      <c r="B358" s="134"/>
      <c r="C358" s="135"/>
      <c r="D358" s="134"/>
      <c r="E358" s="136"/>
      <c r="F358" s="136"/>
      <c r="G358" s="137"/>
      <c r="H358" s="137"/>
      <c r="I358" s="138"/>
      <c r="J358" s="138"/>
      <c r="K358" s="136"/>
      <c r="L358" s="137"/>
      <c r="M358" s="137"/>
    </row>
    <row r="359" spans="1:13" x14ac:dyDescent="0.25">
      <c r="A359" s="133"/>
      <c r="B359" s="134"/>
      <c r="C359" s="135"/>
      <c r="D359" s="134"/>
      <c r="E359" s="136"/>
      <c r="F359" s="136"/>
      <c r="G359" s="137"/>
      <c r="H359" s="137"/>
      <c r="I359" s="138"/>
      <c r="J359" s="138"/>
      <c r="K359" s="136"/>
      <c r="L359" s="137"/>
      <c r="M359" s="137"/>
    </row>
    <row r="360" spans="1:13" x14ac:dyDescent="0.25">
      <c r="A360" s="133"/>
      <c r="B360" s="134"/>
      <c r="C360" s="135"/>
      <c r="D360" s="134"/>
      <c r="E360" s="136"/>
      <c r="F360" s="136"/>
      <c r="G360" s="137"/>
      <c r="H360" s="137"/>
      <c r="I360" s="138"/>
      <c r="J360" s="138"/>
      <c r="K360" s="136"/>
      <c r="L360" s="137"/>
      <c r="M360" s="137"/>
    </row>
    <row r="361" spans="1:13" x14ac:dyDescent="0.25">
      <c r="A361" s="133"/>
      <c r="B361" s="134"/>
      <c r="C361" s="135"/>
      <c r="D361" s="134"/>
      <c r="E361" s="136"/>
      <c r="F361" s="136"/>
      <c r="G361" s="137"/>
      <c r="H361" s="137"/>
      <c r="I361" s="138"/>
      <c r="J361" s="138"/>
      <c r="K361" s="136"/>
      <c r="L361" s="137"/>
      <c r="M361" s="137"/>
    </row>
    <row r="362" spans="1:13" x14ac:dyDescent="0.25">
      <c r="A362" s="133"/>
      <c r="B362" s="134"/>
      <c r="C362" s="135"/>
      <c r="D362" s="134"/>
      <c r="E362" s="136"/>
      <c r="F362" s="136"/>
      <c r="G362" s="137"/>
      <c r="H362" s="137"/>
      <c r="I362" s="138"/>
      <c r="J362" s="138"/>
      <c r="K362" s="136"/>
      <c r="L362" s="137"/>
      <c r="M362" s="137"/>
    </row>
    <row r="363" spans="1:13" x14ac:dyDescent="0.25">
      <c r="A363" s="133"/>
      <c r="B363" s="134"/>
      <c r="C363" s="135"/>
      <c r="D363" s="134"/>
      <c r="E363" s="136"/>
      <c r="F363" s="136"/>
      <c r="G363" s="137"/>
      <c r="H363" s="137"/>
      <c r="I363" s="138"/>
      <c r="J363" s="138"/>
      <c r="K363" s="136"/>
      <c r="L363" s="137"/>
      <c r="M363" s="137"/>
    </row>
    <row r="364" spans="1:13" x14ac:dyDescent="0.25">
      <c r="A364" s="133"/>
      <c r="B364" s="134"/>
      <c r="C364" s="135"/>
      <c r="D364" s="134"/>
      <c r="E364" s="136"/>
      <c r="F364" s="136"/>
      <c r="G364" s="137"/>
      <c r="H364" s="137"/>
      <c r="I364" s="138"/>
      <c r="J364" s="138"/>
      <c r="K364" s="136"/>
      <c r="L364" s="137"/>
      <c r="M364" s="137"/>
    </row>
    <row r="365" spans="1:13" x14ac:dyDescent="0.25">
      <c r="A365" s="133"/>
      <c r="B365" s="134"/>
      <c r="C365" s="135"/>
      <c r="D365" s="134"/>
      <c r="E365" s="136"/>
      <c r="F365" s="136"/>
      <c r="G365" s="137"/>
      <c r="H365" s="137"/>
      <c r="I365" s="138"/>
      <c r="J365" s="138"/>
      <c r="K365" s="136"/>
      <c r="L365" s="137"/>
      <c r="M365" s="137"/>
    </row>
    <row r="366" spans="1:13" x14ac:dyDescent="0.25">
      <c r="A366" s="133"/>
      <c r="B366" s="134"/>
      <c r="C366" s="135"/>
      <c r="D366" s="134"/>
      <c r="E366" s="136"/>
      <c r="F366" s="136"/>
      <c r="G366" s="137"/>
      <c r="H366" s="137"/>
      <c r="I366" s="138"/>
      <c r="J366" s="138"/>
      <c r="K366" s="136"/>
      <c r="L366" s="137"/>
      <c r="M366" s="137"/>
    </row>
    <row r="367" spans="1:13" x14ac:dyDescent="0.25">
      <c r="A367" s="133"/>
      <c r="B367" s="134"/>
      <c r="C367" s="135"/>
      <c r="D367" s="134"/>
      <c r="E367" s="136"/>
      <c r="F367" s="136"/>
      <c r="G367" s="137"/>
      <c r="H367" s="137"/>
      <c r="I367" s="138"/>
      <c r="J367" s="138"/>
      <c r="K367" s="136"/>
      <c r="L367" s="137"/>
      <c r="M367" s="137"/>
    </row>
    <row r="368" spans="1:13" x14ac:dyDescent="0.25">
      <c r="A368" s="133"/>
      <c r="B368" s="134"/>
      <c r="C368" s="135"/>
      <c r="D368" s="134"/>
      <c r="E368" s="136"/>
      <c r="F368" s="136"/>
      <c r="G368" s="137"/>
      <c r="H368" s="137"/>
      <c r="I368" s="138"/>
      <c r="J368" s="138"/>
      <c r="K368" s="136"/>
      <c r="L368" s="137"/>
      <c r="M368" s="137"/>
    </row>
    <row r="369" spans="1:13" x14ac:dyDescent="0.25">
      <c r="A369" s="133"/>
      <c r="B369" s="134"/>
      <c r="C369" s="135"/>
      <c r="D369" s="134"/>
      <c r="E369" s="136"/>
      <c r="F369" s="136"/>
      <c r="G369" s="137"/>
      <c r="H369" s="137"/>
      <c r="I369" s="138"/>
      <c r="J369" s="138"/>
      <c r="K369" s="136"/>
      <c r="L369" s="137"/>
      <c r="M369" s="137"/>
    </row>
    <row r="370" spans="1:13" x14ac:dyDescent="0.25">
      <c r="A370" s="133"/>
      <c r="B370" s="134"/>
      <c r="C370" s="135"/>
      <c r="D370" s="134"/>
      <c r="E370" s="136"/>
      <c r="F370" s="136"/>
      <c r="G370" s="137"/>
      <c r="H370" s="137"/>
      <c r="I370" s="138"/>
      <c r="J370" s="138"/>
      <c r="K370" s="136"/>
      <c r="L370" s="137"/>
      <c r="M370" s="137"/>
    </row>
    <row r="371" spans="1:13" x14ac:dyDescent="0.25">
      <c r="A371" s="133"/>
      <c r="B371" s="134"/>
      <c r="C371" s="135"/>
      <c r="D371" s="134"/>
      <c r="E371" s="136"/>
      <c r="F371" s="136"/>
      <c r="G371" s="137"/>
      <c r="H371" s="137"/>
      <c r="I371" s="138"/>
      <c r="J371" s="138"/>
      <c r="K371" s="136"/>
      <c r="L371" s="137"/>
      <c r="M371" s="137"/>
    </row>
    <row r="372" spans="1:13" x14ac:dyDescent="0.25">
      <c r="A372" s="133"/>
      <c r="B372" s="134"/>
      <c r="C372" s="135"/>
      <c r="D372" s="134"/>
      <c r="E372" s="136"/>
      <c r="F372" s="136"/>
      <c r="G372" s="137"/>
      <c r="H372" s="137"/>
      <c r="I372" s="138"/>
      <c r="J372" s="138"/>
      <c r="K372" s="136"/>
      <c r="L372" s="137"/>
      <c r="M372" s="137"/>
    </row>
    <row r="373" spans="1:13" x14ac:dyDescent="0.25">
      <c r="A373" s="133"/>
      <c r="B373" s="134"/>
      <c r="C373" s="135"/>
      <c r="D373" s="134"/>
      <c r="E373" s="136"/>
      <c r="F373" s="136"/>
      <c r="G373" s="137"/>
      <c r="H373" s="137"/>
      <c r="I373" s="138"/>
      <c r="J373" s="138"/>
      <c r="K373" s="136"/>
      <c r="L373" s="137"/>
      <c r="M373" s="137"/>
    </row>
    <row r="374" spans="1:13" x14ac:dyDescent="0.25">
      <c r="A374" s="133"/>
      <c r="B374" s="134"/>
      <c r="C374" s="135"/>
      <c r="D374" s="134"/>
      <c r="E374" s="136"/>
      <c r="F374" s="136"/>
      <c r="G374" s="137"/>
      <c r="H374" s="137"/>
      <c r="I374" s="138"/>
      <c r="J374" s="138"/>
      <c r="K374" s="136"/>
      <c r="L374" s="137"/>
      <c r="M374" s="137"/>
    </row>
    <row r="375" spans="1:13" x14ac:dyDescent="0.25">
      <c r="A375" s="133"/>
      <c r="B375" s="134"/>
      <c r="C375" s="135"/>
      <c r="D375" s="134"/>
      <c r="E375" s="136"/>
      <c r="F375" s="136"/>
      <c r="G375" s="137"/>
      <c r="H375" s="137"/>
      <c r="I375" s="138"/>
      <c r="J375" s="138"/>
      <c r="K375" s="136"/>
      <c r="L375" s="137"/>
      <c r="M375" s="137"/>
    </row>
    <row r="376" spans="1:13" x14ac:dyDescent="0.25">
      <c r="A376" s="133"/>
      <c r="B376" s="134"/>
      <c r="C376" s="135"/>
      <c r="D376" s="134"/>
      <c r="E376" s="136"/>
      <c r="F376" s="136"/>
      <c r="G376" s="137"/>
      <c r="H376" s="137"/>
      <c r="I376" s="138"/>
      <c r="J376" s="138"/>
      <c r="K376" s="136"/>
      <c r="L376" s="137"/>
      <c r="M376" s="137"/>
    </row>
    <row r="377" spans="1:13" x14ac:dyDescent="0.25">
      <c r="A377" s="133"/>
      <c r="B377" s="134"/>
      <c r="C377" s="135"/>
      <c r="D377" s="134"/>
      <c r="E377" s="136"/>
      <c r="F377" s="136"/>
      <c r="G377" s="137"/>
      <c r="H377" s="137"/>
      <c r="I377" s="138"/>
      <c r="J377" s="138"/>
      <c r="K377" s="136"/>
      <c r="L377" s="137"/>
      <c r="M377" s="137"/>
    </row>
    <row r="378" spans="1:13" x14ac:dyDescent="0.25">
      <c r="A378" s="133"/>
      <c r="B378" s="134"/>
      <c r="C378" s="135"/>
      <c r="D378" s="134"/>
      <c r="E378" s="136"/>
      <c r="F378" s="136"/>
      <c r="G378" s="137"/>
      <c r="H378" s="137"/>
      <c r="I378" s="138"/>
      <c r="J378" s="138"/>
      <c r="K378" s="136"/>
      <c r="L378" s="137"/>
      <c r="M378" s="137"/>
    </row>
    <row r="379" spans="1:13" x14ac:dyDescent="0.25">
      <c r="A379" s="133"/>
      <c r="B379" s="134"/>
      <c r="C379" s="135"/>
      <c r="D379" s="134"/>
      <c r="E379" s="136"/>
      <c r="F379" s="136"/>
      <c r="G379" s="137"/>
      <c r="H379" s="137"/>
      <c r="I379" s="138"/>
      <c r="J379" s="138"/>
      <c r="K379" s="136"/>
      <c r="L379" s="137"/>
      <c r="M379" s="137"/>
    </row>
    <row r="380" spans="1:13" x14ac:dyDescent="0.25">
      <c r="A380" s="133"/>
      <c r="B380" s="134"/>
      <c r="C380" s="135"/>
      <c r="D380" s="134"/>
      <c r="E380" s="136"/>
      <c r="F380" s="136"/>
      <c r="G380" s="137"/>
      <c r="H380" s="137"/>
      <c r="I380" s="138"/>
      <c r="J380" s="138"/>
      <c r="K380" s="136"/>
      <c r="L380" s="137"/>
      <c r="M380" s="137"/>
    </row>
    <row r="381" spans="1:13" x14ac:dyDescent="0.25">
      <c r="A381" s="133"/>
      <c r="B381" s="134"/>
      <c r="C381" s="135"/>
      <c r="D381" s="134"/>
      <c r="E381" s="136"/>
      <c r="F381" s="136"/>
      <c r="G381" s="137"/>
      <c r="H381" s="137"/>
      <c r="I381" s="138"/>
      <c r="J381" s="138"/>
      <c r="K381" s="136"/>
      <c r="L381" s="137"/>
      <c r="M381" s="137"/>
    </row>
    <row r="382" spans="1:13" x14ac:dyDescent="0.25">
      <c r="A382" s="133"/>
      <c r="B382" s="134"/>
      <c r="C382" s="135"/>
      <c r="D382" s="134"/>
      <c r="E382" s="136"/>
      <c r="F382" s="136"/>
      <c r="G382" s="137"/>
      <c r="H382" s="137"/>
      <c r="I382" s="138"/>
      <c r="J382" s="138"/>
      <c r="K382" s="136"/>
      <c r="L382" s="137"/>
      <c r="M382" s="137"/>
    </row>
    <row r="383" spans="1:13" x14ac:dyDescent="0.25">
      <c r="A383" s="133"/>
      <c r="B383" s="134"/>
      <c r="C383" s="135"/>
      <c r="D383" s="134"/>
      <c r="E383" s="136"/>
      <c r="F383" s="136"/>
      <c r="G383" s="137"/>
      <c r="H383" s="137"/>
      <c r="I383" s="138"/>
      <c r="J383" s="138"/>
      <c r="K383" s="136"/>
      <c r="L383" s="137"/>
      <c r="M383" s="137"/>
    </row>
    <row r="384" spans="1:13" x14ac:dyDescent="0.25">
      <c r="A384" s="133"/>
      <c r="B384" s="134"/>
      <c r="C384" s="135"/>
      <c r="D384" s="134"/>
      <c r="E384" s="136"/>
      <c r="F384" s="136"/>
      <c r="G384" s="137"/>
      <c r="H384" s="137"/>
      <c r="I384" s="138"/>
      <c r="J384" s="138"/>
      <c r="K384" s="136"/>
      <c r="L384" s="137"/>
      <c r="M384" s="137"/>
    </row>
    <row r="385" spans="1:13" x14ac:dyDescent="0.25">
      <c r="A385" s="133"/>
      <c r="B385" s="134"/>
      <c r="C385" s="135"/>
      <c r="D385" s="134"/>
      <c r="E385" s="136"/>
      <c r="F385" s="136"/>
      <c r="G385" s="137"/>
      <c r="H385" s="137"/>
      <c r="I385" s="138"/>
      <c r="J385" s="138"/>
      <c r="K385" s="136"/>
      <c r="L385" s="137"/>
      <c r="M385" s="137"/>
    </row>
    <row r="386" spans="1:13" x14ac:dyDescent="0.25">
      <c r="A386" s="133"/>
      <c r="B386" s="134"/>
      <c r="C386" s="135"/>
      <c r="D386" s="134"/>
      <c r="E386" s="136"/>
      <c r="F386" s="136"/>
      <c r="G386" s="137"/>
      <c r="H386" s="137"/>
      <c r="I386" s="138"/>
      <c r="J386" s="138"/>
      <c r="K386" s="136"/>
      <c r="L386" s="137"/>
      <c r="M386" s="137"/>
    </row>
    <row r="387" spans="1:13" x14ac:dyDescent="0.25">
      <c r="A387" s="133"/>
      <c r="B387" s="134"/>
      <c r="C387" s="135"/>
      <c r="D387" s="134"/>
      <c r="E387" s="136"/>
      <c r="F387" s="136"/>
      <c r="G387" s="137"/>
      <c r="H387" s="137"/>
      <c r="I387" s="138"/>
      <c r="J387" s="138"/>
      <c r="K387" s="136"/>
      <c r="L387" s="137"/>
      <c r="M387" s="137"/>
    </row>
    <row r="388" spans="1:13" x14ac:dyDescent="0.25">
      <c r="A388" s="133"/>
      <c r="B388" s="134"/>
      <c r="C388" s="135"/>
      <c r="D388" s="134"/>
      <c r="E388" s="136"/>
      <c r="F388" s="136"/>
      <c r="G388" s="137"/>
      <c r="H388" s="137"/>
      <c r="I388" s="138"/>
      <c r="J388" s="138"/>
      <c r="K388" s="136"/>
      <c r="L388" s="137"/>
      <c r="M388" s="137"/>
    </row>
    <row r="389" spans="1:13" x14ac:dyDescent="0.25">
      <c r="A389" s="133"/>
      <c r="B389" s="134"/>
      <c r="C389" s="135"/>
      <c r="D389" s="134"/>
      <c r="E389" s="136"/>
      <c r="F389" s="136"/>
      <c r="G389" s="137"/>
      <c r="H389" s="137"/>
      <c r="I389" s="138"/>
      <c r="J389" s="138"/>
      <c r="K389" s="136"/>
      <c r="L389" s="137"/>
      <c r="M389" s="137"/>
    </row>
    <row r="390" spans="1:13" x14ac:dyDescent="0.25">
      <c r="A390" s="133"/>
      <c r="B390" s="134"/>
      <c r="C390" s="135"/>
      <c r="D390" s="134"/>
      <c r="E390" s="136"/>
      <c r="F390" s="136"/>
      <c r="G390" s="137"/>
      <c r="H390" s="137"/>
      <c r="I390" s="138"/>
      <c r="J390" s="138"/>
      <c r="K390" s="136"/>
      <c r="L390" s="137"/>
      <c r="M390" s="137"/>
    </row>
    <row r="391" spans="1:13" x14ac:dyDescent="0.25">
      <c r="A391" s="133"/>
      <c r="B391" s="134"/>
      <c r="C391" s="135"/>
      <c r="D391" s="134"/>
      <c r="E391" s="136"/>
      <c r="F391" s="136"/>
      <c r="G391" s="137"/>
      <c r="H391" s="137"/>
      <c r="I391" s="138"/>
      <c r="J391" s="138"/>
      <c r="K391" s="136"/>
      <c r="L391" s="137"/>
      <c r="M391" s="137"/>
    </row>
    <row r="392" spans="1:13" x14ac:dyDescent="0.25">
      <c r="A392" s="133"/>
      <c r="B392" s="134"/>
      <c r="C392" s="135"/>
      <c r="D392" s="134"/>
      <c r="E392" s="136"/>
      <c r="F392" s="136"/>
      <c r="G392" s="137"/>
      <c r="H392" s="137"/>
      <c r="I392" s="138"/>
      <c r="J392" s="138"/>
      <c r="K392" s="136"/>
      <c r="L392" s="137"/>
      <c r="M392" s="137"/>
    </row>
    <row r="393" spans="1:13" x14ac:dyDescent="0.25">
      <c r="A393" s="133"/>
      <c r="B393" s="134"/>
      <c r="C393" s="135"/>
      <c r="D393" s="134"/>
      <c r="E393" s="136"/>
      <c r="F393" s="136"/>
      <c r="G393" s="137"/>
      <c r="H393" s="137"/>
      <c r="I393" s="138"/>
      <c r="J393" s="138"/>
      <c r="K393" s="136"/>
      <c r="L393" s="137"/>
      <c r="M393" s="137"/>
    </row>
    <row r="394" spans="1:13" x14ac:dyDescent="0.25">
      <c r="A394" s="133"/>
      <c r="B394" s="134"/>
      <c r="C394" s="135"/>
      <c r="D394" s="134"/>
      <c r="E394" s="136"/>
      <c r="F394" s="136"/>
      <c r="G394" s="137"/>
      <c r="H394" s="137"/>
      <c r="I394" s="138"/>
      <c r="J394" s="138"/>
      <c r="K394" s="136"/>
      <c r="L394" s="137"/>
      <c r="M394" s="137"/>
    </row>
    <row r="395" spans="1:13" x14ac:dyDescent="0.25">
      <c r="A395" s="133"/>
      <c r="B395" s="134"/>
      <c r="C395" s="135"/>
      <c r="D395" s="134"/>
      <c r="E395" s="136"/>
      <c r="F395" s="136"/>
      <c r="G395" s="137"/>
      <c r="H395" s="137"/>
      <c r="I395" s="138"/>
      <c r="J395" s="138"/>
      <c r="K395" s="136"/>
      <c r="L395" s="137"/>
      <c r="M395" s="137"/>
    </row>
    <row r="396" spans="1:13" x14ac:dyDescent="0.25">
      <c r="A396" s="133"/>
      <c r="B396" s="134"/>
      <c r="C396" s="135"/>
      <c r="D396" s="134"/>
      <c r="E396" s="136"/>
      <c r="F396" s="136"/>
      <c r="G396" s="137"/>
      <c r="H396" s="137"/>
      <c r="I396" s="138"/>
      <c r="J396" s="138"/>
      <c r="K396" s="136"/>
      <c r="L396" s="137"/>
      <c r="M396" s="137"/>
    </row>
    <row r="397" spans="1:13" x14ac:dyDescent="0.25">
      <c r="A397" s="133"/>
      <c r="B397" s="134"/>
      <c r="C397" s="135"/>
      <c r="D397" s="134"/>
      <c r="E397" s="136"/>
      <c r="F397" s="136"/>
      <c r="G397" s="137"/>
      <c r="H397" s="137"/>
      <c r="I397" s="138"/>
      <c r="J397" s="138"/>
      <c r="K397" s="136"/>
      <c r="L397" s="137"/>
      <c r="M397" s="137"/>
    </row>
    <row r="398" spans="1:13" x14ac:dyDescent="0.25">
      <c r="A398" s="133"/>
      <c r="B398" s="134"/>
      <c r="C398" s="135"/>
      <c r="D398" s="134"/>
      <c r="E398" s="136"/>
      <c r="F398" s="136"/>
      <c r="G398" s="137"/>
      <c r="H398" s="137"/>
      <c r="I398" s="138"/>
      <c r="J398" s="138"/>
      <c r="K398" s="136"/>
      <c r="L398" s="137"/>
      <c r="M398" s="137"/>
    </row>
    <row r="399" spans="1:13" x14ac:dyDescent="0.25">
      <c r="A399" s="133"/>
      <c r="B399" s="134"/>
      <c r="C399" s="135"/>
      <c r="D399" s="134"/>
      <c r="E399" s="136"/>
      <c r="F399" s="136"/>
      <c r="G399" s="137"/>
      <c r="H399" s="137"/>
      <c r="I399" s="138"/>
      <c r="J399" s="138"/>
      <c r="K399" s="136"/>
      <c r="L399" s="137"/>
      <c r="M399" s="137"/>
    </row>
    <row r="400" spans="1:13" x14ac:dyDescent="0.25">
      <c r="A400" s="133"/>
      <c r="B400" s="134"/>
      <c r="C400" s="135"/>
      <c r="D400" s="134"/>
      <c r="E400" s="136"/>
      <c r="F400" s="136"/>
      <c r="G400" s="137"/>
      <c r="H400" s="137"/>
      <c r="I400" s="138"/>
      <c r="J400" s="138"/>
      <c r="K400" s="136"/>
      <c r="L400" s="137"/>
      <c r="M400" s="137"/>
    </row>
    <row r="401" spans="1:13" x14ac:dyDescent="0.25">
      <c r="A401" s="133"/>
      <c r="B401" s="134"/>
      <c r="C401" s="135"/>
      <c r="D401" s="134"/>
      <c r="E401" s="136"/>
      <c r="F401" s="136"/>
      <c r="G401" s="137"/>
      <c r="H401" s="137"/>
      <c r="I401" s="138"/>
      <c r="J401" s="138"/>
      <c r="K401" s="136"/>
      <c r="L401" s="137"/>
      <c r="M401" s="137"/>
    </row>
    <row r="402" spans="1:13" x14ac:dyDescent="0.25">
      <c r="A402" s="133"/>
      <c r="B402" s="134"/>
      <c r="C402" s="135"/>
      <c r="D402" s="134"/>
      <c r="E402" s="136"/>
      <c r="F402" s="136"/>
      <c r="G402" s="137"/>
      <c r="H402" s="137"/>
      <c r="I402" s="138"/>
      <c r="J402" s="138"/>
      <c r="K402" s="136"/>
      <c r="L402" s="137"/>
      <c r="M402" s="137"/>
    </row>
    <row r="403" spans="1:13" x14ac:dyDescent="0.25">
      <c r="A403" s="133"/>
      <c r="B403" s="134"/>
      <c r="C403" s="135"/>
      <c r="D403" s="134"/>
      <c r="E403" s="136"/>
      <c r="F403" s="136"/>
      <c r="G403" s="137"/>
      <c r="H403" s="137"/>
      <c r="I403" s="138"/>
      <c r="J403" s="138"/>
      <c r="K403" s="136"/>
      <c r="L403" s="137"/>
      <c r="M403" s="137"/>
    </row>
    <row r="404" spans="1:13" x14ac:dyDescent="0.25">
      <c r="A404" s="133"/>
      <c r="B404" s="134"/>
      <c r="C404" s="135"/>
      <c r="D404" s="134"/>
      <c r="E404" s="136"/>
      <c r="F404" s="136"/>
      <c r="G404" s="137"/>
      <c r="H404" s="137"/>
      <c r="I404" s="138"/>
      <c r="J404" s="138"/>
      <c r="K404" s="136"/>
      <c r="L404" s="137"/>
      <c r="M404" s="137"/>
    </row>
    <row r="405" spans="1:13" x14ac:dyDescent="0.25">
      <c r="A405" s="133"/>
      <c r="B405" s="134"/>
      <c r="C405" s="135"/>
      <c r="D405" s="134"/>
      <c r="E405" s="136"/>
      <c r="F405" s="136"/>
      <c r="G405" s="137"/>
      <c r="H405" s="137"/>
      <c r="I405" s="138"/>
      <c r="J405" s="138"/>
      <c r="K405" s="136"/>
      <c r="L405" s="137"/>
      <c r="M405" s="137"/>
    </row>
    <row r="406" spans="1:13" x14ac:dyDescent="0.25">
      <c r="A406" s="133"/>
      <c r="B406" s="134"/>
      <c r="C406" s="135"/>
      <c r="D406" s="134"/>
      <c r="E406" s="136"/>
      <c r="F406" s="136"/>
      <c r="G406" s="137"/>
      <c r="H406" s="137"/>
      <c r="I406" s="138"/>
      <c r="J406" s="138"/>
      <c r="K406" s="136"/>
      <c r="L406" s="137"/>
      <c r="M406" s="137"/>
    </row>
    <row r="407" spans="1:13" x14ac:dyDescent="0.25">
      <c r="A407" s="133"/>
      <c r="B407" s="134"/>
      <c r="C407" s="135"/>
      <c r="D407" s="134"/>
      <c r="E407" s="136"/>
      <c r="F407" s="136"/>
      <c r="G407" s="137"/>
      <c r="H407" s="137"/>
      <c r="I407" s="138"/>
      <c r="J407" s="138"/>
      <c r="K407" s="136"/>
      <c r="L407" s="137"/>
      <c r="M407" s="137"/>
    </row>
    <row r="408" spans="1:13" x14ac:dyDescent="0.25">
      <c r="A408" s="133"/>
      <c r="B408" s="134"/>
      <c r="C408" s="135"/>
      <c r="D408" s="134"/>
      <c r="E408" s="136"/>
      <c r="F408" s="136"/>
      <c r="G408" s="137"/>
      <c r="H408" s="137"/>
      <c r="I408" s="138"/>
      <c r="J408" s="138"/>
      <c r="K408" s="136"/>
      <c r="L408" s="137"/>
      <c r="M408" s="137"/>
    </row>
    <row r="409" spans="1:13" x14ac:dyDescent="0.25">
      <c r="A409" s="133"/>
      <c r="B409" s="134"/>
      <c r="C409" s="135"/>
      <c r="D409" s="134"/>
      <c r="E409" s="136"/>
      <c r="F409" s="136"/>
      <c r="G409" s="137"/>
      <c r="H409" s="137"/>
      <c r="I409" s="138"/>
      <c r="J409" s="138"/>
      <c r="K409" s="136"/>
      <c r="L409" s="137"/>
      <c r="M409" s="137"/>
    </row>
    <row r="410" spans="1:13" x14ac:dyDescent="0.25">
      <c r="A410" s="133"/>
      <c r="B410" s="134"/>
      <c r="C410" s="135"/>
      <c r="D410" s="134"/>
      <c r="E410" s="136"/>
      <c r="F410" s="136"/>
      <c r="G410" s="137"/>
      <c r="H410" s="137"/>
      <c r="I410" s="138"/>
      <c r="J410" s="138"/>
      <c r="K410" s="136"/>
      <c r="L410" s="137"/>
      <c r="M410" s="137"/>
    </row>
    <row r="411" spans="1:13" x14ac:dyDescent="0.25">
      <c r="A411" s="133"/>
      <c r="B411" s="134"/>
      <c r="C411" s="135"/>
      <c r="D411" s="134"/>
      <c r="E411" s="136"/>
      <c r="F411" s="136"/>
      <c r="G411" s="137"/>
      <c r="H411" s="137"/>
      <c r="I411" s="138"/>
      <c r="J411" s="138"/>
      <c r="K411" s="136"/>
      <c r="L411" s="137"/>
      <c r="M411" s="137"/>
    </row>
    <row r="412" spans="1:13" x14ac:dyDescent="0.25">
      <c r="A412" s="133"/>
      <c r="B412" s="134"/>
      <c r="C412" s="135"/>
      <c r="D412" s="134"/>
      <c r="E412" s="136"/>
      <c r="F412" s="136"/>
      <c r="G412" s="137"/>
      <c r="H412" s="137"/>
      <c r="I412" s="138"/>
      <c r="J412" s="138"/>
      <c r="K412" s="136"/>
      <c r="L412" s="137"/>
      <c r="M412" s="137"/>
    </row>
    <row r="413" spans="1:13" x14ac:dyDescent="0.25">
      <c r="A413" s="133"/>
      <c r="B413" s="134"/>
      <c r="C413" s="135"/>
      <c r="D413" s="134"/>
      <c r="E413" s="136"/>
      <c r="F413" s="136"/>
      <c r="G413" s="137"/>
      <c r="H413" s="137"/>
      <c r="I413" s="138"/>
      <c r="J413" s="138"/>
      <c r="K413" s="136"/>
      <c r="L413" s="137"/>
      <c r="M413" s="137"/>
    </row>
    <row r="414" spans="1:13" x14ac:dyDescent="0.25">
      <c r="A414" s="133"/>
      <c r="B414" s="134"/>
      <c r="C414" s="135"/>
      <c r="D414" s="134"/>
      <c r="E414" s="136"/>
      <c r="F414" s="136"/>
      <c r="G414" s="137"/>
      <c r="H414" s="137"/>
      <c r="I414" s="138"/>
      <c r="J414" s="138"/>
      <c r="K414" s="136"/>
      <c r="L414" s="137"/>
      <c r="M414" s="137"/>
    </row>
    <row r="415" spans="1:13" x14ac:dyDescent="0.25">
      <c r="A415" s="133"/>
      <c r="B415" s="134"/>
      <c r="C415" s="135"/>
      <c r="D415" s="134"/>
      <c r="E415" s="136"/>
      <c r="F415" s="136"/>
      <c r="G415" s="137"/>
      <c r="H415" s="137"/>
      <c r="I415" s="138"/>
      <c r="J415" s="138"/>
      <c r="K415" s="136"/>
      <c r="L415" s="137"/>
      <c r="M415" s="137"/>
    </row>
    <row r="416" spans="1:13" x14ac:dyDescent="0.25">
      <c r="A416" s="133"/>
      <c r="B416" s="134"/>
      <c r="C416" s="135"/>
      <c r="D416" s="134"/>
      <c r="E416" s="136"/>
      <c r="F416" s="136"/>
      <c r="G416" s="137"/>
      <c r="H416" s="137"/>
      <c r="I416" s="138"/>
      <c r="J416" s="138"/>
      <c r="K416" s="136"/>
      <c r="L416" s="137"/>
      <c r="M416" s="137"/>
    </row>
    <row r="417" spans="1:13" x14ac:dyDescent="0.25">
      <c r="A417" s="133"/>
      <c r="B417" s="134"/>
      <c r="C417" s="135"/>
      <c r="D417" s="134"/>
      <c r="E417" s="136"/>
      <c r="F417" s="136"/>
      <c r="G417" s="137"/>
      <c r="H417" s="137"/>
      <c r="I417" s="138"/>
      <c r="J417" s="138"/>
      <c r="K417" s="136"/>
      <c r="L417" s="137"/>
      <c r="M417" s="137"/>
    </row>
    <row r="418" spans="1:13" x14ac:dyDescent="0.25">
      <c r="A418" s="133"/>
      <c r="B418" s="134"/>
      <c r="C418" s="135"/>
      <c r="D418" s="134"/>
      <c r="E418" s="136"/>
      <c r="F418" s="136"/>
      <c r="G418" s="137"/>
      <c r="H418" s="137"/>
      <c r="I418" s="138"/>
      <c r="J418" s="138"/>
      <c r="K418" s="136"/>
      <c r="L418" s="137"/>
      <c r="M418" s="137"/>
    </row>
    <row r="419" spans="1:13" x14ac:dyDescent="0.25">
      <c r="A419" s="133"/>
      <c r="B419" s="134"/>
      <c r="C419" s="135"/>
      <c r="D419" s="134"/>
      <c r="E419" s="136"/>
      <c r="F419" s="136"/>
      <c r="G419" s="137"/>
      <c r="H419" s="137"/>
      <c r="I419" s="138"/>
      <c r="J419" s="138"/>
      <c r="K419" s="136"/>
      <c r="L419" s="137"/>
      <c r="M419" s="137"/>
    </row>
    <row r="420" spans="1:13" x14ac:dyDescent="0.25">
      <c r="A420" s="133"/>
      <c r="B420" s="134"/>
      <c r="C420" s="135"/>
      <c r="D420" s="134"/>
      <c r="E420" s="136"/>
      <c r="F420" s="136"/>
      <c r="G420" s="137"/>
      <c r="H420" s="137"/>
      <c r="I420" s="138"/>
      <c r="J420" s="138"/>
      <c r="K420" s="136"/>
      <c r="L420" s="137"/>
      <c r="M420" s="137"/>
    </row>
    <row r="421" spans="1:13" x14ac:dyDescent="0.25">
      <c r="A421" s="133"/>
      <c r="B421" s="134"/>
      <c r="C421" s="135"/>
      <c r="D421" s="134"/>
      <c r="E421" s="136"/>
      <c r="F421" s="136"/>
      <c r="G421" s="137"/>
      <c r="H421" s="137"/>
      <c r="I421" s="138"/>
      <c r="J421" s="138"/>
      <c r="K421" s="136"/>
      <c r="L421" s="137"/>
      <c r="M421" s="137"/>
    </row>
    <row r="422" spans="1:13" x14ac:dyDescent="0.25">
      <c r="A422" s="133"/>
      <c r="B422" s="134"/>
      <c r="C422" s="135"/>
      <c r="D422" s="134"/>
      <c r="E422" s="136"/>
      <c r="F422" s="136"/>
      <c r="G422" s="137"/>
      <c r="H422" s="137"/>
      <c r="I422" s="138"/>
      <c r="J422" s="138"/>
      <c r="K422" s="136"/>
      <c r="L422" s="137"/>
      <c r="M422" s="137"/>
    </row>
    <row r="423" spans="1:13" x14ac:dyDescent="0.25">
      <c r="A423" s="133"/>
      <c r="B423" s="134"/>
      <c r="C423" s="135"/>
      <c r="D423" s="134"/>
      <c r="E423" s="136"/>
      <c r="F423" s="136"/>
      <c r="G423" s="137"/>
      <c r="H423" s="137"/>
      <c r="I423" s="138"/>
      <c r="J423" s="138"/>
      <c r="K423" s="136"/>
      <c r="L423" s="137"/>
      <c r="M423" s="137"/>
    </row>
    <row r="424" spans="1:13" x14ac:dyDescent="0.25">
      <c r="A424" s="133"/>
      <c r="B424" s="134"/>
      <c r="C424" s="135"/>
      <c r="D424" s="134"/>
      <c r="E424" s="136"/>
      <c r="F424" s="136"/>
      <c r="G424" s="137"/>
      <c r="H424" s="137"/>
      <c r="I424" s="138"/>
      <c r="J424" s="138"/>
      <c r="K424" s="136"/>
      <c r="L424" s="137"/>
      <c r="M424" s="137"/>
    </row>
    <row r="425" spans="1:13" x14ac:dyDescent="0.25">
      <c r="A425" s="133"/>
      <c r="B425" s="134"/>
      <c r="C425" s="135"/>
      <c r="D425" s="134"/>
      <c r="E425" s="136"/>
      <c r="F425" s="136"/>
      <c r="G425" s="137"/>
      <c r="H425" s="137"/>
      <c r="I425" s="138"/>
      <c r="J425" s="138"/>
      <c r="K425" s="136"/>
      <c r="L425" s="137"/>
      <c r="M425" s="137"/>
    </row>
    <row r="426" spans="1:13" x14ac:dyDescent="0.25">
      <c r="A426" s="133"/>
      <c r="B426" s="134"/>
      <c r="C426" s="135"/>
      <c r="D426" s="134"/>
      <c r="E426" s="136"/>
      <c r="F426" s="136"/>
      <c r="G426" s="137"/>
      <c r="H426" s="137"/>
      <c r="I426" s="138"/>
      <c r="J426" s="138"/>
      <c r="K426" s="136"/>
      <c r="L426" s="137"/>
      <c r="M426" s="137"/>
    </row>
    <row r="427" spans="1:13" x14ac:dyDescent="0.25">
      <c r="A427" s="133"/>
      <c r="B427" s="134"/>
      <c r="C427" s="135"/>
      <c r="D427" s="134"/>
      <c r="E427" s="136"/>
      <c r="F427" s="136"/>
      <c r="G427" s="137"/>
      <c r="H427" s="137"/>
      <c r="I427" s="138"/>
      <c r="J427" s="138"/>
      <c r="K427" s="136"/>
      <c r="L427" s="137"/>
      <c r="M427" s="137"/>
    </row>
    <row r="428" spans="1:13" x14ac:dyDescent="0.25">
      <c r="A428" s="133"/>
      <c r="B428" s="134"/>
      <c r="C428" s="135"/>
      <c r="D428" s="134"/>
      <c r="E428" s="136"/>
      <c r="F428" s="136"/>
      <c r="G428" s="137"/>
      <c r="H428" s="137"/>
      <c r="I428" s="138"/>
      <c r="J428" s="138"/>
      <c r="K428" s="136"/>
      <c r="L428" s="137"/>
      <c r="M428" s="137"/>
    </row>
    <row r="429" spans="1:13" x14ac:dyDescent="0.25">
      <c r="A429" s="133"/>
      <c r="B429" s="134"/>
      <c r="C429" s="135"/>
      <c r="D429" s="134"/>
      <c r="E429" s="136"/>
      <c r="F429" s="136"/>
      <c r="G429" s="137"/>
      <c r="H429" s="137"/>
      <c r="I429" s="138"/>
      <c r="J429" s="138"/>
      <c r="K429" s="136"/>
      <c r="L429" s="137"/>
      <c r="M429" s="137"/>
    </row>
    <row r="430" spans="1:13" x14ac:dyDescent="0.25">
      <c r="A430" s="133"/>
      <c r="B430" s="134"/>
      <c r="C430" s="135"/>
      <c r="D430" s="134"/>
      <c r="E430" s="136"/>
      <c r="F430" s="136"/>
      <c r="G430" s="137"/>
      <c r="H430" s="137"/>
      <c r="I430" s="138"/>
      <c r="J430" s="138"/>
      <c r="K430" s="136"/>
      <c r="L430" s="137"/>
      <c r="M430" s="137"/>
    </row>
    <row r="431" spans="1:13" x14ac:dyDescent="0.25">
      <c r="A431" s="133"/>
      <c r="B431" s="134"/>
      <c r="C431" s="135"/>
      <c r="D431" s="134"/>
      <c r="E431" s="136"/>
      <c r="F431" s="136"/>
      <c r="G431" s="137"/>
      <c r="H431" s="137"/>
      <c r="I431" s="138"/>
      <c r="J431" s="138"/>
      <c r="K431" s="136"/>
      <c r="L431" s="137"/>
      <c r="M431" s="137"/>
    </row>
    <row r="432" spans="1:13" x14ac:dyDescent="0.25">
      <c r="A432" s="133"/>
      <c r="B432" s="134"/>
      <c r="C432" s="135"/>
      <c r="D432" s="134"/>
      <c r="E432" s="136"/>
      <c r="F432" s="136"/>
      <c r="G432" s="137"/>
      <c r="H432" s="137"/>
      <c r="I432" s="138"/>
      <c r="J432" s="138"/>
      <c r="K432" s="136"/>
      <c r="L432" s="137"/>
      <c r="M432" s="137"/>
    </row>
    <row r="433" spans="1:13" x14ac:dyDescent="0.25">
      <c r="A433" s="133"/>
      <c r="B433" s="134"/>
      <c r="C433" s="135"/>
      <c r="D433" s="134"/>
      <c r="E433" s="136"/>
      <c r="F433" s="136"/>
      <c r="G433" s="137"/>
      <c r="H433" s="137"/>
      <c r="I433" s="138"/>
      <c r="J433" s="138"/>
      <c r="K433" s="136"/>
      <c r="L433" s="137"/>
      <c r="M433" s="137"/>
    </row>
    <row r="434" spans="1:13" x14ac:dyDescent="0.25">
      <c r="A434" s="133"/>
      <c r="B434" s="134"/>
      <c r="C434" s="135"/>
      <c r="D434" s="134"/>
      <c r="E434" s="136"/>
      <c r="F434" s="136"/>
      <c r="G434" s="137"/>
      <c r="H434" s="137"/>
      <c r="I434" s="138"/>
      <c r="J434" s="138"/>
      <c r="K434" s="136"/>
      <c r="L434" s="137"/>
      <c r="M434" s="137"/>
    </row>
    <row r="435" spans="1:13" x14ac:dyDescent="0.25">
      <c r="A435" s="133"/>
      <c r="B435" s="134"/>
      <c r="C435" s="135"/>
      <c r="D435" s="134"/>
      <c r="E435" s="136"/>
      <c r="F435" s="136"/>
      <c r="G435" s="137"/>
      <c r="H435" s="137"/>
      <c r="I435" s="138"/>
      <c r="J435" s="138"/>
      <c r="K435" s="136"/>
      <c r="L435" s="137"/>
      <c r="M435" s="137"/>
    </row>
    <row r="436" spans="1:13" x14ac:dyDescent="0.25">
      <c r="A436" s="133"/>
      <c r="B436" s="134"/>
      <c r="C436" s="135"/>
      <c r="D436" s="134"/>
      <c r="E436" s="136"/>
      <c r="F436" s="136"/>
      <c r="G436" s="137"/>
      <c r="H436" s="137"/>
      <c r="I436" s="138"/>
      <c r="J436" s="138"/>
      <c r="K436" s="136"/>
      <c r="L436" s="137"/>
      <c r="M436" s="137"/>
    </row>
    <row r="437" spans="1:13" x14ac:dyDescent="0.25">
      <c r="A437" s="133"/>
      <c r="B437" s="134"/>
      <c r="C437" s="135"/>
      <c r="D437" s="134"/>
      <c r="E437" s="136"/>
      <c r="F437" s="136"/>
      <c r="G437" s="137"/>
      <c r="H437" s="137"/>
      <c r="I437" s="138"/>
      <c r="J437" s="138"/>
      <c r="K437" s="136"/>
      <c r="L437" s="137"/>
      <c r="M437" s="137"/>
    </row>
    <row r="438" spans="1:13" x14ac:dyDescent="0.25">
      <c r="A438" s="133"/>
      <c r="B438" s="134"/>
      <c r="C438" s="135"/>
      <c r="D438" s="134"/>
      <c r="E438" s="136"/>
      <c r="F438" s="136"/>
      <c r="G438" s="137"/>
      <c r="H438" s="137"/>
      <c r="I438" s="138"/>
      <c r="J438" s="138"/>
      <c r="K438" s="136"/>
      <c r="L438" s="137"/>
      <c r="M438" s="137"/>
    </row>
    <row r="439" spans="1:13" x14ac:dyDescent="0.25">
      <c r="A439" s="133"/>
      <c r="B439" s="134"/>
      <c r="C439" s="135"/>
      <c r="D439" s="134"/>
      <c r="E439" s="136"/>
      <c r="F439" s="136"/>
      <c r="G439" s="137"/>
      <c r="H439" s="137"/>
      <c r="I439" s="138"/>
      <c r="J439" s="138"/>
      <c r="K439" s="136"/>
      <c r="L439" s="137"/>
      <c r="M439" s="137"/>
    </row>
    <row r="440" spans="1:13" x14ac:dyDescent="0.25">
      <c r="A440" s="133"/>
      <c r="B440" s="134"/>
      <c r="C440" s="135"/>
      <c r="D440" s="134"/>
      <c r="E440" s="136"/>
      <c r="F440" s="136"/>
      <c r="G440" s="137"/>
      <c r="H440" s="137"/>
      <c r="I440" s="138"/>
      <c r="J440" s="138"/>
      <c r="K440" s="136"/>
      <c r="L440" s="137"/>
      <c r="M440" s="137"/>
    </row>
    <row r="441" spans="1:13" x14ac:dyDescent="0.25">
      <c r="A441" s="133"/>
      <c r="B441" s="134"/>
      <c r="C441" s="135"/>
      <c r="D441" s="134"/>
      <c r="E441" s="136"/>
      <c r="F441" s="136"/>
      <c r="G441" s="137"/>
      <c r="H441" s="137"/>
      <c r="I441" s="138"/>
      <c r="J441" s="138"/>
      <c r="K441" s="136"/>
      <c r="L441" s="137"/>
      <c r="M441" s="137"/>
    </row>
    <row r="442" spans="1:13" x14ac:dyDescent="0.25">
      <c r="A442" s="133"/>
      <c r="B442" s="134"/>
      <c r="C442" s="135"/>
      <c r="D442" s="134"/>
      <c r="E442" s="136"/>
      <c r="F442" s="136"/>
      <c r="G442" s="137"/>
      <c r="H442" s="137"/>
      <c r="I442" s="138"/>
      <c r="J442" s="138"/>
      <c r="K442" s="136"/>
      <c r="L442" s="137"/>
      <c r="M442" s="137"/>
    </row>
    <row r="443" spans="1:13" x14ac:dyDescent="0.25">
      <c r="A443" s="133"/>
      <c r="B443" s="134"/>
      <c r="C443" s="135"/>
      <c r="D443" s="134"/>
      <c r="E443" s="136"/>
      <c r="F443" s="136"/>
      <c r="G443" s="137"/>
      <c r="H443" s="137"/>
      <c r="I443" s="138"/>
      <c r="J443" s="138"/>
      <c r="K443" s="136"/>
      <c r="L443" s="137"/>
      <c r="M443" s="137"/>
    </row>
    <row r="444" spans="1:13" x14ac:dyDescent="0.25">
      <c r="A444" s="133"/>
      <c r="B444" s="134"/>
      <c r="C444" s="135"/>
      <c r="D444" s="134"/>
      <c r="E444" s="136"/>
      <c r="F444" s="136"/>
      <c r="G444" s="137"/>
      <c r="H444" s="137"/>
      <c r="I444" s="138"/>
      <c r="J444" s="138"/>
      <c r="K444" s="136"/>
      <c r="L444" s="137"/>
      <c r="M444" s="137"/>
    </row>
    <row r="445" spans="1:13" x14ac:dyDescent="0.25">
      <c r="A445" s="133"/>
      <c r="B445" s="134"/>
      <c r="C445" s="135"/>
      <c r="D445" s="134"/>
      <c r="E445" s="136"/>
      <c r="F445" s="136"/>
      <c r="G445" s="137"/>
      <c r="H445" s="137"/>
      <c r="I445" s="138"/>
      <c r="J445" s="138"/>
      <c r="K445" s="136"/>
      <c r="L445" s="137"/>
      <c r="M445" s="137"/>
    </row>
    <row r="446" spans="1:13" x14ac:dyDescent="0.25">
      <c r="A446" s="133"/>
      <c r="B446" s="134"/>
      <c r="C446" s="135"/>
      <c r="D446" s="134"/>
      <c r="E446" s="136"/>
      <c r="F446" s="136"/>
      <c r="G446" s="137"/>
      <c r="H446" s="137"/>
      <c r="I446" s="138"/>
      <c r="J446" s="138"/>
      <c r="K446" s="136"/>
      <c r="L446" s="137"/>
      <c r="M446" s="137"/>
    </row>
    <row r="447" spans="1:13" x14ac:dyDescent="0.25">
      <c r="A447" s="133"/>
      <c r="B447" s="134"/>
      <c r="C447" s="135"/>
      <c r="D447" s="134"/>
      <c r="E447" s="136"/>
      <c r="F447" s="136"/>
      <c r="G447" s="137"/>
      <c r="H447" s="137"/>
      <c r="I447" s="138"/>
      <c r="J447" s="138"/>
      <c r="K447" s="136"/>
      <c r="L447" s="137"/>
      <c r="M447" s="137"/>
    </row>
    <row r="448" spans="1:13" x14ac:dyDescent="0.25">
      <c r="A448" s="133"/>
      <c r="B448" s="134"/>
      <c r="C448" s="135"/>
      <c r="D448" s="134"/>
      <c r="E448" s="136"/>
      <c r="F448" s="136"/>
      <c r="G448" s="137"/>
      <c r="H448" s="137"/>
      <c r="I448" s="138"/>
      <c r="J448" s="138"/>
      <c r="K448" s="136"/>
      <c r="L448" s="137"/>
      <c r="M448" s="137"/>
    </row>
    <row r="449" spans="1:13" x14ac:dyDescent="0.25">
      <c r="A449" s="133"/>
      <c r="B449" s="134"/>
      <c r="C449" s="135"/>
      <c r="D449" s="134"/>
      <c r="E449" s="136"/>
      <c r="F449" s="136"/>
      <c r="G449" s="137"/>
      <c r="H449" s="137"/>
      <c r="I449" s="138"/>
      <c r="J449" s="138"/>
      <c r="K449" s="136"/>
      <c r="L449" s="137"/>
      <c r="M449" s="137"/>
    </row>
    <row r="450" spans="1:13" x14ac:dyDescent="0.25">
      <c r="A450" s="133"/>
      <c r="B450" s="134"/>
      <c r="C450" s="135"/>
      <c r="D450" s="134"/>
      <c r="E450" s="136"/>
      <c r="F450" s="136"/>
      <c r="G450" s="137"/>
      <c r="H450" s="137"/>
      <c r="I450" s="138"/>
      <c r="J450" s="138"/>
      <c r="K450" s="136"/>
      <c r="L450" s="137"/>
      <c r="M450" s="137"/>
    </row>
    <row r="451" spans="1:13" x14ac:dyDescent="0.25">
      <c r="A451" s="133"/>
      <c r="B451" s="134"/>
      <c r="C451" s="135"/>
      <c r="D451" s="134"/>
      <c r="E451" s="136"/>
      <c r="F451" s="136"/>
      <c r="G451" s="137"/>
      <c r="H451" s="137"/>
      <c r="I451" s="138"/>
      <c r="J451" s="138"/>
      <c r="K451" s="136"/>
      <c r="L451" s="137"/>
      <c r="M451" s="137"/>
    </row>
    <row r="452" spans="1:13" x14ac:dyDescent="0.25">
      <c r="A452" s="133"/>
      <c r="B452" s="134"/>
      <c r="C452" s="135"/>
      <c r="D452" s="134"/>
      <c r="E452" s="136"/>
      <c r="F452" s="136"/>
      <c r="G452" s="137"/>
      <c r="H452" s="137"/>
      <c r="I452" s="138"/>
      <c r="J452" s="138"/>
      <c r="K452" s="136"/>
      <c r="L452" s="137"/>
      <c r="M452" s="137"/>
    </row>
    <row r="453" spans="1:13" x14ac:dyDescent="0.25">
      <c r="A453" s="133"/>
      <c r="B453" s="134"/>
      <c r="C453" s="135"/>
      <c r="D453" s="134"/>
      <c r="E453" s="136"/>
      <c r="F453" s="136"/>
      <c r="G453" s="137"/>
      <c r="H453" s="137"/>
      <c r="I453" s="138"/>
      <c r="J453" s="138"/>
      <c r="K453" s="136"/>
      <c r="L453" s="137"/>
      <c r="M453" s="137"/>
    </row>
    <row r="454" spans="1:13" x14ac:dyDescent="0.25">
      <c r="A454" s="133"/>
      <c r="B454" s="134"/>
      <c r="C454" s="135"/>
      <c r="D454" s="134"/>
      <c r="E454" s="136"/>
      <c r="F454" s="136"/>
      <c r="G454" s="137"/>
      <c r="H454" s="137"/>
      <c r="I454" s="138"/>
      <c r="J454" s="138"/>
      <c r="K454" s="136"/>
      <c r="L454" s="137"/>
      <c r="M454" s="137"/>
    </row>
    <row r="455" spans="1:13" x14ac:dyDescent="0.25">
      <c r="A455" s="133"/>
      <c r="B455" s="134"/>
      <c r="C455" s="135"/>
      <c r="D455" s="134"/>
      <c r="E455" s="136"/>
      <c r="F455" s="136"/>
      <c r="G455" s="137"/>
      <c r="H455" s="137"/>
      <c r="I455" s="138"/>
      <c r="J455" s="138"/>
      <c r="K455" s="136"/>
      <c r="L455" s="137"/>
      <c r="M455" s="137"/>
    </row>
    <row r="456" spans="1:13" x14ac:dyDescent="0.25">
      <c r="A456" s="133"/>
      <c r="B456" s="134"/>
      <c r="C456" s="135"/>
      <c r="D456" s="134"/>
      <c r="E456" s="136"/>
      <c r="F456" s="136"/>
      <c r="G456" s="137"/>
      <c r="H456" s="137"/>
      <c r="I456" s="138"/>
      <c r="J456" s="138"/>
      <c r="K456" s="136"/>
      <c r="L456" s="137"/>
      <c r="M456" s="137"/>
    </row>
    <row r="457" spans="1:13" x14ac:dyDescent="0.25">
      <c r="A457" s="133"/>
      <c r="B457" s="134"/>
      <c r="C457" s="135"/>
      <c r="D457" s="134"/>
      <c r="E457" s="136"/>
      <c r="F457" s="136"/>
      <c r="G457" s="137"/>
      <c r="H457" s="137"/>
      <c r="I457" s="138"/>
      <c r="J457" s="138"/>
      <c r="K457" s="136"/>
      <c r="L457" s="137"/>
      <c r="M457" s="137"/>
    </row>
    <row r="458" spans="1:13" x14ac:dyDescent="0.25">
      <c r="A458" s="133"/>
      <c r="B458" s="134"/>
      <c r="C458" s="135"/>
      <c r="D458" s="134"/>
      <c r="E458" s="136"/>
      <c r="F458" s="136"/>
      <c r="G458" s="137"/>
      <c r="H458" s="137"/>
      <c r="I458" s="138"/>
      <c r="J458" s="138"/>
      <c r="K458" s="136"/>
      <c r="L458" s="137"/>
      <c r="M458" s="137"/>
    </row>
    <row r="459" spans="1:13" x14ac:dyDescent="0.25">
      <c r="A459" s="133"/>
      <c r="B459" s="134"/>
      <c r="C459" s="135"/>
      <c r="D459" s="134"/>
      <c r="E459" s="136"/>
      <c r="F459" s="136"/>
      <c r="G459" s="137"/>
      <c r="H459" s="137"/>
      <c r="I459" s="138"/>
      <c r="J459" s="138"/>
      <c r="K459" s="136"/>
      <c r="L459" s="137"/>
      <c r="M459" s="137"/>
    </row>
    <row r="460" spans="1:13" x14ac:dyDescent="0.25">
      <c r="A460" s="133"/>
      <c r="B460" s="134"/>
      <c r="C460" s="135"/>
      <c r="D460" s="134"/>
      <c r="E460" s="136"/>
      <c r="F460" s="136"/>
      <c r="G460" s="137"/>
      <c r="H460" s="137"/>
      <c r="I460" s="138"/>
      <c r="J460" s="138"/>
      <c r="K460" s="136"/>
      <c r="L460" s="137"/>
      <c r="M460" s="137"/>
    </row>
    <row r="461" spans="1:13" x14ac:dyDescent="0.25">
      <c r="A461" s="133"/>
      <c r="B461" s="134"/>
      <c r="C461" s="135"/>
      <c r="D461" s="134"/>
      <c r="E461" s="136"/>
      <c r="F461" s="136"/>
      <c r="G461" s="137"/>
      <c r="H461" s="137"/>
      <c r="I461" s="138"/>
      <c r="J461" s="138"/>
      <c r="K461" s="136"/>
      <c r="L461" s="137"/>
      <c r="M461" s="137"/>
    </row>
    <row r="462" spans="1:13" x14ac:dyDescent="0.25">
      <c r="A462" s="133"/>
      <c r="B462" s="134"/>
      <c r="C462" s="135"/>
      <c r="D462" s="134"/>
      <c r="E462" s="136"/>
      <c r="F462" s="136"/>
      <c r="G462" s="137"/>
      <c r="H462" s="137"/>
      <c r="I462" s="138"/>
      <c r="J462" s="138"/>
      <c r="K462" s="136"/>
      <c r="L462" s="137"/>
      <c r="M462" s="137"/>
    </row>
    <row r="463" spans="1:13" x14ac:dyDescent="0.25">
      <c r="A463" s="133"/>
      <c r="B463" s="134"/>
      <c r="C463" s="135"/>
      <c r="D463" s="134"/>
      <c r="E463" s="136"/>
      <c r="F463" s="136"/>
      <c r="G463" s="137"/>
      <c r="H463" s="137"/>
      <c r="I463" s="138"/>
      <c r="J463" s="138"/>
      <c r="K463" s="136"/>
      <c r="L463" s="137"/>
      <c r="M463" s="137"/>
    </row>
    <row r="464" spans="1:13" x14ac:dyDescent="0.25">
      <c r="A464" s="133"/>
      <c r="B464" s="134"/>
      <c r="C464" s="135"/>
      <c r="D464" s="134"/>
      <c r="E464" s="136"/>
      <c r="F464" s="136"/>
      <c r="G464" s="137"/>
      <c r="H464" s="137"/>
      <c r="I464" s="138"/>
      <c r="J464" s="138"/>
      <c r="K464" s="136"/>
      <c r="L464" s="137"/>
      <c r="M464" s="137"/>
    </row>
    <row r="465" spans="1:13" x14ac:dyDescent="0.25">
      <c r="A465" s="133"/>
      <c r="B465" s="134"/>
      <c r="C465" s="135"/>
      <c r="D465" s="134"/>
      <c r="E465" s="136"/>
      <c r="F465" s="136"/>
      <c r="G465" s="137"/>
      <c r="H465" s="137"/>
      <c r="I465" s="138"/>
      <c r="J465" s="138"/>
      <c r="K465" s="136"/>
      <c r="L465" s="137"/>
      <c r="M465" s="137"/>
    </row>
    <row r="466" spans="1:13" x14ac:dyDescent="0.25">
      <c r="A466" s="133"/>
      <c r="B466" s="134"/>
      <c r="C466" s="135"/>
      <c r="D466" s="134"/>
      <c r="E466" s="136"/>
      <c r="F466" s="136"/>
      <c r="G466" s="137"/>
      <c r="H466" s="137"/>
      <c r="I466" s="138"/>
      <c r="J466" s="138"/>
      <c r="K466" s="136"/>
      <c r="L466" s="137"/>
      <c r="M466" s="137"/>
    </row>
    <row r="467" spans="1:13" x14ac:dyDescent="0.25">
      <c r="A467" s="133"/>
      <c r="B467" s="134"/>
      <c r="C467" s="135"/>
      <c r="D467" s="134"/>
      <c r="E467" s="136"/>
      <c r="F467" s="136"/>
      <c r="G467" s="137"/>
      <c r="H467" s="137"/>
      <c r="I467" s="138"/>
      <c r="J467" s="138"/>
      <c r="K467" s="136"/>
      <c r="L467" s="137"/>
      <c r="M467" s="137"/>
    </row>
    <row r="468" spans="1:13" x14ac:dyDescent="0.25">
      <c r="A468" s="133"/>
      <c r="B468" s="134"/>
      <c r="C468" s="135"/>
      <c r="D468" s="134"/>
      <c r="E468" s="136"/>
      <c r="F468" s="136"/>
      <c r="G468" s="137"/>
      <c r="H468" s="137"/>
      <c r="I468" s="138"/>
      <c r="J468" s="138"/>
      <c r="K468" s="136"/>
      <c r="L468" s="137"/>
      <c r="M468" s="137"/>
    </row>
    <row r="469" spans="1:13" x14ac:dyDescent="0.25">
      <c r="A469" s="133"/>
      <c r="B469" s="134"/>
      <c r="C469" s="135"/>
      <c r="D469" s="134"/>
      <c r="E469" s="136"/>
      <c r="F469" s="136"/>
      <c r="G469" s="137"/>
      <c r="H469" s="137"/>
      <c r="I469" s="138"/>
      <c r="J469" s="138"/>
      <c r="K469" s="136"/>
      <c r="L469" s="137"/>
      <c r="M469" s="137"/>
    </row>
    <row r="470" spans="1:13" x14ac:dyDescent="0.25">
      <c r="A470" s="133"/>
      <c r="B470" s="134"/>
      <c r="C470" s="135"/>
      <c r="D470" s="134"/>
      <c r="E470" s="136"/>
      <c r="F470" s="136"/>
      <c r="G470" s="137"/>
      <c r="H470" s="137"/>
      <c r="I470" s="138"/>
      <c r="J470" s="138"/>
      <c r="K470" s="136"/>
      <c r="L470" s="137"/>
      <c r="M470" s="137"/>
    </row>
    <row r="471" spans="1:13" x14ac:dyDescent="0.25">
      <c r="A471" s="133"/>
      <c r="B471" s="134"/>
      <c r="C471" s="135"/>
      <c r="D471" s="134"/>
      <c r="E471" s="136"/>
      <c r="F471" s="136"/>
      <c r="G471" s="137"/>
      <c r="H471" s="137"/>
      <c r="I471" s="138"/>
      <c r="J471" s="138"/>
      <c r="K471" s="136"/>
      <c r="L471" s="137"/>
      <c r="M471" s="137"/>
    </row>
    <row r="472" spans="1:13" x14ac:dyDescent="0.25">
      <c r="A472" s="133"/>
      <c r="B472" s="134"/>
      <c r="C472" s="135"/>
      <c r="D472" s="134"/>
      <c r="E472" s="136"/>
      <c r="F472" s="136"/>
      <c r="G472" s="137"/>
      <c r="H472" s="137"/>
      <c r="I472" s="138"/>
      <c r="J472" s="138"/>
      <c r="K472" s="136"/>
      <c r="L472" s="137"/>
      <c r="M472" s="137"/>
    </row>
    <row r="473" spans="1:13" x14ac:dyDescent="0.25">
      <c r="A473" s="133"/>
      <c r="B473" s="134"/>
      <c r="C473" s="135"/>
      <c r="D473" s="134"/>
      <c r="E473" s="136"/>
      <c r="F473" s="136"/>
      <c r="G473" s="137"/>
      <c r="H473" s="137"/>
      <c r="I473" s="138"/>
      <c r="J473" s="138"/>
      <c r="K473" s="136"/>
      <c r="L473" s="137"/>
      <c r="M473" s="137"/>
    </row>
    <row r="474" spans="1:13" x14ac:dyDescent="0.25">
      <c r="A474" s="133"/>
      <c r="B474" s="134"/>
      <c r="C474" s="135"/>
      <c r="D474" s="134"/>
      <c r="E474" s="136"/>
      <c r="F474" s="136"/>
      <c r="G474" s="137"/>
      <c r="H474" s="137"/>
      <c r="I474" s="138"/>
      <c r="J474" s="138"/>
      <c r="K474" s="136"/>
      <c r="L474" s="137"/>
      <c r="M474" s="137"/>
    </row>
    <row r="475" spans="1:13" x14ac:dyDescent="0.25">
      <c r="A475" s="133"/>
      <c r="B475" s="134"/>
      <c r="C475" s="135"/>
      <c r="D475" s="134"/>
      <c r="E475" s="136"/>
      <c r="F475" s="136"/>
      <c r="G475" s="137"/>
      <c r="H475" s="137"/>
      <c r="I475" s="138"/>
      <c r="J475" s="138"/>
      <c r="K475" s="136"/>
      <c r="L475" s="137"/>
      <c r="M475" s="137"/>
    </row>
    <row r="476" spans="1:13" x14ac:dyDescent="0.25">
      <c r="A476" s="133"/>
      <c r="B476" s="134"/>
      <c r="C476" s="135"/>
      <c r="D476" s="134"/>
      <c r="E476" s="136"/>
      <c r="F476" s="136"/>
      <c r="G476" s="137"/>
      <c r="H476" s="137"/>
      <c r="I476" s="138"/>
      <c r="J476" s="138"/>
      <c r="K476" s="136"/>
      <c r="L476" s="137"/>
      <c r="M476" s="137"/>
    </row>
    <row r="477" spans="1:13" x14ac:dyDescent="0.25">
      <c r="A477" s="133"/>
      <c r="B477" s="134"/>
      <c r="C477" s="135"/>
      <c r="D477" s="134"/>
      <c r="E477" s="136"/>
      <c r="F477" s="136"/>
      <c r="G477" s="137"/>
      <c r="H477" s="137"/>
      <c r="I477" s="138"/>
      <c r="J477" s="138"/>
      <c r="K477" s="136"/>
      <c r="L477" s="137"/>
      <c r="M477" s="137"/>
    </row>
    <row r="478" spans="1:13" x14ac:dyDescent="0.25">
      <c r="A478" s="133"/>
      <c r="B478" s="134"/>
      <c r="C478" s="135"/>
      <c r="D478" s="134"/>
      <c r="E478" s="136"/>
      <c r="F478" s="136"/>
      <c r="G478" s="137"/>
      <c r="H478" s="137"/>
      <c r="I478" s="138"/>
      <c r="J478" s="138"/>
      <c r="K478" s="136"/>
      <c r="L478" s="137"/>
      <c r="M478" s="137"/>
    </row>
    <row r="479" spans="1:13" x14ac:dyDescent="0.25">
      <c r="A479" s="133"/>
      <c r="B479" s="134"/>
      <c r="C479" s="135"/>
      <c r="D479" s="134"/>
      <c r="E479" s="136"/>
      <c r="F479" s="136"/>
      <c r="G479" s="137"/>
      <c r="H479" s="137"/>
      <c r="I479" s="138"/>
      <c r="J479" s="138"/>
      <c r="K479" s="136"/>
      <c r="L479" s="137"/>
      <c r="M479" s="137"/>
    </row>
    <row r="480" spans="1:13" x14ac:dyDescent="0.25">
      <c r="A480" s="133"/>
      <c r="B480" s="134"/>
      <c r="C480" s="135"/>
      <c r="D480" s="134"/>
      <c r="E480" s="136"/>
      <c r="F480" s="136"/>
      <c r="G480" s="137"/>
      <c r="H480" s="137"/>
      <c r="I480" s="138"/>
      <c r="J480" s="138"/>
      <c r="K480" s="136"/>
      <c r="L480" s="137"/>
      <c r="M480" s="137"/>
    </row>
    <row r="481" spans="1:13" x14ac:dyDescent="0.25">
      <c r="A481" s="133"/>
      <c r="B481" s="134"/>
      <c r="C481" s="135"/>
      <c r="D481" s="134"/>
      <c r="E481" s="136"/>
      <c r="F481" s="136"/>
      <c r="G481" s="137"/>
      <c r="H481" s="137"/>
      <c r="I481" s="138"/>
      <c r="J481" s="138"/>
      <c r="K481" s="136"/>
      <c r="L481" s="137"/>
      <c r="M481" s="137"/>
    </row>
    <row r="482" spans="1:13" x14ac:dyDescent="0.25">
      <c r="A482" s="133"/>
      <c r="B482" s="134"/>
      <c r="C482" s="135"/>
      <c r="D482" s="134"/>
      <c r="E482" s="136"/>
      <c r="F482" s="136"/>
      <c r="G482" s="137"/>
      <c r="H482" s="137"/>
      <c r="I482" s="138"/>
      <c r="J482" s="138"/>
      <c r="K482" s="136"/>
      <c r="L482" s="137"/>
      <c r="M482" s="137"/>
    </row>
    <row r="483" spans="1:13" x14ac:dyDescent="0.25">
      <c r="A483" s="133"/>
      <c r="B483" s="134"/>
      <c r="C483" s="135"/>
      <c r="D483" s="134"/>
      <c r="E483" s="136"/>
      <c r="F483" s="136"/>
      <c r="G483" s="137"/>
      <c r="H483" s="137"/>
      <c r="I483" s="138"/>
      <c r="J483" s="138"/>
      <c r="K483" s="136"/>
      <c r="L483" s="137"/>
      <c r="M483" s="137"/>
    </row>
    <row r="484" spans="1:13" x14ac:dyDescent="0.25">
      <c r="A484" s="133"/>
      <c r="B484" s="134"/>
      <c r="C484" s="135"/>
      <c r="D484" s="134"/>
      <c r="E484" s="136"/>
      <c r="F484" s="136"/>
      <c r="G484" s="137"/>
      <c r="H484" s="137"/>
      <c r="I484" s="138"/>
      <c r="J484" s="138"/>
      <c r="K484" s="136"/>
      <c r="L484" s="137"/>
      <c r="M484" s="137"/>
    </row>
    <row r="485" spans="1:13" x14ac:dyDescent="0.25">
      <c r="A485" s="133"/>
      <c r="B485" s="134"/>
      <c r="C485" s="135"/>
      <c r="D485" s="134"/>
      <c r="E485" s="136"/>
      <c r="F485" s="136"/>
      <c r="G485" s="137"/>
      <c r="H485" s="137"/>
      <c r="I485" s="138"/>
      <c r="J485" s="138"/>
      <c r="K485" s="136"/>
      <c r="L485" s="137"/>
      <c r="M485" s="137"/>
    </row>
    <row r="486" spans="1:13" x14ac:dyDescent="0.25">
      <c r="A486" s="133"/>
      <c r="B486" s="134"/>
      <c r="C486" s="135"/>
      <c r="D486" s="134"/>
      <c r="E486" s="136"/>
      <c r="F486" s="136"/>
      <c r="G486" s="137"/>
      <c r="H486" s="137"/>
      <c r="I486" s="138"/>
      <c r="J486" s="138"/>
      <c r="K486" s="136"/>
      <c r="L486" s="137"/>
      <c r="M486" s="137"/>
    </row>
    <row r="487" spans="1:13" x14ac:dyDescent="0.25">
      <c r="A487" s="133"/>
      <c r="B487" s="134"/>
      <c r="C487" s="135"/>
      <c r="D487" s="134"/>
      <c r="E487" s="136"/>
      <c r="F487" s="136"/>
      <c r="G487" s="137"/>
      <c r="H487" s="137"/>
      <c r="I487" s="138"/>
      <c r="J487" s="138"/>
      <c r="K487" s="136"/>
      <c r="L487" s="137"/>
      <c r="M487" s="137"/>
    </row>
    <row r="488" spans="1:13" x14ac:dyDescent="0.25">
      <c r="A488" s="133"/>
      <c r="B488" s="134"/>
      <c r="C488" s="135"/>
      <c r="D488" s="134"/>
      <c r="E488" s="136"/>
      <c r="F488" s="136"/>
      <c r="G488" s="137"/>
      <c r="H488" s="137"/>
      <c r="I488" s="138"/>
      <c r="J488" s="138"/>
      <c r="K488" s="136"/>
      <c r="L488" s="137"/>
      <c r="M488" s="137"/>
    </row>
    <row r="489" spans="1:13" x14ac:dyDescent="0.25">
      <c r="A489" s="133"/>
      <c r="B489" s="134"/>
      <c r="C489" s="135"/>
      <c r="D489" s="134"/>
      <c r="E489" s="136"/>
      <c r="F489" s="136"/>
      <c r="G489" s="137"/>
      <c r="H489" s="137"/>
      <c r="I489" s="138"/>
      <c r="J489" s="138"/>
      <c r="K489" s="136"/>
      <c r="L489" s="137"/>
      <c r="M489" s="137"/>
    </row>
    <row r="490" spans="1:13" x14ac:dyDescent="0.25">
      <c r="A490" s="133"/>
      <c r="B490" s="134"/>
      <c r="C490" s="135"/>
      <c r="D490" s="134"/>
      <c r="E490" s="136"/>
      <c r="F490" s="136"/>
      <c r="G490" s="137"/>
      <c r="H490" s="137"/>
      <c r="I490" s="138"/>
      <c r="J490" s="138"/>
      <c r="K490" s="136"/>
      <c r="L490" s="137"/>
      <c r="M490" s="137"/>
    </row>
    <row r="491" spans="1:13" x14ac:dyDescent="0.25">
      <c r="A491" s="133"/>
      <c r="B491" s="134"/>
      <c r="C491" s="135"/>
      <c r="D491" s="134"/>
      <c r="E491" s="136"/>
      <c r="F491" s="136"/>
      <c r="G491" s="137"/>
      <c r="H491" s="137"/>
      <c r="I491" s="138"/>
      <c r="J491" s="138"/>
      <c r="K491" s="136"/>
      <c r="L491" s="137"/>
      <c r="M491" s="137"/>
    </row>
    <row r="492" spans="1:13" x14ac:dyDescent="0.25">
      <c r="A492" s="133"/>
      <c r="B492" s="134"/>
      <c r="C492" s="135"/>
      <c r="D492" s="134"/>
      <c r="E492" s="136"/>
      <c r="F492" s="136"/>
      <c r="G492" s="137"/>
      <c r="H492" s="137"/>
      <c r="I492" s="138"/>
      <c r="J492" s="138"/>
      <c r="K492" s="136"/>
      <c r="L492" s="137"/>
      <c r="M492" s="137"/>
    </row>
    <row r="493" spans="1:13" x14ac:dyDescent="0.25">
      <c r="A493" s="133"/>
      <c r="B493" s="134"/>
      <c r="C493" s="135"/>
      <c r="D493" s="134"/>
      <c r="E493" s="136"/>
      <c r="F493" s="136"/>
      <c r="G493" s="137"/>
      <c r="H493" s="137"/>
      <c r="I493" s="138"/>
      <c r="J493" s="138"/>
      <c r="K493" s="136"/>
      <c r="L493" s="137"/>
      <c r="M493" s="137"/>
    </row>
    <row r="494" spans="1:13" x14ac:dyDescent="0.25">
      <c r="A494" s="133"/>
      <c r="B494" s="134"/>
      <c r="C494" s="135"/>
      <c r="D494" s="134"/>
      <c r="E494" s="136"/>
      <c r="F494" s="136"/>
      <c r="G494" s="137"/>
      <c r="H494" s="137"/>
      <c r="I494" s="138"/>
      <c r="J494" s="138"/>
      <c r="K494" s="136"/>
      <c r="L494" s="137"/>
      <c r="M494" s="137"/>
    </row>
    <row r="495" spans="1:13" x14ac:dyDescent="0.25">
      <c r="A495" s="133"/>
      <c r="B495" s="134"/>
      <c r="C495" s="135"/>
      <c r="D495" s="134"/>
      <c r="E495" s="136"/>
      <c r="F495" s="136"/>
      <c r="G495" s="137"/>
      <c r="H495" s="137"/>
      <c r="I495" s="138"/>
      <c r="J495" s="138"/>
      <c r="K495" s="136"/>
      <c r="L495" s="137"/>
      <c r="M495" s="137"/>
    </row>
    <row r="496" spans="1:13" x14ac:dyDescent="0.25">
      <c r="A496" s="133"/>
      <c r="B496" s="134"/>
      <c r="C496" s="135"/>
      <c r="D496" s="134"/>
      <c r="E496" s="136"/>
      <c r="F496" s="136"/>
      <c r="G496" s="137"/>
      <c r="H496" s="137"/>
      <c r="I496" s="138"/>
      <c r="J496" s="138"/>
      <c r="K496" s="136"/>
      <c r="L496" s="137"/>
      <c r="M496" s="137"/>
    </row>
    <row r="497" spans="1:13" x14ac:dyDescent="0.25">
      <c r="A497" s="133"/>
      <c r="B497" s="134"/>
      <c r="C497" s="135"/>
      <c r="D497" s="134"/>
      <c r="E497" s="136"/>
      <c r="F497" s="136"/>
      <c r="G497" s="137"/>
      <c r="H497" s="137"/>
      <c r="I497" s="138"/>
      <c r="J497" s="138"/>
      <c r="K497" s="136"/>
      <c r="L497" s="137"/>
      <c r="M497" s="137"/>
    </row>
    <row r="498" spans="1:13" x14ac:dyDescent="0.25">
      <c r="A498" s="133"/>
      <c r="B498" s="134"/>
      <c r="C498" s="135"/>
      <c r="D498" s="134"/>
      <c r="E498" s="136"/>
      <c r="F498" s="136"/>
      <c r="G498" s="137"/>
      <c r="H498" s="137"/>
      <c r="I498" s="138"/>
      <c r="J498" s="138"/>
      <c r="K498" s="136"/>
      <c r="L498" s="137"/>
      <c r="M498" s="137"/>
    </row>
    <row r="499" spans="1:13" x14ac:dyDescent="0.25">
      <c r="A499" s="133"/>
      <c r="B499" s="134"/>
      <c r="C499" s="135"/>
      <c r="D499" s="134"/>
      <c r="E499" s="136"/>
      <c r="F499" s="136"/>
      <c r="G499" s="137"/>
      <c r="H499" s="137"/>
      <c r="I499" s="138"/>
      <c r="J499" s="138"/>
      <c r="K499" s="136"/>
      <c r="L499" s="137"/>
      <c r="M499" s="137"/>
    </row>
    <row r="500" spans="1:13" x14ac:dyDescent="0.25">
      <c r="A500" s="133"/>
      <c r="B500" s="134"/>
      <c r="C500" s="135"/>
      <c r="D500" s="134"/>
      <c r="E500" s="136"/>
      <c r="F500" s="136"/>
      <c r="G500" s="137"/>
      <c r="H500" s="137"/>
      <c r="I500" s="138"/>
      <c r="J500" s="138"/>
      <c r="K500" s="136"/>
      <c r="L500" s="137"/>
      <c r="M500" s="137"/>
    </row>
    <row r="501" spans="1:13" x14ac:dyDescent="0.25">
      <c r="A501" s="133"/>
      <c r="B501" s="134"/>
      <c r="C501" s="135"/>
      <c r="D501" s="134"/>
      <c r="E501" s="136"/>
      <c r="F501" s="136"/>
      <c r="G501" s="137"/>
      <c r="H501" s="137"/>
      <c r="I501" s="138"/>
      <c r="J501" s="138"/>
      <c r="K501" s="136"/>
      <c r="L501" s="137"/>
      <c r="M501" s="137"/>
    </row>
    <row r="502" spans="1:13" x14ac:dyDescent="0.25">
      <c r="A502" s="133"/>
      <c r="B502" s="134"/>
      <c r="C502" s="135"/>
      <c r="D502" s="134"/>
      <c r="E502" s="136"/>
      <c r="F502" s="136"/>
      <c r="G502" s="137"/>
      <c r="H502" s="137"/>
      <c r="I502" s="138"/>
      <c r="J502" s="138"/>
      <c r="K502" s="136"/>
      <c r="L502" s="137"/>
      <c r="M502" s="137"/>
    </row>
    <row r="503" spans="1:13" x14ac:dyDescent="0.25">
      <c r="A503" s="133"/>
      <c r="B503" s="134"/>
      <c r="C503" s="135"/>
      <c r="D503" s="134"/>
      <c r="E503" s="136"/>
      <c r="F503" s="136"/>
      <c r="G503" s="137"/>
      <c r="H503" s="137"/>
      <c r="I503" s="138"/>
      <c r="J503" s="138"/>
      <c r="K503" s="136"/>
      <c r="L503" s="137"/>
      <c r="M503" s="137"/>
    </row>
    <row r="504" spans="1:13" x14ac:dyDescent="0.25">
      <c r="A504" s="133"/>
      <c r="B504" s="134"/>
      <c r="C504" s="135"/>
      <c r="D504" s="134"/>
      <c r="E504" s="136"/>
      <c r="F504" s="136"/>
      <c r="G504" s="137"/>
      <c r="H504" s="137"/>
      <c r="I504" s="138"/>
      <c r="J504" s="138"/>
      <c r="K504" s="136"/>
      <c r="L504" s="137"/>
      <c r="M504" s="137"/>
    </row>
    <row r="505" spans="1:13" x14ac:dyDescent="0.25">
      <c r="A505" s="133"/>
      <c r="B505" s="134"/>
      <c r="C505" s="135"/>
      <c r="D505" s="134"/>
      <c r="E505" s="136"/>
      <c r="F505" s="136"/>
      <c r="G505" s="137"/>
      <c r="H505" s="137"/>
      <c r="I505" s="138"/>
      <c r="J505" s="138"/>
      <c r="K505" s="136"/>
      <c r="L505" s="137"/>
      <c r="M505" s="137"/>
    </row>
    <row r="506" spans="1:13" x14ac:dyDescent="0.25">
      <c r="A506" s="133"/>
      <c r="B506" s="134"/>
      <c r="C506" s="135"/>
      <c r="D506" s="134"/>
      <c r="E506" s="136"/>
      <c r="F506" s="136"/>
      <c r="G506" s="137"/>
      <c r="H506" s="137"/>
      <c r="I506" s="138"/>
      <c r="J506" s="138"/>
      <c r="K506" s="136"/>
      <c r="L506" s="137"/>
      <c r="M506" s="137"/>
    </row>
    <row r="507" spans="1:13" x14ac:dyDescent="0.25">
      <c r="A507" s="133"/>
      <c r="B507" s="134"/>
      <c r="C507" s="135"/>
      <c r="D507" s="134"/>
      <c r="E507" s="136"/>
      <c r="F507" s="136"/>
      <c r="G507" s="137"/>
      <c r="H507" s="137"/>
      <c r="I507" s="138"/>
      <c r="J507" s="138"/>
      <c r="K507" s="136"/>
      <c r="L507" s="137"/>
      <c r="M507" s="137"/>
    </row>
    <row r="508" spans="1:13" x14ac:dyDescent="0.25">
      <c r="A508" s="133"/>
      <c r="B508" s="134"/>
      <c r="C508" s="135"/>
      <c r="D508" s="134"/>
      <c r="E508" s="136"/>
      <c r="F508" s="136"/>
      <c r="G508" s="137"/>
      <c r="H508" s="137"/>
      <c r="I508" s="138"/>
      <c r="J508" s="138"/>
      <c r="K508" s="136"/>
      <c r="L508" s="137"/>
      <c r="M508" s="137"/>
    </row>
    <row r="509" spans="1:13" x14ac:dyDescent="0.25">
      <c r="A509" s="133"/>
      <c r="B509" s="134"/>
      <c r="C509" s="135"/>
      <c r="D509" s="134"/>
      <c r="E509" s="136"/>
      <c r="F509" s="136"/>
      <c r="G509" s="137"/>
      <c r="H509" s="137"/>
      <c r="I509" s="138"/>
      <c r="J509" s="138"/>
      <c r="K509" s="136"/>
      <c r="L509" s="137"/>
      <c r="M509" s="137"/>
    </row>
    <row r="510" spans="1:13" x14ac:dyDescent="0.25">
      <c r="A510" s="133"/>
      <c r="B510" s="134"/>
      <c r="C510" s="135"/>
      <c r="D510" s="134"/>
      <c r="E510" s="136"/>
      <c r="F510" s="136"/>
      <c r="G510" s="137"/>
      <c r="H510" s="137"/>
      <c r="I510" s="138"/>
      <c r="J510" s="138"/>
      <c r="K510" s="136"/>
      <c r="L510" s="137"/>
      <c r="M510" s="137"/>
    </row>
    <row r="511" spans="1:13" x14ac:dyDescent="0.25">
      <c r="A511" s="133"/>
      <c r="B511" s="134"/>
      <c r="C511" s="135"/>
      <c r="D511" s="134"/>
      <c r="E511" s="136"/>
      <c r="F511" s="136"/>
      <c r="G511" s="137"/>
      <c r="H511" s="137"/>
      <c r="I511" s="138"/>
      <c r="J511" s="138"/>
      <c r="K511" s="136"/>
      <c r="L511" s="137"/>
      <c r="M511" s="137"/>
    </row>
    <row r="512" spans="1:13" x14ac:dyDescent="0.25">
      <c r="A512" s="133"/>
      <c r="B512" s="134"/>
      <c r="C512" s="135"/>
      <c r="D512" s="134"/>
      <c r="E512" s="136"/>
      <c r="F512" s="136"/>
      <c r="G512" s="137"/>
      <c r="H512" s="137"/>
      <c r="I512" s="138"/>
      <c r="J512" s="138"/>
      <c r="K512" s="136"/>
      <c r="L512" s="137"/>
      <c r="M512" s="137"/>
    </row>
    <row r="513" spans="1:13" x14ac:dyDescent="0.25">
      <c r="A513" s="133"/>
      <c r="B513" s="134"/>
      <c r="C513" s="135"/>
      <c r="D513" s="134"/>
      <c r="E513" s="136"/>
      <c r="F513" s="136"/>
      <c r="G513" s="137"/>
      <c r="H513" s="137"/>
      <c r="I513" s="138"/>
      <c r="J513" s="138"/>
      <c r="K513" s="136"/>
      <c r="L513" s="137"/>
      <c r="M513" s="137"/>
    </row>
    <row r="514" spans="1:13" x14ac:dyDescent="0.25">
      <c r="A514" s="133"/>
      <c r="B514" s="134"/>
      <c r="C514" s="135"/>
      <c r="D514" s="134"/>
      <c r="E514" s="136"/>
      <c r="F514" s="136"/>
      <c r="G514" s="137"/>
      <c r="H514" s="137"/>
      <c r="I514" s="138"/>
      <c r="J514" s="138"/>
      <c r="K514" s="136"/>
      <c r="L514" s="137"/>
      <c r="M514" s="137"/>
    </row>
    <row r="515" spans="1:13" x14ac:dyDescent="0.25">
      <c r="A515" s="133"/>
      <c r="B515" s="134"/>
      <c r="C515" s="135"/>
      <c r="D515" s="134"/>
      <c r="E515" s="136"/>
      <c r="F515" s="136"/>
      <c r="G515" s="137"/>
      <c r="H515" s="137"/>
      <c r="I515" s="138"/>
      <c r="J515" s="138"/>
      <c r="K515" s="136"/>
      <c r="L515" s="137"/>
      <c r="M515" s="137"/>
    </row>
    <row r="516" spans="1:13" x14ac:dyDescent="0.25">
      <c r="A516" s="133"/>
      <c r="B516" s="134"/>
      <c r="C516" s="135"/>
      <c r="D516" s="134"/>
      <c r="E516" s="136"/>
      <c r="F516" s="136"/>
      <c r="G516" s="137"/>
      <c r="H516" s="137"/>
      <c r="I516" s="138"/>
      <c r="J516" s="138"/>
      <c r="K516" s="136"/>
      <c r="L516" s="137"/>
      <c r="M516" s="137"/>
    </row>
    <row r="517" spans="1:13" x14ac:dyDescent="0.25">
      <c r="A517" s="133"/>
      <c r="B517" s="134"/>
      <c r="C517" s="135"/>
      <c r="D517" s="134"/>
      <c r="E517" s="136"/>
      <c r="F517" s="136"/>
      <c r="G517" s="137"/>
      <c r="H517" s="137"/>
      <c r="I517" s="138"/>
      <c r="J517" s="138"/>
      <c r="K517" s="136"/>
      <c r="L517" s="137"/>
      <c r="M517" s="137"/>
    </row>
    <row r="518" spans="1:13" x14ac:dyDescent="0.25">
      <c r="A518" s="133"/>
      <c r="B518" s="134"/>
      <c r="C518" s="135"/>
      <c r="D518" s="134"/>
      <c r="E518" s="136"/>
      <c r="F518" s="136"/>
      <c r="G518" s="137"/>
      <c r="H518" s="137"/>
      <c r="I518" s="138"/>
      <c r="J518" s="138"/>
      <c r="K518" s="136"/>
      <c r="L518" s="137"/>
      <c r="M518" s="137"/>
    </row>
    <row r="519" spans="1:13" x14ac:dyDescent="0.25">
      <c r="A519" s="133"/>
      <c r="B519" s="134"/>
      <c r="C519" s="135"/>
      <c r="D519" s="134"/>
      <c r="E519" s="136"/>
      <c r="F519" s="136"/>
      <c r="G519" s="137"/>
      <c r="H519" s="137"/>
      <c r="I519" s="138"/>
      <c r="J519" s="138"/>
      <c r="K519" s="136"/>
      <c r="L519" s="137"/>
      <c r="M519" s="137"/>
    </row>
    <row r="520" spans="1:13" x14ac:dyDescent="0.25">
      <c r="A520" s="133"/>
      <c r="B520" s="134"/>
      <c r="C520" s="135"/>
      <c r="D520" s="134"/>
      <c r="E520" s="136"/>
      <c r="F520" s="136"/>
      <c r="G520" s="137"/>
      <c r="H520" s="137"/>
      <c r="I520" s="138"/>
      <c r="J520" s="138"/>
      <c r="K520" s="136"/>
      <c r="L520" s="137"/>
      <c r="M520" s="137"/>
    </row>
    <row r="521" spans="1:13" x14ac:dyDescent="0.25">
      <c r="A521" s="133"/>
      <c r="B521" s="134"/>
      <c r="C521" s="135"/>
      <c r="D521" s="134"/>
      <c r="E521" s="136"/>
      <c r="F521" s="136"/>
      <c r="G521" s="137"/>
      <c r="H521" s="137"/>
      <c r="I521" s="138"/>
      <c r="J521" s="138"/>
      <c r="K521" s="136"/>
      <c r="L521" s="137"/>
      <c r="M521" s="137"/>
    </row>
    <row r="522" spans="1:13" x14ac:dyDescent="0.25">
      <c r="A522" s="133"/>
      <c r="B522" s="134"/>
      <c r="C522" s="135"/>
      <c r="D522" s="134"/>
      <c r="E522" s="136"/>
      <c r="F522" s="136"/>
      <c r="G522" s="137"/>
      <c r="H522" s="137"/>
      <c r="I522" s="138"/>
      <c r="J522" s="138"/>
      <c r="K522" s="136"/>
      <c r="L522" s="137"/>
      <c r="M522" s="137"/>
    </row>
    <row r="523" spans="1:13" x14ac:dyDescent="0.25">
      <c r="A523" s="133"/>
      <c r="B523" s="134"/>
      <c r="C523" s="135"/>
      <c r="D523" s="134"/>
      <c r="E523" s="136"/>
      <c r="F523" s="136"/>
      <c r="G523" s="137"/>
      <c r="H523" s="137"/>
      <c r="I523" s="138"/>
      <c r="J523" s="138"/>
      <c r="K523" s="136"/>
      <c r="L523" s="137"/>
      <c r="M523" s="137"/>
    </row>
    <row r="524" spans="1:13" x14ac:dyDescent="0.25">
      <c r="A524" s="133"/>
      <c r="B524" s="134"/>
      <c r="C524" s="135"/>
      <c r="D524" s="134"/>
      <c r="E524" s="136"/>
      <c r="F524" s="136"/>
      <c r="G524" s="137"/>
      <c r="H524" s="137"/>
      <c r="I524" s="138"/>
      <c r="J524" s="138"/>
      <c r="K524" s="136"/>
      <c r="L524" s="137"/>
      <c r="M524" s="137"/>
    </row>
    <row r="525" spans="1:13" x14ac:dyDescent="0.25">
      <c r="A525" s="133"/>
      <c r="B525" s="134"/>
      <c r="C525" s="135"/>
      <c r="D525" s="134"/>
      <c r="E525" s="136"/>
      <c r="F525" s="136"/>
      <c r="G525" s="137"/>
      <c r="H525" s="137"/>
      <c r="I525" s="138"/>
      <c r="J525" s="138"/>
      <c r="K525" s="136"/>
      <c r="L525" s="137"/>
      <c r="M525" s="137"/>
    </row>
    <row r="526" spans="1:13" x14ac:dyDescent="0.25">
      <c r="A526" s="133"/>
      <c r="B526" s="134"/>
      <c r="C526" s="135"/>
      <c r="D526" s="134"/>
      <c r="E526" s="136"/>
      <c r="F526" s="136"/>
      <c r="G526" s="137"/>
      <c r="H526" s="137"/>
      <c r="I526" s="138"/>
      <c r="J526" s="138"/>
      <c r="K526" s="136"/>
      <c r="L526" s="137"/>
      <c r="M526" s="137"/>
    </row>
    <row r="527" spans="1:13" x14ac:dyDescent="0.25">
      <c r="A527" s="133"/>
      <c r="B527" s="134"/>
      <c r="C527" s="135"/>
      <c r="D527" s="134"/>
      <c r="E527" s="136"/>
      <c r="F527" s="136"/>
      <c r="G527" s="137"/>
      <c r="H527" s="137"/>
      <c r="I527" s="138"/>
      <c r="J527" s="138"/>
      <c r="K527" s="136"/>
      <c r="L527" s="137"/>
      <c r="M527" s="137"/>
    </row>
    <row r="528" spans="1:13" x14ac:dyDescent="0.25">
      <c r="A528" s="133"/>
      <c r="B528" s="134"/>
      <c r="C528" s="135"/>
      <c r="D528" s="134"/>
      <c r="E528" s="136"/>
      <c r="F528" s="136"/>
      <c r="G528" s="137"/>
      <c r="H528" s="137"/>
      <c r="I528" s="138"/>
      <c r="J528" s="138"/>
      <c r="K528" s="136"/>
      <c r="L528" s="137"/>
      <c r="M528" s="137"/>
    </row>
    <row r="529" spans="1:13" x14ac:dyDescent="0.25">
      <c r="A529" s="133"/>
      <c r="B529" s="134"/>
      <c r="C529" s="135"/>
      <c r="D529" s="134"/>
      <c r="E529" s="136"/>
      <c r="F529" s="136"/>
      <c r="G529" s="137"/>
      <c r="H529" s="137"/>
      <c r="I529" s="138"/>
      <c r="J529" s="138"/>
      <c r="K529" s="136"/>
      <c r="L529" s="137"/>
      <c r="M529" s="137"/>
    </row>
    <row r="530" spans="1:13" x14ac:dyDescent="0.25">
      <c r="A530" s="133"/>
      <c r="B530" s="134"/>
      <c r="C530" s="135"/>
      <c r="D530" s="134"/>
      <c r="E530" s="136"/>
      <c r="F530" s="136"/>
      <c r="G530" s="137"/>
      <c r="H530" s="137"/>
      <c r="I530" s="138"/>
      <c r="J530" s="138"/>
      <c r="K530" s="136"/>
      <c r="L530" s="137"/>
      <c r="M530" s="137"/>
    </row>
    <row r="531" spans="1:13" x14ac:dyDescent="0.25">
      <c r="A531" s="133"/>
      <c r="B531" s="134"/>
      <c r="C531" s="135"/>
      <c r="D531" s="134"/>
      <c r="E531" s="136"/>
      <c r="F531" s="136"/>
      <c r="G531" s="137"/>
      <c r="H531" s="137"/>
      <c r="I531" s="138"/>
      <c r="J531" s="138"/>
      <c r="K531" s="136"/>
      <c r="L531" s="137"/>
      <c r="M531" s="137"/>
    </row>
    <row r="532" spans="1:13" x14ac:dyDescent="0.25">
      <c r="A532" s="133"/>
      <c r="B532" s="134"/>
      <c r="C532" s="135"/>
      <c r="D532" s="134"/>
      <c r="E532" s="136"/>
      <c r="F532" s="136"/>
      <c r="G532" s="137"/>
      <c r="H532" s="137"/>
      <c r="I532" s="138"/>
      <c r="J532" s="138"/>
      <c r="K532" s="136"/>
      <c r="L532" s="137"/>
      <c r="M532" s="137"/>
    </row>
    <row r="533" spans="1:13" x14ac:dyDescent="0.25">
      <c r="A533" s="133"/>
      <c r="B533" s="134"/>
      <c r="C533" s="135"/>
      <c r="D533" s="134"/>
      <c r="E533" s="136"/>
      <c r="F533" s="136"/>
      <c r="G533" s="137"/>
      <c r="H533" s="137"/>
      <c r="I533" s="138"/>
      <c r="J533" s="138"/>
      <c r="K533" s="136"/>
      <c r="L533" s="137"/>
      <c r="M533" s="137"/>
    </row>
    <row r="534" spans="1:13" x14ac:dyDescent="0.25">
      <c r="A534" s="133"/>
      <c r="B534" s="134"/>
      <c r="C534" s="135"/>
      <c r="D534" s="134"/>
      <c r="E534" s="136"/>
      <c r="F534" s="136"/>
      <c r="G534" s="137"/>
      <c r="H534" s="137"/>
      <c r="I534" s="138"/>
      <c r="J534" s="138"/>
      <c r="K534" s="136"/>
      <c r="L534" s="137"/>
      <c r="M534" s="137"/>
    </row>
    <row r="535" spans="1:13" x14ac:dyDescent="0.25">
      <c r="A535" s="133"/>
      <c r="B535" s="134"/>
      <c r="C535" s="135"/>
      <c r="D535" s="134"/>
      <c r="E535" s="136"/>
      <c r="F535" s="136"/>
      <c r="G535" s="137"/>
      <c r="H535" s="137"/>
      <c r="I535" s="138"/>
      <c r="J535" s="138"/>
      <c r="K535" s="136"/>
      <c r="L535" s="137"/>
      <c r="M535" s="137"/>
    </row>
    <row r="536" spans="1:13" x14ac:dyDescent="0.25">
      <c r="A536" s="133"/>
      <c r="B536" s="134"/>
      <c r="C536" s="135"/>
      <c r="D536" s="134"/>
      <c r="E536" s="136"/>
      <c r="F536" s="136"/>
      <c r="G536" s="137"/>
      <c r="H536" s="137"/>
      <c r="I536" s="138"/>
      <c r="J536" s="138"/>
      <c r="K536" s="136"/>
      <c r="L536" s="137"/>
      <c r="M536" s="137"/>
    </row>
    <row r="537" spans="1:13" x14ac:dyDescent="0.25">
      <c r="A537" s="133"/>
      <c r="B537" s="134"/>
      <c r="C537" s="135"/>
      <c r="D537" s="134"/>
      <c r="E537" s="136"/>
      <c r="F537" s="136"/>
      <c r="G537" s="137"/>
      <c r="H537" s="137"/>
      <c r="I537" s="138"/>
      <c r="J537" s="138"/>
      <c r="K537" s="136"/>
      <c r="L537" s="137"/>
      <c r="M537" s="137"/>
    </row>
    <row r="538" spans="1:13" x14ac:dyDescent="0.25">
      <c r="A538" s="133"/>
      <c r="B538" s="134"/>
      <c r="C538" s="135"/>
      <c r="D538" s="134"/>
      <c r="E538" s="136"/>
      <c r="F538" s="136"/>
      <c r="G538" s="137"/>
      <c r="H538" s="137"/>
      <c r="I538" s="138"/>
      <c r="J538" s="138"/>
      <c r="K538" s="136"/>
      <c r="L538" s="137"/>
      <c r="M538" s="137"/>
    </row>
    <row r="539" spans="1:13" x14ac:dyDescent="0.25">
      <c r="A539" s="133"/>
      <c r="B539" s="134"/>
      <c r="C539" s="135"/>
      <c r="D539" s="134"/>
      <c r="E539" s="136"/>
      <c r="F539" s="136"/>
      <c r="G539" s="137"/>
      <c r="H539" s="137"/>
      <c r="I539" s="138"/>
      <c r="J539" s="138"/>
      <c r="K539" s="136"/>
      <c r="L539" s="137"/>
      <c r="M539" s="137"/>
    </row>
    <row r="540" spans="1:13" x14ac:dyDescent="0.25">
      <c r="A540" s="133"/>
      <c r="B540" s="134"/>
      <c r="C540" s="135"/>
      <c r="D540" s="134"/>
      <c r="E540" s="136"/>
      <c r="F540" s="136"/>
      <c r="G540" s="137"/>
      <c r="H540" s="137"/>
      <c r="I540" s="138"/>
      <c r="J540" s="138"/>
      <c r="K540" s="136"/>
      <c r="L540" s="137"/>
      <c r="M540" s="137"/>
    </row>
    <row r="541" spans="1:13" x14ac:dyDescent="0.25">
      <c r="A541" s="133"/>
      <c r="B541" s="134"/>
      <c r="C541" s="135"/>
      <c r="D541" s="134"/>
      <c r="E541" s="136"/>
      <c r="F541" s="136"/>
      <c r="G541" s="137"/>
      <c r="H541" s="137"/>
      <c r="I541" s="138"/>
      <c r="J541" s="138"/>
      <c r="K541" s="136"/>
      <c r="L541" s="137"/>
      <c r="M541" s="137"/>
    </row>
    <row r="542" spans="1:13" x14ac:dyDescent="0.25">
      <c r="A542" s="133"/>
      <c r="B542" s="134"/>
      <c r="C542" s="135"/>
      <c r="D542" s="134"/>
      <c r="E542" s="136"/>
      <c r="F542" s="136"/>
      <c r="G542" s="137"/>
      <c r="H542" s="137"/>
      <c r="I542" s="138"/>
      <c r="J542" s="138"/>
      <c r="K542" s="136"/>
      <c r="L542" s="137"/>
      <c r="M542" s="137"/>
    </row>
    <row r="543" spans="1:13" x14ac:dyDescent="0.25">
      <c r="A543" s="133"/>
      <c r="B543" s="134"/>
      <c r="C543" s="135"/>
      <c r="D543" s="134"/>
      <c r="E543" s="136"/>
      <c r="F543" s="136"/>
      <c r="G543" s="137"/>
      <c r="H543" s="137"/>
      <c r="I543" s="138"/>
      <c r="J543" s="138"/>
      <c r="K543" s="136"/>
      <c r="L543" s="137"/>
      <c r="M543" s="137"/>
    </row>
    <row r="544" spans="1:13" x14ac:dyDescent="0.25">
      <c r="A544" s="133"/>
      <c r="B544" s="134"/>
      <c r="C544" s="135"/>
      <c r="D544" s="134"/>
      <c r="E544" s="136"/>
      <c r="F544" s="136"/>
      <c r="G544" s="137"/>
      <c r="H544" s="137"/>
      <c r="I544" s="138"/>
      <c r="J544" s="138"/>
      <c r="K544" s="136"/>
      <c r="L544" s="137"/>
      <c r="M544" s="137"/>
    </row>
    <row r="545" spans="1:13" x14ac:dyDescent="0.25">
      <c r="A545" s="133"/>
      <c r="B545" s="134"/>
      <c r="C545" s="135"/>
      <c r="D545" s="134"/>
      <c r="E545" s="136"/>
      <c r="F545" s="136"/>
      <c r="G545" s="137"/>
      <c r="H545" s="137"/>
      <c r="I545" s="138"/>
      <c r="J545" s="138"/>
      <c r="K545" s="136"/>
      <c r="L545" s="137"/>
      <c r="M545" s="137"/>
    </row>
    <row r="546" spans="1:13" x14ac:dyDescent="0.25">
      <c r="A546" s="133"/>
      <c r="B546" s="134"/>
      <c r="C546" s="135"/>
      <c r="D546" s="134"/>
      <c r="E546" s="136"/>
      <c r="F546" s="136"/>
      <c r="G546" s="137"/>
      <c r="H546" s="137"/>
      <c r="I546" s="138"/>
      <c r="J546" s="138"/>
      <c r="K546" s="136"/>
      <c r="L546" s="137"/>
      <c r="M546" s="137"/>
    </row>
    <row r="547" spans="1:13" x14ac:dyDescent="0.25">
      <c r="A547" s="133"/>
      <c r="B547" s="134"/>
      <c r="C547" s="135"/>
      <c r="D547" s="134"/>
      <c r="E547" s="136"/>
      <c r="F547" s="136"/>
      <c r="G547" s="137"/>
      <c r="H547" s="137"/>
      <c r="I547" s="138"/>
      <c r="J547" s="138"/>
      <c r="K547" s="136"/>
      <c r="L547" s="137"/>
      <c r="M547" s="137"/>
    </row>
    <row r="548" spans="1:13" x14ac:dyDescent="0.25">
      <c r="A548" s="133"/>
      <c r="B548" s="134"/>
      <c r="C548" s="135"/>
      <c r="D548" s="134"/>
      <c r="E548" s="136"/>
      <c r="F548" s="136"/>
      <c r="G548" s="137"/>
      <c r="H548" s="137"/>
      <c r="I548" s="138"/>
      <c r="J548" s="138"/>
      <c r="K548" s="136"/>
      <c r="L548" s="137"/>
      <c r="M548" s="137"/>
    </row>
    <row r="549" spans="1:13" x14ac:dyDescent="0.25">
      <c r="A549" s="133"/>
      <c r="B549" s="134"/>
      <c r="C549" s="135"/>
      <c r="D549" s="134"/>
      <c r="E549" s="136"/>
      <c r="F549" s="136"/>
      <c r="G549" s="137"/>
      <c r="H549" s="137"/>
      <c r="I549" s="138"/>
      <c r="J549" s="138"/>
      <c r="K549" s="136"/>
      <c r="L549" s="137"/>
      <c r="M549" s="137"/>
    </row>
    <row r="550" spans="1:13" x14ac:dyDescent="0.25">
      <c r="A550" s="133"/>
      <c r="B550" s="134"/>
      <c r="C550" s="135"/>
      <c r="D550" s="134"/>
      <c r="E550" s="136"/>
      <c r="F550" s="136"/>
      <c r="G550" s="137"/>
      <c r="H550" s="137"/>
      <c r="I550" s="138"/>
      <c r="J550" s="138"/>
      <c r="K550" s="136"/>
      <c r="L550" s="137"/>
      <c r="M550" s="137"/>
    </row>
    <row r="551" spans="1:13" x14ac:dyDescent="0.25">
      <c r="A551" s="133"/>
      <c r="B551" s="134"/>
      <c r="C551" s="135"/>
      <c r="D551" s="134"/>
      <c r="E551" s="136"/>
      <c r="F551" s="136"/>
      <c r="G551" s="137"/>
      <c r="H551" s="137"/>
      <c r="I551" s="138"/>
      <c r="J551" s="138"/>
      <c r="K551" s="136"/>
      <c r="L551" s="137"/>
      <c r="M551" s="137"/>
    </row>
    <row r="552" spans="1:13" x14ac:dyDescent="0.25">
      <c r="A552" s="133"/>
      <c r="B552" s="134"/>
      <c r="C552" s="135"/>
      <c r="D552" s="134"/>
      <c r="E552" s="136"/>
      <c r="F552" s="136"/>
      <c r="G552" s="137"/>
      <c r="H552" s="137"/>
      <c r="I552" s="138"/>
      <c r="J552" s="138"/>
      <c r="K552" s="136"/>
      <c r="L552" s="137"/>
      <c r="M552" s="137"/>
    </row>
    <row r="553" spans="1:13" x14ac:dyDescent="0.25">
      <c r="A553" s="133"/>
      <c r="B553" s="134"/>
      <c r="C553" s="135"/>
      <c r="D553" s="134"/>
      <c r="E553" s="136"/>
      <c r="F553" s="136"/>
      <c r="G553" s="137"/>
      <c r="H553" s="137"/>
      <c r="I553" s="138"/>
      <c r="J553" s="138"/>
      <c r="K553" s="136"/>
      <c r="L553" s="137"/>
      <c r="M553" s="137"/>
    </row>
    <row r="554" spans="1:13" x14ac:dyDescent="0.25">
      <c r="A554" s="133"/>
      <c r="B554" s="134"/>
      <c r="C554" s="135"/>
      <c r="D554" s="134"/>
      <c r="E554" s="136"/>
      <c r="F554" s="136"/>
      <c r="G554" s="137"/>
      <c r="H554" s="137"/>
      <c r="I554" s="138"/>
      <c r="J554" s="138"/>
      <c r="K554" s="136"/>
      <c r="L554" s="137"/>
      <c r="M554" s="137"/>
    </row>
    <row r="555" spans="1:13" x14ac:dyDescent="0.25">
      <c r="A555" s="133"/>
      <c r="B555" s="134"/>
      <c r="C555" s="135"/>
      <c r="D555" s="134"/>
      <c r="E555" s="136"/>
      <c r="F555" s="136"/>
      <c r="G555" s="137"/>
      <c r="H555" s="137"/>
      <c r="I555" s="138"/>
      <c r="J555" s="138"/>
      <c r="K555" s="136"/>
      <c r="L555" s="137"/>
      <c r="M555" s="137"/>
    </row>
    <row r="556" spans="1:13" x14ac:dyDescent="0.25">
      <c r="A556" s="133"/>
      <c r="B556" s="134"/>
      <c r="C556" s="135"/>
      <c r="D556" s="134"/>
      <c r="E556" s="136"/>
      <c r="F556" s="136"/>
      <c r="G556" s="137"/>
      <c r="H556" s="137"/>
      <c r="I556" s="138"/>
      <c r="J556" s="138"/>
      <c r="K556" s="136"/>
      <c r="L556" s="137"/>
      <c r="M556" s="137"/>
    </row>
    <row r="557" spans="1:13" x14ac:dyDescent="0.25">
      <c r="A557" s="133"/>
      <c r="B557" s="134"/>
      <c r="C557" s="135"/>
      <c r="D557" s="134"/>
      <c r="E557" s="136"/>
      <c r="F557" s="136"/>
      <c r="G557" s="137"/>
      <c r="H557" s="137"/>
      <c r="I557" s="138"/>
      <c r="J557" s="138"/>
      <c r="K557" s="136"/>
      <c r="L557" s="137"/>
      <c r="M557" s="137"/>
    </row>
    <row r="558" spans="1:13" x14ac:dyDescent="0.25">
      <c r="A558" s="133"/>
      <c r="B558" s="134"/>
      <c r="C558" s="135"/>
      <c r="D558" s="134"/>
      <c r="E558" s="136"/>
      <c r="F558" s="136"/>
      <c r="G558" s="137"/>
      <c r="H558" s="137"/>
      <c r="I558" s="138"/>
      <c r="J558" s="138"/>
      <c r="K558" s="136"/>
      <c r="L558" s="137"/>
      <c r="M558" s="137"/>
    </row>
    <row r="559" spans="1:13" x14ac:dyDescent="0.25">
      <c r="A559" s="133"/>
      <c r="B559" s="134"/>
      <c r="C559" s="135"/>
      <c r="D559" s="134"/>
      <c r="E559" s="136"/>
      <c r="F559" s="136"/>
      <c r="G559" s="137"/>
      <c r="H559" s="137"/>
      <c r="I559" s="138"/>
      <c r="J559" s="138"/>
      <c r="K559" s="136"/>
      <c r="L559" s="137"/>
      <c r="M559" s="137"/>
    </row>
    <row r="560" spans="1:13" x14ac:dyDescent="0.25">
      <c r="A560" s="133"/>
      <c r="B560" s="134"/>
      <c r="C560" s="135"/>
      <c r="D560" s="134"/>
      <c r="E560" s="136"/>
      <c r="F560" s="136"/>
      <c r="G560" s="137"/>
      <c r="H560" s="137"/>
      <c r="I560" s="138"/>
      <c r="J560" s="138"/>
      <c r="K560" s="136"/>
      <c r="L560" s="137"/>
      <c r="M560" s="137"/>
    </row>
    <row r="561" spans="1:13" x14ac:dyDescent="0.25">
      <c r="A561" s="133"/>
      <c r="B561" s="134"/>
      <c r="C561" s="135"/>
      <c r="D561" s="134"/>
      <c r="E561" s="136"/>
      <c r="F561" s="136"/>
      <c r="G561" s="137"/>
      <c r="H561" s="137"/>
      <c r="I561" s="138"/>
      <c r="J561" s="138"/>
      <c r="K561" s="136"/>
      <c r="L561" s="137"/>
      <c r="M561" s="137"/>
    </row>
    <row r="562" spans="1:13" x14ac:dyDescent="0.25">
      <c r="A562" s="133"/>
      <c r="B562" s="134"/>
      <c r="C562" s="135"/>
      <c r="D562" s="134"/>
      <c r="E562" s="136"/>
      <c r="F562" s="136"/>
      <c r="G562" s="137"/>
      <c r="H562" s="137"/>
      <c r="I562" s="138"/>
      <c r="J562" s="138"/>
      <c r="K562" s="136"/>
      <c r="L562" s="137"/>
      <c r="M562" s="137"/>
    </row>
    <row r="563" spans="1:13" x14ac:dyDescent="0.25">
      <c r="A563" s="133"/>
      <c r="B563" s="134"/>
      <c r="C563" s="135"/>
      <c r="D563" s="134"/>
      <c r="E563" s="136"/>
      <c r="F563" s="136"/>
      <c r="G563" s="137"/>
      <c r="H563" s="137"/>
      <c r="I563" s="138"/>
      <c r="J563" s="138"/>
      <c r="K563" s="136"/>
      <c r="L563" s="137"/>
      <c r="M563" s="137"/>
    </row>
    <row r="564" spans="1:13" x14ac:dyDescent="0.25">
      <c r="A564" s="133"/>
      <c r="B564" s="134"/>
      <c r="C564" s="135"/>
      <c r="D564" s="134"/>
      <c r="E564" s="136"/>
      <c r="F564" s="136"/>
      <c r="G564" s="137"/>
      <c r="H564" s="137"/>
      <c r="I564" s="138"/>
      <c r="J564" s="138"/>
      <c r="K564" s="136"/>
      <c r="L564" s="137"/>
      <c r="M564" s="137"/>
    </row>
    <row r="565" spans="1:13" x14ac:dyDescent="0.25">
      <c r="A565" s="133"/>
      <c r="B565" s="134"/>
      <c r="C565" s="135"/>
      <c r="D565" s="134"/>
      <c r="E565" s="136"/>
      <c r="F565" s="136"/>
      <c r="G565" s="137"/>
      <c r="H565" s="137"/>
      <c r="I565" s="138"/>
      <c r="J565" s="138"/>
      <c r="K565" s="136"/>
      <c r="L565" s="137"/>
      <c r="M565" s="137"/>
    </row>
    <row r="566" spans="1:13" x14ac:dyDescent="0.25">
      <c r="A566" s="133"/>
      <c r="B566" s="134"/>
      <c r="C566" s="135"/>
      <c r="D566" s="134"/>
      <c r="E566" s="136"/>
      <c r="F566" s="136"/>
      <c r="G566" s="137"/>
      <c r="H566" s="137"/>
      <c r="I566" s="138"/>
      <c r="J566" s="138"/>
      <c r="K566" s="136"/>
      <c r="L566" s="137"/>
      <c r="M566" s="137"/>
    </row>
    <row r="567" spans="1:13" x14ac:dyDescent="0.25">
      <c r="A567" s="133"/>
      <c r="B567" s="134"/>
      <c r="C567" s="135"/>
      <c r="D567" s="134"/>
      <c r="E567" s="136"/>
      <c r="F567" s="136"/>
      <c r="G567" s="137"/>
      <c r="H567" s="137"/>
      <c r="I567" s="138"/>
      <c r="J567" s="138"/>
      <c r="K567" s="136"/>
      <c r="L567" s="137"/>
      <c r="M567" s="137"/>
    </row>
    <row r="568" spans="1:13" x14ac:dyDescent="0.25">
      <c r="A568" s="133"/>
      <c r="B568" s="134"/>
      <c r="C568" s="135"/>
      <c r="D568" s="134"/>
      <c r="E568" s="136"/>
      <c r="F568" s="136"/>
      <c r="G568" s="137"/>
      <c r="H568" s="137"/>
      <c r="I568" s="138"/>
      <c r="J568" s="138"/>
      <c r="K568" s="136"/>
      <c r="L568" s="137"/>
      <c r="M568" s="137"/>
    </row>
    <row r="569" spans="1:13" x14ac:dyDescent="0.25">
      <c r="A569" s="133"/>
      <c r="B569" s="134"/>
      <c r="C569" s="135"/>
      <c r="D569" s="134"/>
      <c r="E569" s="136"/>
      <c r="F569" s="136"/>
      <c r="G569" s="137"/>
      <c r="H569" s="137"/>
      <c r="I569" s="138"/>
      <c r="J569" s="138"/>
      <c r="K569" s="136"/>
      <c r="L569" s="137"/>
      <c r="M569" s="137"/>
    </row>
    <row r="570" spans="1:13" x14ac:dyDescent="0.25">
      <c r="A570" s="133"/>
      <c r="B570" s="134"/>
      <c r="C570" s="135"/>
      <c r="D570" s="134"/>
      <c r="E570" s="136"/>
      <c r="F570" s="136"/>
      <c r="G570" s="137"/>
      <c r="H570" s="137"/>
      <c r="I570" s="138"/>
      <c r="J570" s="138"/>
      <c r="K570" s="136"/>
      <c r="L570" s="137"/>
      <c r="M570" s="137"/>
    </row>
    <row r="571" spans="1:13" x14ac:dyDescent="0.25">
      <c r="A571" s="133"/>
      <c r="B571" s="134"/>
      <c r="C571" s="135"/>
      <c r="D571" s="134"/>
      <c r="E571" s="136"/>
      <c r="F571" s="136"/>
      <c r="G571" s="137"/>
      <c r="H571" s="137"/>
      <c r="I571" s="138"/>
      <c r="J571" s="138"/>
      <c r="K571" s="136"/>
      <c r="L571" s="137"/>
      <c r="M571" s="137"/>
    </row>
    <row r="572" spans="1:13" x14ac:dyDescent="0.25">
      <c r="A572" s="133"/>
      <c r="B572" s="134"/>
      <c r="C572" s="135"/>
      <c r="D572" s="134"/>
      <c r="E572" s="136"/>
      <c r="F572" s="136"/>
      <c r="G572" s="137"/>
      <c r="H572" s="137"/>
      <c r="I572" s="138"/>
      <c r="J572" s="138"/>
      <c r="K572" s="136"/>
      <c r="L572" s="137"/>
      <c r="M572" s="137"/>
    </row>
    <row r="573" spans="1:13" x14ac:dyDescent="0.25">
      <c r="A573" s="133"/>
      <c r="B573" s="134"/>
      <c r="C573" s="135"/>
      <c r="D573" s="134"/>
      <c r="E573" s="136"/>
      <c r="F573" s="136"/>
      <c r="G573" s="137"/>
      <c r="H573" s="137"/>
      <c r="I573" s="138"/>
      <c r="J573" s="138"/>
      <c r="K573" s="136"/>
      <c r="L573" s="137"/>
      <c r="M573" s="137"/>
    </row>
    <row r="574" spans="1:13" x14ac:dyDescent="0.25">
      <c r="A574" s="133"/>
      <c r="B574" s="134"/>
      <c r="C574" s="135"/>
      <c r="D574" s="134"/>
      <c r="E574" s="136"/>
      <c r="F574" s="136"/>
      <c r="G574" s="137"/>
      <c r="H574" s="137"/>
      <c r="I574" s="138"/>
      <c r="J574" s="138"/>
      <c r="K574" s="136"/>
      <c r="L574" s="137"/>
      <c r="M574" s="137"/>
    </row>
    <row r="575" spans="1:13" x14ac:dyDescent="0.25">
      <c r="A575" s="133"/>
      <c r="B575" s="134"/>
      <c r="C575" s="135"/>
      <c r="D575" s="134"/>
      <c r="E575" s="136"/>
      <c r="F575" s="136"/>
      <c r="G575" s="137"/>
      <c r="H575" s="137"/>
      <c r="I575" s="138"/>
      <c r="J575" s="138"/>
      <c r="K575" s="136"/>
      <c r="L575" s="137"/>
      <c r="M575" s="137"/>
    </row>
    <row r="576" spans="1:13" x14ac:dyDescent="0.25">
      <c r="A576" s="133"/>
      <c r="B576" s="134"/>
      <c r="C576" s="135"/>
      <c r="D576" s="134"/>
      <c r="E576" s="136"/>
      <c r="F576" s="136"/>
      <c r="G576" s="137"/>
      <c r="H576" s="137"/>
      <c r="I576" s="138"/>
      <c r="J576" s="138"/>
      <c r="K576" s="136"/>
      <c r="L576" s="137"/>
      <c r="M576" s="137"/>
    </row>
    <row r="577" spans="1:13" x14ac:dyDescent="0.25">
      <c r="A577" s="133"/>
      <c r="B577" s="134"/>
      <c r="C577" s="135"/>
      <c r="D577" s="134"/>
      <c r="E577" s="136"/>
      <c r="F577" s="136"/>
      <c r="G577" s="137"/>
      <c r="H577" s="137"/>
      <c r="I577" s="138"/>
      <c r="J577" s="138"/>
      <c r="K577" s="136"/>
      <c r="L577" s="137"/>
      <c r="M577" s="137"/>
    </row>
    <row r="578" spans="1:13" x14ac:dyDescent="0.25">
      <c r="A578" s="133"/>
      <c r="B578" s="134"/>
      <c r="C578" s="135"/>
      <c r="D578" s="134"/>
      <c r="E578" s="136"/>
      <c r="F578" s="136"/>
      <c r="G578" s="137"/>
      <c r="H578" s="137"/>
      <c r="I578" s="138"/>
      <c r="J578" s="138"/>
      <c r="K578" s="136"/>
      <c r="L578" s="137"/>
      <c r="M578" s="137"/>
    </row>
    <row r="579" spans="1:13" x14ac:dyDescent="0.25">
      <c r="A579" s="133"/>
      <c r="B579" s="134"/>
      <c r="C579" s="135"/>
      <c r="D579" s="134"/>
      <c r="E579" s="136"/>
      <c r="F579" s="136"/>
      <c r="G579" s="137"/>
      <c r="H579" s="137"/>
      <c r="I579" s="138"/>
      <c r="J579" s="138"/>
      <c r="K579" s="136"/>
      <c r="L579" s="137"/>
      <c r="M579" s="137"/>
    </row>
    <row r="580" spans="1:13" x14ac:dyDescent="0.25">
      <c r="A580" s="133"/>
      <c r="B580" s="134"/>
      <c r="C580" s="135"/>
      <c r="D580" s="134"/>
      <c r="E580" s="136"/>
      <c r="F580" s="136"/>
      <c r="G580" s="137"/>
      <c r="H580" s="137"/>
      <c r="I580" s="138"/>
      <c r="J580" s="138"/>
      <c r="K580" s="136"/>
      <c r="L580" s="137"/>
      <c r="M580" s="137"/>
    </row>
    <row r="581" spans="1:13" x14ac:dyDescent="0.25">
      <c r="A581" s="133"/>
      <c r="B581" s="134"/>
      <c r="C581" s="135"/>
      <c r="D581" s="134"/>
      <c r="E581" s="136"/>
      <c r="F581" s="136"/>
      <c r="G581" s="137"/>
      <c r="H581" s="137"/>
      <c r="I581" s="138"/>
      <c r="J581" s="138"/>
      <c r="K581" s="136"/>
      <c r="L581" s="137"/>
      <c r="M581" s="137"/>
    </row>
    <row r="582" spans="1:13" x14ac:dyDescent="0.25">
      <c r="A582" s="133"/>
      <c r="B582" s="134"/>
      <c r="C582" s="135"/>
      <c r="D582" s="134"/>
      <c r="E582" s="136"/>
      <c r="F582" s="136"/>
      <c r="G582" s="137"/>
      <c r="H582" s="137"/>
      <c r="I582" s="138"/>
      <c r="J582" s="138"/>
      <c r="K582" s="136"/>
      <c r="L582" s="137"/>
      <c r="M582" s="137"/>
    </row>
    <row r="583" spans="1:13" x14ac:dyDescent="0.25">
      <c r="A583" s="133"/>
      <c r="B583" s="134"/>
      <c r="C583" s="135"/>
      <c r="D583" s="134"/>
      <c r="E583" s="136"/>
      <c r="F583" s="136"/>
      <c r="G583" s="137"/>
      <c r="H583" s="137"/>
      <c r="I583" s="138"/>
      <c r="J583" s="138"/>
      <c r="K583" s="136"/>
      <c r="L583" s="137"/>
      <c r="M583" s="137"/>
    </row>
    <row r="584" spans="1:13" x14ac:dyDescent="0.25">
      <c r="A584" s="133"/>
      <c r="B584" s="134"/>
      <c r="C584" s="135"/>
      <c r="D584" s="134"/>
      <c r="E584" s="136"/>
      <c r="F584" s="136"/>
      <c r="G584" s="137"/>
      <c r="H584" s="137"/>
      <c r="I584" s="138"/>
      <c r="J584" s="138"/>
      <c r="K584" s="136"/>
      <c r="L584" s="137"/>
      <c r="M584" s="137"/>
    </row>
    <row r="585" spans="1:13" x14ac:dyDescent="0.25">
      <c r="A585" s="133"/>
      <c r="B585" s="134"/>
      <c r="C585" s="135"/>
      <c r="D585" s="134"/>
      <c r="E585" s="136"/>
      <c r="F585" s="136"/>
      <c r="G585" s="137"/>
      <c r="H585" s="137"/>
      <c r="I585" s="138"/>
      <c r="J585" s="138"/>
      <c r="K585" s="136"/>
      <c r="L585" s="137"/>
      <c r="M585" s="137"/>
    </row>
    <row r="586" spans="1:13" x14ac:dyDescent="0.25">
      <c r="A586" s="133"/>
      <c r="B586" s="134"/>
      <c r="C586" s="135"/>
      <c r="D586" s="134"/>
      <c r="E586" s="136"/>
      <c r="F586" s="136"/>
      <c r="G586" s="137"/>
      <c r="H586" s="137"/>
      <c r="I586" s="138"/>
      <c r="J586" s="138"/>
      <c r="K586" s="136"/>
      <c r="L586" s="137"/>
      <c r="M586" s="137"/>
    </row>
    <row r="587" spans="1:13" x14ac:dyDescent="0.25">
      <c r="A587" s="133"/>
      <c r="B587" s="134"/>
      <c r="C587" s="135"/>
      <c r="D587" s="134"/>
      <c r="E587" s="136"/>
      <c r="F587" s="136"/>
      <c r="G587" s="137"/>
      <c r="H587" s="137"/>
      <c r="I587" s="138"/>
      <c r="J587" s="138"/>
      <c r="K587" s="136"/>
      <c r="L587" s="137"/>
      <c r="M587" s="137"/>
    </row>
    <row r="588" spans="1:13" x14ac:dyDescent="0.25">
      <c r="A588" s="133"/>
      <c r="B588" s="134"/>
      <c r="C588" s="135"/>
      <c r="D588" s="134"/>
      <c r="E588" s="136"/>
      <c r="F588" s="136"/>
      <c r="G588" s="137"/>
      <c r="H588" s="137"/>
      <c r="I588" s="138"/>
      <c r="J588" s="138"/>
      <c r="K588" s="136"/>
      <c r="L588" s="137"/>
      <c r="M588" s="137"/>
    </row>
    <row r="589" spans="1:13" x14ac:dyDescent="0.25">
      <c r="A589" s="133"/>
      <c r="B589" s="134"/>
      <c r="C589" s="135"/>
      <c r="D589" s="134"/>
      <c r="E589" s="136"/>
      <c r="F589" s="136"/>
      <c r="G589" s="137"/>
      <c r="H589" s="137"/>
      <c r="I589" s="138"/>
      <c r="J589" s="138"/>
      <c r="K589" s="136"/>
      <c r="L589" s="137"/>
      <c r="M589" s="137"/>
    </row>
    <row r="590" spans="1:13" x14ac:dyDescent="0.25">
      <c r="A590" s="133"/>
      <c r="B590" s="134"/>
      <c r="C590" s="135"/>
      <c r="D590" s="134"/>
      <c r="E590" s="136"/>
      <c r="F590" s="136"/>
      <c r="G590" s="137"/>
      <c r="H590" s="137"/>
      <c r="I590" s="138"/>
      <c r="J590" s="138"/>
      <c r="K590" s="136"/>
      <c r="L590" s="137"/>
      <c r="M590" s="137"/>
    </row>
    <row r="591" spans="1:13" x14ac:dyDescent="0.25">
      <c r="A591" s="133"/>
      <c r="B591" s="134"/>
      <c r="C591" s="135"/>
      <c r="D591" s="134"/>
      <c r="E591" s="136"/>
      <c r="F591" s="136"/>
      <c r="G591" s="137"/>
      <c r="H591" s="137"/>
      <c r="I591" s="138"/>
      <c r="J591" s="138"/>
      <c r="K591" s="136"/>
      <c r="L591" s="137"/>
      <c r="M591" s="137"/>
    </row>
    <row r="592" spans="1:13" x14ac:dyDescent="0.25">
      <c r="A592" s="133"/>
      <c r="B592" s="134"/>
      <c r="C592" s="135"/>
      <c r="D592" s="134"/>
      <c r="E592" s="136"/>
      <c r="F592" s="136"/>
      <c r="G592" s="137"/>
      <c r="H592" s="137"/>
      <c r="I592" s="138"/>
      <c r="J592" s="138"/>
      <c r="K592" s="136"/>
      <c r="L592" s="137"/>
      <c r="M592" s="137"/>
    </row>
    <row r="593" spans="1:13" x14ac:dyDescent="0.25">
      <c r="A593" s="133"/>
      <c r="B593" s="134"/>
      <c r="C593" s="135"/>
      <c r="D593" s="134"/>
      <c r="E593" s="136"/>
      <c r="F593" s="136"/>
      <c r="G593" s="137"/>
      <c r="H593" s="137"/>
      <c r="I593" s="138"/>
      <c r="J593" s="138"/>
      <c r="K593" s="136"/>
      <c r="L593" s="137"/>
      <c r="M593" s="137"/>
    </row>
    <row r="594" spans="1:13" x14ac:dyDescent="0.25">
      <c r="A594" s="133"/>
      <c r="B594" s="134"/>
      <c r="C594" s="135"/>
      <c r="D594" s="134"/>
      <c r="E594" s="136"/>
      <c r="F594" s="136"/>
      <c r="G594" s="137"/>
      <c r="H594" s="137"/>
      <c r="I594" s="138"/>
      <c r="J594" s="138"/>
      <c r="K594" s="136"/>
      <c r="L594" s="137"/>
      <c r="M594" s="137"/>
    </row>
    <row r="595" spans="1:13" x14ac:dyDescent="0.25">
      <c r="A595" s="133"/>
      <c r="B595" s="134"/>
      <c r="C595" s="135"/>
      <c r="D595" s="134"/>
      <c r="E595" s="136"/>
      <c r="F595" s="136"/>
      <c r="G595" s="137"/>
      <c r="H595" s="137"/>
      <c r="I595" s="138"/>
      <c r="J595" s="138"/>
      <c r="K595" s="136"/>
      <c r="L595" s="137"/>
      <c r="M595" s="137"/>
    </row>
    <row r="596" spans="1:13" x14ac:dyDescent="0.25">
      <c r="A596" s="133"/>
      <c r="B596" s="134"/>
      <c r="C596" s="135"/>
      <c r="D596" s="134"/>
      <c r="E596" s="136"/>
      <c r="F596" s="136"/>
      <c r="G596" s="137"/>
      <c r="H596" s="137"/>
      <c r="I596" s="138"/>
      <c r="J596" s="138"/>
      <c r="K596" s="136"/>
      <c r="L596" s="137"/>
      <c r="M596" s="137"/>
    </row>
    <row r="597" spans="1:13" x14ac:dyDescent="0.25">
      <c r="A597" s="133"/>
      <c r="B597" s="134"/>
      <c r="C597" s="135"/>
      <c r="D597" s="134"/>
      <c r="E597" s="136"/>
      <c r="F597" s="136"/>
      <c r="G597" s="137"/>
      <c r="H597" s="137"/>
      <c r="I597" s="138"/>
      <c r="J597" s="138"/>
      <c r="K597" s="136"/>
      <c r="L597" s="137"/>
      <c r="M597" s="137"/>
    </row>
    <row r="598" spans="1:13" x14ac:dyDescent="0.25">
      <c r="A598" s="133"/>
      <c r="B598" s="134"/>
      <c r="C598" s="135"/>
      <c r="D598" s="134"/>
      <c r="E598" s="136"/>
      <c r="F598" s="136"/>
      <c r="G598" s="137"/>
      <c r="H598" s="137"/>
      <c r="I598" s="138"/>
      <c r="J598" s="138"/>
      <c r="K598" s="136"/>
      <c r="L598" s="137"/>
      <c r="M598" s="137"/>
    </row>
    <row r="599" spans="1:13" x14ac:dyDescent="0.25">
      <c r="A599" s="133"/>
      <c r="B599" s="134"/>
      <c r="C599" s="135"/>
      <c r="D599" s="134"/>
      <c r="E599" s="136"/>
      <c r="F599" s="136"/>
      <c r="G599" s="137"/>
      <c r="H599" s="137"/>
      <c r="I599" s="138"/>
      <c r="J599" s="138"/>
      <c r="K599" s="136"/>
      <c r="L599" s="137"/>
      <c r="M599" s="137"/>
    </row>
    <row r="600" spans="1:13" x14ac:dyDescent="0.25">
      <c r="A600" s="133"/>
      <c r="B600" s="134"/>
      <c r="C600" s="135"/>
      <c r="D600" s="134"/>
      <c r="E600" s="136"/>
      <c r="F600" s="136"/>
      <c r="G600" s="137"/>
      <c r="H600" s="137"/>
      <c r="I600" s="138"/>
      <c r="J600" s="138"/>
      <c r="K600" s="136"/>
      <c r="L600" s="137"/>
      <c r="M600" s="137"/>
    </row>
    <row r="601" spans="1:13" x14ac:dyDescent="0.25">
      <c r="A601" s="133"/>
      <c r="B601" s="134"/>
      <c r="C601" s="135"/>
      <c r="D601" s="134"/>
      <c r="E601" s="136"/>
      <c r="F601" s="136"/>
      <c r="G601" s="137"/>
      <c r="H601" s="137"/>
      <c r="I601" s="138"/>
      <c r="J601" s="138"/>
      <c r="K601" s="136"/>
      <c r="L601" s="137"/>
      <c r="M601" s="137"/>
    </row>
    <row r="602" spans="1:13" x14ac:dyDescent="0.25">
      <c r="A602" s="133"/>
      <c r="B602" s="134"/>
      <c r="C602" s="135"/>
      <c r="D602" s="134"/>
      <c r="E602" s="136"/>
      <c r="F602" s="136"/>
      <c r="G602" s="137"/>
      <c r="H602" s="137"/>
      <c r="I602" s="138"/>
      <c r="J602" s="138"/>
      <c r="K602" s="136"/>
      <c r="L602" s="137"/>
      <c r="M602" s="137"/>
    </row>
    <row r="603" spans="1:13" x14ac:dyDescent="0.25">
      <c r="A603" s="133"/>
      <c r="B603" s="134"/>
      <c r="C603" s="135"/>
      <c r="D603" s="134"/>
      <c r="E603" s="136"/>
      <c r="F603" s="136"/>
      <c r="G603" s="137"/>
      <c r="H603" s="137"/>
      <c r="I603" s="138"/>
      <c r="J603" s="138"/>
      <c r="K603" s="136"/>
      <c r="L603" s="137"/>
      <c r="M603" s="137"/>
    </row>
    <row r="604" spans="1:13" x14ac:dyDescent="0.25">
      <c r="A604" s="133"/>
      <c r="B604" s="134"/>
      <c r="C604" s="135"/>
      <c r="D604" s="134"/>
      <c r="E604" s="136"/>
      <c r="F604" s="136"/>
      <c r="G604" s="137"/>
      <c r="H604" s="137"/>
      <c r="I604" s="138"/>
      <c r="J604" s="138"/>
      <c r="K604" s="136"/>
      <c r="L604" s="137"/>
      <c r="M604" s="137"/>
    </row>
    <row r="605" spans="1:13" x14ac:dyDescent="0.25">
      <c r="A605" s="133"/>
      <c r="B605" s="134"/>
      <c r="C605" s="135"/>
      <c r="D605" s="134"/>
      <c r="E605" s="136"/>
      <c r="F605" s="136"/>
      <c r="G605" s="137"/>
      <c r="H605" s="137"/>
      <c r="I605" s="138"/>
      <c r="J605" s="138"/>
      <c r="K605" s="136"/>
      <c r="L605" s="137"/>
      <c r="M605" s="137"/>
    </row>
    <row r="606" spans="1:13" x14ac:dyDescent="0.25">
      <c r="A606" s="133"/>
      <c r="B606" s="134"/>
      <c r="C606" s="135"/>
      <c r="D606" s="134"/>
      <c r="E606" s="136"/>
      <c r="F606" s="136"/>
      <c r="G606" s="137"/>
      <c r="H606" s="137"/>
      <c r="I606" s="138"/>
      <c r="J606" s="138"/>
      <c r="K606" s="136"/>
      <c r="L606" s="137"/>
      <c r="M606" s="137"/>
    </row>
    <row r="607" spans="1:13" x14ac:dyDescent="0.25">
      <c r="A607" s="133"/>
      <c r="B607" s="134"/>
      <c r="C607" s="135"/>
      <c r="D607" s="134"/>
      <c r="E607" s="136"/>
      <c r="F607" s="136"/>
      <c r="G607" s="137"/>
      <c r="H607" s="137"/>
      <c r="I607" s="138"/>
      <c r="J607" s="138"/>
      <c r="K607" s="136"/>
      <c r="L607" s="137"/>
      <c r="M607" s="137"/>
    </row>
    <row r="608" spans="1:13" x14ac:dyDescent="0.25">
      <c r="A608" s="133"/>
      <c r="B608" s="134"/>
      <c r="C608" s="135"/>
      <c r="D608" s="134"/>
      <c r="E608" s="136"/>
      <c r="F608" s="136"/>
      <c r="G608" s="137"/>
      <c r="H608" s="137"/>
      <c r="I608" s="138"/>
      <c r="J608" s="138"/>
      <c r="K608" s="136"/>
      <c r="L608" s="137"/>
      <c r="M608" s="137"/>
    </row>
    <row r="609" spans="1:14" x14ac:dyDescent="0.25">
      <c r="A609" s="133"/>
      <c r="B609" s="134"/>
      <c r="C609" s="135"/>
      <c r="D609" s="134"/>
      <c r="E609" s="136"/>
      <c r="F609" s="136"/>
      <c r="G609" s="137"/>
      <c r="H609" s="137"/>
      <c r="I609" s="138"/>
      <c r="J609" s="138"/>
      <c r="K609" s="136"/>
      <c r="L609" s="137"/>
      <c r="M609" s="137"/>
    </row>
    <row r="610" spans="1:14" x14ac:dyDescent="0.25">
      <c r="A610" s="133"/>
      <c r="B610" s="134"/>
      <c r="C610" s="135"/>
      <c r="D610" s="134"/>
      <c r="E610" s="136"/>
      <c r="F610" s="136"/>
      <c r="G610" s="137"/>
      <c r="H610" s="137"/>
      <c r="I610" s="138"/>
      <c r="J610" s="138"/>
      <c r="K610" s="136"/>
      <c r="L610" s="137"/>
      <c r="M610" s="137"/>
    </row>
    <row r="611" spans="1:14" x14ac:dyDescent="0.25">
      <c r="A611" s="133"/>
      <c r="B611" s="134"/>
      <c r="C611" s="135"/>
      <c r="D611" s="134"/>
      <c r="E611" s="136"/>
      <c r="F611" s="136"/>
      <c r="G611" s="137"/>
      <c r="H611" s="137"/>
      <c r="I611" s="138"/>
      <c r="J611" s="138"/>
      <c r="K611" s="136"/>
      <c r="L611" s="137"/>
      <c r="M611" s="137"/>
    </row>
    <row r="612" spans="1:14" x14ac:dyDescent="0.25">
      <c r="A612" s="133"/>
      <c r="B612" s="134"/>
      <c r="C612" s="135"/>
      <c r="D612" s="134"/>
      <c r="E612" s="136"/>
      <c r="F612" s="136"/>
      <c r="G612" s="137"/>
      <c r="H612" s="137"/>
      <c r="I612" s="138"/>
      <c r="J612" s="138"/>
      <c r="K612" s="136"/>
      <c r="L612" s="137"/>
      <c r="M612" s="137"/>
    </row>
    <row r="613" spans="1:14" x14ac:dyDescent="0.25">
      <c r="A613" s="133"/>
      <c r="B613" s="134"/>
      <c r="C613" s="135"/>
      <c r="D613" s="134"/>
      <c r="E613" s="136"/>
      <c r="F613" s="136"/>
      <c r="G613" s="137"/>
      <c r="H613" s="137"/>
      <c r="I613" s="138"/>
      <c r="J613" s="138"/>
      <c r="K613" s="136"/>
      <c r="L613" s="137"/>
      <c r="M613" s="137"/>
    </row>
    <row r="614" spans="1:14" x14ac:dyDescent="0.25">
      <c r="A614" s="133"/>
      <c r="B614" s="134"/>
      <c r="C614" s="135"/>
      <c r="D614" s="134"/>
      <c r="E614" s="136"/>
      <c r="F614" s="136"/>
      <c r="G614" s="137"/>
      <c r="H614" s="137"/>
      <c r="I614" s="138"/>
      <c r="J614" s="138"/>
      <c r="K614" s="136"/>
      <c r="L614" s="137"/>
      <c r="M614" s="137"/>
    </row>
    <row r="615" spans="1:14" x14ac:dyDescent="0.25">
      <c r="A615" s="133"/>
      <c r="B615" s="134"/>
      <c r="C615" s="135"/>
      <c r="D615" s="134"/>
      <c r="E615" s="136"/>
      <c r="F615" s="136"/>
      <c r="G615" s="137"/>
      <c r="H615" s="137"/>
      <c r="I615" s="138"/>
      <c r="J615" s="138"/>
      <c r="K615" s="136"/>
      <c r="L615" s="137"/>
      <c r="M615" s="137"/>
      <c r="N615" s="113"/>
    </row>
    <row r="616" spans="1:14" x14ac:dyDescent="0.25">
      <c r="G616" s="56"/>
      <c r="H616" s="52"/>
      <c r="I616" s="127"/>
      <c r="J616" s="127"/>
      <c r="K616" s="56"/>
      <c r="L616" s="52"/>
      <c r="M616" s="52"/>
      <c r="N616" s="113"/>
    </row>
  </sheetData>
  <dataValidations count="1">
    <dataValidation type="list" allowBlank="1" showInputMessage="1" showErrorMessage="1" sqref="C5:C615" xr:uid="{C6F72ADA-718B-4A08-AFE7-4E22CAACFB81}">
      <formula1>OPERACION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E292-6847-480F-8FC1-695A0E49942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80"/>
  <sheetViews>
    <sheetView topLeftCell="C1" workbookViewId="0">
      <selection activeCell="I5" sqref="I5:N66"/>
    </sheetView>
  </sheetViews>
  <sheetFormatPr baseColWidth="10" defaultRowHeight="15" x14ac:dyDescent="0.25"/>
  <cols>
    <col min="2" max="2" width="11.42578125" customWidth="1"/>
    <col min="3" max="3" width="15.7109375" customWidth="1"/>
    <col min="5" max="5" width="33.5703125" customWidth="1"/>
    <col min="8" max="8" width="13.140625" customWidth="1"/>
  </cols>
  <sheetData>
    <row r="1" spans="1:16" x14ac:dyDescent="0.25">
      <c r="A1" s="29">
        <v>4143192117</v>
      </c>
    </row>
    <row r="2" spans="1:16" x14ac:dyDescent="0.25">
      <c r="A2" s="4" t="s">
        <v>3</v>
      </c>
      <c r="B2" s="20">
        <v>8248.99</v>
      </c>
      <c r="F2" s="26" t="s">
        <v>9</v>
      </c>
      <c r="G2" s="27" t="s">
        <v>10</v>
      </c>
      <c r="H2" s="28" t="s">
        <v>13</v>
      </c>
      <c r="I2" s="28" t="s">
        <v>4</v>
      </c>
      <c r="J2" s="27" t="s">
        <v>8</v>
      </c>
      <c r="K2" s="27" t="s">
        <v>19</v>
      </c>
      <c r="L2" s="30" t="s">
        <v>12</v>
      </c>
      <c r="M2" s="24"/>
      <c r="N2" s="24"/>
      <c r="O2" s="13"/>
    </row>
    <row r="3" spans="1:16" x14ac:dyDescent="0.25">
      <c r="A3" s="4" t="s">
        <v>7</v>
      </c>
      <c r="B3" s="21">
        <v>1484.99</v>
      </c>
      <c r="C3" s="5"/>
      <c r="D3" s="5"/>
      <c r="E3" s="5"/>
      <c r="F3" s="3">
        <f>SUM(F5:F80)</f>
        <v>0</v>
      </c>
      <c r="G3" s="3">
        <f>SUM(G5:G80)</f>
        <v>0</v>
      </c>
      <c r="H3" s="3">
        <f>B2+F3-G3</f>
        <v>8248.99</v>
      </c>
      <c r="I3" s="15">
        <f>SUM(P5:P80)</f>
        <v>0</v>
      </c>
      <c r="J3" s="25">
        <f>SUM(I5:I80)</f>
        <v>0</v>
      </c>
      <c r="K3" s="33">
        <f>SUM(M5:M649)</f>
        <v>0</v>
      </c>
      <c r="L3" s="33">
        <f>SUM(N5:N80)</f>
        <v>0</v>
      </c>
      <c r="M3" s="13"/>
      <c r="N3" s="13"/>
      <c r="O3" s="13"/>
      <c r="P3" s="5"/>
    </row>
    <row r="4" spans="1:16" x14ac:dyDescent="0.25">
      <c r="A4" s="6" t="s">
        <v>0</v>
      </c>
      <c r="B4" s="6" t="s">
        <v>15</v>
      </c>
      <c r="C4" s="6" t="s">
        <v>16</v>
      </c>
      <c r="D4" s="6"/>
      <c r="E4" s="6" t="s">
        <v>14</v>
      </c>
      <c r="F4" s="7" t="s">
        <v>9</v>
      </c>
      <c r="G4" s="7" t="s">
        <v>10</v>
      </c>
      <c r="H4" s="12" t="s">
        <v>5</v>
      </c>
      <c r="I4" s="12" t="s">
        <v>8</v>
      </c>
      <c r="J4" s="7" t="s">
        <v>2</v>
      </c>
      <c r="K4" s="7" t="s">
        <v>11</v>
      </c>
      <c r="L4" s="7" t="s">
        <v>1</v>
      </c>
      <c r="M4" s="12" t="s">
        <v>6</v>
      </c>
      <c r="N4" s="12" t="s">
        <v>12</v>
      </c>
      <c r="O4" s="14" t="s">
        <v>13</v>
      </c>
      <c r="P4" s="8" t="s">
        <v>4</v>
      </c>
    </row>
    <row r="5" spans="1:16" x14ac:dyDescent="0.25">
      <c r="A5" s="10"/>
      <c r="B5" s="22"/>
      <c r="C5" s="1"/>
      <c r="D5" s="1"/>
      <c r="E5" s="1"/>
      <c r="F5" s="11"/>
      <c r="G5" s="11"/>
      <c r="H5" s="2">
        <f>B2+F5-G5</f>
        <v>8248.99</v>
      </c>
      <c r="I5" s="2"/>
      <c r="J5" s="1"/>
      <c r="K5" s="1"/>
      <c r="L5" s="1"/>
      <c r="M5" s="2"/>
      <c r="N5" s="2"/>
      <c r="O5" s="2">
        <f>I5+M5-N5</f>
        <v>0</v>
      </c>
      <c r="P5" s="25">
        <f>I5+M5+N5-G5</f>
        <v>0</v>
      </c>
    </row>
    <row r="6" spans="1:16" x14ac:dyDescent="0.25">
      <c r="A6" s="10"/>
      <c r="B6" s="22"/>
      <c r="C6" s="1"/>
      <c r="D6" s="1"/>
      <c r="E6" s="1"/>
      <c r="F6" s="11"/>
      <c r="G6" s="11"/>
      <c r="H6" s="2">
        <f>H5+F6-G6</f>
        <v>8248.99</v>
      </c>
      <c r="I6" s="2"/>
      <c r="J6" s="1"/>
      <c r="K6" s="1"/>
      <c r="L6" s="1"/>
      <c r="M6" s="2"/>
      <c r="N6" s="2"/>
      <c r="O6" s="2">
        <f>I6+M6-N6</f>
        <v>0</v>
      </c>
      <c r="P6" s="25">
        <f t="shared" ref="P6:P69" si="0">I6+M6+N6-G6</f>
        <v>0</v>
      </c>
    </row>
    <row r="7" spans="1:16" x14ac:dyDescent="0.25">
      <c r="A7" s="16"/>
      <c r="B7" s="23"/>
      <c r="C7" s="17"/>
      <c r="D7" s="17"/>
      <c r="E7" s="17"/>
      <c r="F7" s="18"/>
      <c r="G7" s="18"/>
      <c r="H7" s="19">
        <f t="shared" ref="H7:H70" si="1">H6+F7-G7</f>
        <v>8248.99</v>
      </c>
      <c r="I7" s="19"/>
      <c r="J7" s="17"/>
      <c r="K7" s="17"/>
      <c r="L7" s="17"/>
      <c r="M7" s="19"/>
      <c r="N7" s="19"/>
      <c r="O7" s="2">
        <f>I7+M7-N7</f>
        <v>0</v>
      </c>
      <c r="P7" s="25">
        <f t="shared" si="0"/>
        <v>0</v>
      </c>
    </row>
    <row r="8" spans="1:16" x14ac:dyDescent="0.25">
      <c r="A8" s="10"/>
      <c r="B8" s="22"/>
      <c r="C8" s="1"/>
      <c r="D8" s="1"/>
      <c r="E8" s="1"/>
      <c r="F8" s="11"/>
      <c r="G8" s="11"/>
      <c r="H8" s="2">
        <f t="shared" si="1"/>
        <v>8248.99</v>
      </c>
      <c r="I8" s="2"/>
      <c r="J8" s="1"/>
      <c r="K8" s="1"/>
      <c r="L8" s="1"/>
      <c r="M8" s="2"/>
      <c r="N8" s="2"/>
      <c r="O8" s="2">
        <f t="shared" ref="O8:O71" si="2">I8+M8-N8</f>
        <v>0</v>
      </c>
      <c r="P8" s="25">
        <f t="shared" si="0"/>
        <v>0</v>
      </c>
    </row>
    <row r="9" spans="1:16" x14ac:dyDescent="0.25">
      <c r="A9" s="10"/>
      <c r="B9" s="22"/>
      <c r="C9" s="1"/>
      <c r="D9" s="1"/>
      <c r="E9" s="1"/>
      <c r="F9" s="11"/>
      <c r="G9" s="11"/>
      <c r="H9" s="2">
        <f t="shared" si="1"/>
        <v>8248.99</v>
      </c>
      <c r="I9" s="2"/>
      <c r="J9" s="1"/>
      <c r="K9" s="1"/>
      <c r="L9" s="1"/>
      <c r="M9" s="2"/>
      <c r="N9" s="2"/>
      <c r="O9" s="2">
        <f t="shared" si="2"/>
        <v>0</v>
      </c>
      <c r="P9" s="25">
        <f t="shared" si="0"/>
        <v>0</v>
      </c>
    </row>
    <row r="10" spans="1:16" x14ac:dyDescent="0.25">
      <c r="A10" s="10"/>
      <c r="B10" s="22"/>
      <c r="C10" s="1"/>
      <c r="D10" s="1"/>
      <c r="E10" s="1"/>
      <c r="F10" s="11"/>
      <c r="G10" s="11"/>
      <c r="H10" s="2">
        <f t="shared" si="1"/>
        <v>8248.99</v>
      </c>
      <c r="I10" s="2"/>
      <c r="J10" s="1"/>
      <c r="K10" s="1"/>
      <c r="L10" s="1"/>
      <c r="M10" s="2"/>
      <c r="N10" s="2"/>
      <c r="O10" s="2">
        <f t="shared" si="2"/>
        <v>0</v>
      </c>
      <c r="P10" s="25">
        <f t="shared" si="0"/>
        <v>0</v>
      </c>
    </row>
    <row r="11" spans="1:16" x14ac:dyDescent="0.25">
      <c r="A11" s="10"/>
      <c r="B11" s="22"/>
      <c r="C11" s="1"/>
      <c r="D11" s="1"/>
      <c r="E11" s="1"/>
      <c r="F11" s="11"/>
      <c r="G11" s="11"/>
      <c r="H11" s="2">
        <f>H10+F11-G11</f>
        <v>8248.99</v>
      </c>
      <c r="I11" s="2"/>
      <c r="J11" s="1"/>
      <c r="K11" s="1"/>
      <c r="L11" s="1"/>
      <c r="M11" s="2"/>
      <c r="N11" s="2"/>
      <c r="O11" s="2">
        <f t="shared" si="2"/>
        <v>0</v>
      </c>
      <c r="P11" s="25">
        <f t="shared" si="0"/>
        <v>0</v>
      </c>
    </row>
    <row r="12" spans="1:16" x14ac:dyDescent="0.25">
      <c r="A12" s="10"/>
      <c r="B12" s="22"/>
      <c r="C12" s="1"/>
      <c r="D12" s="1"/>
      <c r="E12" s="1"/>
      <c r="F12" s="11"/>
      <c r="G12" s="11"/>
      <c r="H12" s="2">
        <f t="shared" si="1"/>
        <v>8248.99</v>
      </c>
      <c r="I12" s="2"/>
      <c r="J12" s="1"/>
      <c r="K12" s="1"/>
      <c r="L12" s="1"/>
      <c r="M12" s="2"/>
      <c r="N12" s="2"/>
      <c r="O12" s="2">
        <f t="shared" si="2"/>
        <v>0</v>
      </c>
      <c r="P12" s="25">
        <f t="shared" si="0"/>
        <v>0</v>
      </c>
    </row>
    <row r="13" spans="1:16" x14ac:dyDescent="0.25">
      <c r="A13" s="10"/>
      <c r="B13" s="22"/>
      <c r="C13" s="1"/>
      <c r="D13" s="1"/>
      <c r="E13" s="1"/>
      <c r="F13" s="11"/>
      <c r="G13" s="11"/>
      <c r="H13" s="2">
        <f t="shared" si="1"/>
        <v>8248.99</v>
      </c>
      <c r="I13" s="2"/>
      <c r="J13" s="1"/>
      <c r="K13" s="1"/>
      <c r="L13" s="1"/>
      <c r="M13" s="2"/>
      <c r="N13" s="2"/>
      <c r="O13" s="2">
        <f t="shared" si="2"/>
        <v>0</v>
      </c>
      <c r="P13" s="25">
        <f t="shared" si="0"/>
        <v>0</v>
      </c>
    </row>
    <row r="14" spans="1:16" x14ac:dyDescent="0.25">
      <c r="A14" s="10"/>
      <c r="B14" s="22"/>
      <c r="C14" s="1"/>
      <c r="D14" s="1"/>
      <c r="E14" s="1"/>
      <c r="F14" s="11"/>
      <c r="G14" s="11"/>
      <c r="H14" s="2">
        <f t="shared" si="1"/>
        <v>8248.99</v>
      </c>
      <c r="I14" s="2"/>
      <c r="J14" s="1"/>
      <c r="K14" s="1"/>
      <c r="L14" s="1"/>
      <c r="M14" s="2"/>
      <c r="N14" s="2"/>
      <c r="O14" s="2">
        <f t="shared" si="2"/>
        <v>0</v>
      </c>
      <c r="P14" s="25">
        <f t="shared" si="0"/>
        <v>0</v>
      </c>
    </row>
    <row r="15" spans="1:16" x14ac:dyDescent="0.25">
      <c r="A15" s="10"/>
      <c r="B15" s="22"/>
      <c r="C15" s="1"/>
      <c r="D15" s="1"/>
      <c r="E15" s="1"/>
      <c r="F15" s="11"/>
      <c r="G15" s="11"/>
      <c r="H15" s="2">
        <f t="shared" si="1"/>
        <v>8248.99</v>
      </c>
      <c r="I15" s="2"/>
      <c r="J15" s="1"/>
      <c r="K15" s="1"/>
      <c r="L15" s="1"/>
      <c r="M15" s="2"/>
      <c r="N15" s="2"/>
      <c r="O15" s="2">
        <f t="shared" si="2"/>
        <v>0</v>
      </c>
      <c r="P15" s="25">
        <f t="shared" si="0"/>
        <v>0</v>
      </c>
    </row>
    <row r="16" spans="1:16" x14ac:dyDescent="0.25">
      <c r="A16" s="10"/>
      <c r="B16" s="22"/>
      <c r="C16" s="1"/>
      <c r="D16" s="1"/>
      <c r="E16" s="1"/>
      <c r="F16" s="11"/>
      <c r="G16" s="11"/>
      <c r="H16" s="2">
        <f t="shared" si="1"/>
        <v>8248.99</v>
      </c>
      <c r="I16" s="2"/>
      <c r="J16" s="1"/>
      <c r="K16" s="1"/>
      <c r="L16" s="1"/>
      <c r="M16" s="2"/>
      <c r="N16" s="2"/>
      <c r="O16" s="2">
        <f t="shared" si="2"/>
        <v>0</v>
      </c>
      <c r="P16" s="25">
        <f t="shared" si="0"/>
        <v>0</v>
      </c>
    </row>
    <row r="17" spans="1:16" x14ac:dyDescent="0.25">
      <c r="A17" s="10"/>
      <c r="B17" s="22"/>
      <c r="C17" s="1"/>
      <c r="D17" s="1"/>
      <c r="E17" s="1"/>
      <c r="F17" s="11"/>
      <c r="G17" s="11"/>
      <c r="H17" s="2">
        <f t="shared" si="1"/>
        <v>8248.99</v>
      </c>
      <c r="I17" s="2"/>
      <c r="J17" s="1"/>
      <c r="K17" s="1"/>
      <c r="L17" s="1"/>
      <c r="M17" s="2"/>
      <c r="N17" s="2"/>
      <c r="O17" s="2">
        <f t="shared" si="2"/>
        <v>0</v>
      </c>
      <c r="P17" s="25">
        <f t="shared" si="0"/>
        <v>0</v>
      </c>
    </row>
    <row r="18" spans="1:16" x14ac:dyDescent="0.25">
      <c r="A18" s="10"/>
      <c r="B18" s="22"/>
      <c r="C18" s="1"/>
      <c r="D18" s="1"/>
      <c r="E18" s="1"/>
      <c r="F18" s="11"/>
      <c r="G18" s="11"/>
      <c r="H18" s="2">
        <f t="shared" si="1"/>
        <v>8248.99</v>
      </c>
      <c r="I18" s="2"/>
      <c r="J18" s="1"/>
      <c r="K18" s="1"/>
      <c r="L18" s="1"/>
      <c r="M18" s="2"/>
      <c r="N18" s="2"/>
      <c r="O18" s="2">
        <f t="shared" si="2"/>
        <v>0</v>
      </c>
      <c r="P18" s="25">
        <f t="shared" si="0"/>
        <v>0</v>
      </c>
    </row>
    <row r="19" spans="1:16" x14ac:dyDescent="0.25">
      <c r="A19" s="10"/>
      <c r="B19" s="22"/>
      <c r="C19" s="1"/>
      <c r="D19" s="1"/>
      <c r="E19" s="1"/>
      <c r="F19" s="11"/>
      <c r="G19" s="11"/>
      <c r="H19" s="2">
        <f t="shared" si="1"/>
        <v>8248.99</v>
      </c>
      <c r="I19" s="2"/>
      <c r="J19" s="1"/>
      <c r="K19" s="1"/>
      <c r="L19" s="1"/>
      <c r="M19" s="2"/>
      <c r="N19" s="2"/>
      <c r="O19" s="2">
        <f t="shared" si="2"/>
        <v>0</v>
      </c>
      <c r="P19" s="25">
        <f t="shared" si="0"/>
        <v>0</v>
      </c>
    </row>
    <row r="20" spans="1:16" x14ac:dyDescent="0.25">
      <c r="A20" s="10"/>
      <c r="B20" s="22"/>
      <c r="C20" s="1"/>
      <c r="D20" s="1"/>
      <c r="E20" s="1"/>
      <c r="F20" s="11"/>
      <c r="G20" s="11"/>
      <c r="H20" s="2">
        <f t="shared" si="1"/>
        <v>8248.99</v>
      </c>
      <c r="I20" s="2"/>
      <c r="J20" s="1"/>
      <c r="K20" s="1"/>
      <c r="L20" s="1"/>
      <c r="M20" s="2"/>
      <c r="N20" s="2"/>
      <c r="O20" s="2">
        <f t="shared" si="2"/>
        <v>0</v>
      </c>
      <c r="P20" s="25">
        <f t="shared" si="0"/>
        <v>0</v>
      </c>
    </row>
    <row r="21" spans="1:16" x14ac:dyDescent="0.25">
      <c r="A21" s="10"/>
      <c r="B21" s="22"/>
      <c r="C21" s="1"/>
      <c r="D21" s="1"/>
      <c r="E21" s="1"/>
      <c r="F21" s="11"/>
      <c r="G21" s="11"/>
      <c r="H21" s="2">
        <f t="shared" si="1"/>
        <v>8248.99</v>
      </c>
      <c r="I21" s="2"/>
      <c r="J21" s="1"/>
      <c r="K21" s="1"/>
      <c r="L21" s="1"/>
      <c r="M21" s="2"/>
      <c r="N21" s="2"/>
      <c r="O21" s="2">
        <f t="shared" si="2"/>
        <v>0</v>
      </c>
      <c r="P21" s="25">
        <f t="shared" si="0"/>
        <v>0</v>
      </c>
    </row>
    <row r="22" spans="1:16" x14ac:dyDescent="0.25">
      <c r="A22" s="10"/>
      <c r="B22" s="22"/>
      <c r="C22" s="1"/>
      <c r="D22" s="1"/>
      <c r="E22" s="1"/>
      <c r="F22" s="11"/>
      <c r="G22" s="11"/>
      <c r="H22" s="2">
        <f t="shared" si="1"/>
        <v>8248.99</v>
      </c>
      <c r="I22" s="2"/>
      <c r="J22" s="1"/>
      <c r="K22" s="1"/>
      <c r="L22" s="1"/>
      <c r="M22" s="2"/>
      <c r="N22" s="2"/>
      <c r="O22" s="2">
        <f t="shared" si="2"/>
        <v>0</v>
      </c>
      <c r="P22" s="25">
        <f t="shared" si="0"/>
        <v>0</v>
      </c>
    </row>
    <row r="23" spans="1:16" x14ac:dyDescent="0.25">
      <c r="A23" s="10"/>
      <c r="B23" s="22"/>
      <c r="C23" s="1"/>
      <c r="D23" s="1"/>
      <c r="E23" s="1"/>
      <c r="F23" s="11"/>
      <c r="G23" s="11"/>
      <c r="H23" s="2">
        <f t="shared" si="1"/>
        <v>8248.99</v>
      </c>
      <c r="I23" s="2"/>
      <c r="J23" s="1"/>
      <c r="K23" s="1"/>
      <c r="L23" s="1"/>
      <c r="M23" s="2"/>
      <c r="N23" s="2"/>
      <c r="O23" s="2">
        <f t="shared" si="2"/>
        <v>0</v>
      </c>
      <c r="P23" s="25">
        <f t="shared" si="0"/>
        <v>0</v>
      </c>
    </row>
    <row r="24" spans="1:16" x14ac:dyDescent="0.25">
      <c r="A24" s="10"/>
      <c r="B24" s="22"/>
      <c r="C24" s="1"/>
      <c r="D24" s="1"/>
      <c r="E24" s="1"/>
      <c r="F24" s="11"/>
      <c r="G24" s="11"/>
      <c r="H24" s="2">
        <f t="shared" si="1"/>
        <v>8248.99</v>
      </c>
      <c r="I24" s="2"/>
      <c r="J24" s="1"/>
      <c r="K24" s="1"/>
      <c r="L24" s="1"/>
      <c r="M24" s="2"/>
      <c r="N24" s="2"/>
      <c r="O24" s="2">
        <f t="shared" si="2"/>
        <v>0</v>
      </c>
      <c r="P24" s="25">
        <f t="shared" si="0"/>
        <v>0</v>
      </c>
    </row>
    <row r="25" spans="1:16" x14ac:dyDescent="0.25">
      <c r="A25" s="10"/>
      <c r="B25" s="22"/>
      <c r="C25" s="1"/>
      <c r="D25" s="1"/>
      <c r="E25" s="1"/>
      <c r="F25" s="11"/>
      <c r="G25" s="11"/>
      <c r="H25" s="2">
        <f t="shared" si="1"/>
        <v>8248.99</v>
      </c>
      <c r="I25" s="2"/>
      <c r="J25" s="1"/>
      <c r="K25" s="1"/>
      <c r="L25" s="1"/>
      <c r="M25" s="2"/>
      <c r="N25" s="2"/>
      <c r="O25" s="2">
        <f t="shared" si="2"/>
        <v>0</v>
      </c>
      <c r="P25" s="25">
        <f t="shared" si="0"/>
        <v>0</v>
      </c>
    </row>
    <row r="26" spans="1:16" x14ac:dyDescent="0.25">
      <c r="A26" s="10"/>
      <c r="B26" s="22"/>
      <c r="C26" s="1"/>
      <c r="D26" s="1"/>
      <c r="E26" s="1"/>
      <c r="F26" s="11"/>
      <c r="G26" s="11"/>
      <c r="H26" s="2">
        <f t="shared" si="1"/>
        <v>8248.99</v>
      </c>
      <c r="I26" s="2"/>
      <c r="J26" s="1"/>
      <c r="K26" s="1"/>
      <c r="L26" s="1"/>
      <c r="M26" s="2"/>
      <c r="N26" s="2"/>
      <c r="O26" s="2">
        <f t="shared" si="2"/>
        <v>0</v>
      </c>
      <c r="P26" s="25">
        <f t="shared" si="0"/>
        <v>0</v>
      </c>
    </row>
    <row r="27" spans="1:16" x14ac:dyDescent="0.25">
      <c r="A27" s="10"/>
      <c r="B27" s="22"/>
      <c r="C27" s="1"/>
      <c r="D27" s="1"/>
      <c r="E27" s="1"/>
      <c r="F27" s="11"/>
      <c r="G27" s="11"/>
      <c r="H27" s="2">
        <f t="shared" si="1"/>
        <v>8248.99</v>
      </c>
      <c r="I27" s="2"/>
      <c r="J27" s="1"/>
      <c r="K27" s="1"/>
      <c r="L27" s="1"/>
      <c r="M27" s="2"/>
      <c r="N27" s="2"/>
      <c r="O27" s="2">
        <f t="shared" si="2"/>
        <v>0</v>
      </c>
      <c r="P27" s="25">
        <f t="shared" si="0"/>
        <v>0</v>
      </c>
    </row>
    <row r="28" spans="1:16" x14ac:dyDescent="0.25">
      <c r="A28" s="10"/>
      <c r="B28" s="22"/>
      <c r="C28" s="1"/>
      <c r="D28" s="1"/>
      <c r="E28" s="1"/>
      <c r="F28" s="11"/>
      <c r="G28" s="11"/>
      <c r="H28" s="2">
        <f t="shared" si="1"/>
        <v>8248.99</v>
      </c>
      <c r="I28" s="2"/>
      <c r="J28" s="1"/>
      <c r="K28" s="1"/>
      <c r="L28" s="1"/>
      <c r="M28" s="2"/>
      <c r="N28" s="2"/>
      <c r="O28" s="2">
        <f t="shared" si="2"/>
        <v>0</v>
      </c>
      <c r="P28" s="25">
        <f t="shared" si="0"/>
        <v>0</v>
      </c>
    </row>
    <row r="29" spans="1:16" x14ac:dyDescent="0.25">
      <c r="A29" s="10"/>
      <c r="B29" s="22"/>
      <c r="C29" s="1"/>
      <c r="D29" s="1"/>
      <c r="E29" s="1"/>
      <c r="F29" s="11"/>
      <c r="G29" s="11"/>
      <c r="H29" s="2">
        <f t="shared" si="1"/>
        <v>8248.99</v>
      </c>
      <c r="I29" s="2"/>
      <c r="J29" s="1"/>
      <c r="K29" s="1"/>
      <c r="L29" s="1"/>
      <c r="M29" s="2"/>
      <c r="N29" s="2"/>
      <c r="O29" s="2">
        <f t="shared" si="2"/>
        <v>0</v>
      </c>
      <c r="P29" s="25">
        <f t="shared" si="0"/>
        <v>0</v>
      </c>
    </row>
    <row r="30" spans="1:16" x14ac:dyDescent="0.25">
      <c r="A30" s="10"/>
      <c r="B30" s="22"/>
      <c r="C30" s="1"/>
      <c r="D30" s="1"/>
      <c r="E30" s="1"/>
      <c r="F30" s="11"/>
      <c r="G30" s="11"/>
      <c r="H30" s="2">
        <f t="shared" si="1"/>
        <v>8248.99</v>
      </c>
      <c r="I30" s="2"/>
      <c r="J30" s="1"/>
      <c r="K30" s="1"/>
      <c r="L30" s="1"/>
      <c r="M30" s="2"/>
      <c r="N30" s="2"/>
      <c r="O30" s="2">
        <f t="shared" si="2"/>
        <v>0</v>
      </c>
      <c r="P30" s="25">
        <f t="shared" si="0"/>
        <v>0</v>
      </c>
    </row>
    <row r="31" spans="1:16" x14ac:dyDescent="0.25">
      <c r="A31" s="10"/>
      <c r="B31" s="22"/>
      <c r="C31" s="1"/>
      <c r="D31" s="1"/>
      <c r="E31" s="1"/>
      <c r="F31" s="11"/>
      <c r="G31" s="11"/>
      <c r="H31" s="2">
        <f t="shared" si="1"/>
        <v>8248.99</v>
      </c>
      <c r="I31" s="2"/>
      <c r="J31" s="1"/>
      <c r="K31" s="1"/>
      <c r="L31" s="1"/>
      <c r="M31" s="2"/>
      <c r="N31" s="2"/>
      <c r="O31" s="2">
        <f t="shared" si="2"/>
        <v>0</v>
      </c>
      <c r="P31" s="25">
        <f t="shared" si="0"/>
        <v>0</v>
      </c>
    </row>
    <row r="32" spans="1:16" x14ac:dyDescent="0.25">
      <c r="A32" s="10"/>
      <c r="B32" s="22"/>
      <c r="C32" s="1"/>
      <c r="D32" s="1"/>
      <c r="E32" s="1"/>
      <c r="F32" s="11"/>
      <c r="G32" s="11"/>
      <c r="H32" s="2">
        <f t="shared" si="1"/>
        <v>8248.99</v>
      </c>
      <c r="I32" s="2"/>
      <c r="J32" s="1"/>
      <c r="K32" s="1"/>
      <c r="L32" s="1"/>
      <c r="M32" s="2"/>
      <c r="N32" s="2"/>
      <c r="O32" s="2">
        <f t="shared" si="2"/>
        <v>0</v>
      </c>
      <c r="P32" s="25">
        <f t="shared" si="0"/>
        <v>0</v>
      </c>
    </row>
    <row r="33" spans="1:16" x14ac:dyDescent="0.25">
      <c r="A33" s="10"/>
      <c r="B33" s="22"/>
      <c r="C33" s="1"/>
      <c r="D33" s="1"/>
      <c r="E33" s="1"/>
      <c r="F33" s="11"/>
      <c r="G33" s="11"/>
      <c r="H33" s="2">
        <f t="shared" si="1"/>
        <v>8248.99</v>
      </c>
      <c r="I33" s="2"/>
      <c r="J33" s="1"/>
      <c r="K33" s="1"/>
      <c r="L33" s="1"/>
      <c r="M33" s="2"/>
      <c r="N33" s="2"/>
      <c r="O33" s="2">
        <f t="shared" si="2"/>
        <v>0</v>
      </c>
      <c r="P33" s="25">
        <f t="shared" si="0"/>
        <v>0</v>
      </c>
    </row>
    <row r="34" spans="1:16" x14ac:dyDescent="0.25">
      <c r="A34" s="10"/>
      <c r="B34" s="22"/>
      <c r="C34" s="1"/>
      <c r="D34" s="1"/>
      <c r="E34" s="1"/>
      <c r="F34" s="11"/>
      <c r="G34" s="11"/>
      <c r="H34" s="2">
        <f t="shared" si="1"/>
        <v>8248.99</v>
      </c>
      <c r="I34" s="2"/>
      <c r="J34" s="1"/>
      <c r="K34" s="1"/>
      <c r="L34" s="1"/>
      <c r="M34" s="2"/>
      <c r="N34" s="2"/>
      <c r="O34" s="2">
        <f t="shared" si="2"/>
        <v>0</v>
      </c>
      <c r="P34" s="25">
        <f t="shared" si="0"/>
        <v>0</v>
      </c>
    </row>
    <row r="35" spans="1:16" x14ac:dyDescent="0.25">
      <c r="A35" s="10"/>
      <c r="B35" s="22"/>
      <c r="C35" s="1"/>
      <c r="D35" s="1"/>
      <c r="E35" s="1"/>
      <c r="F35" s="11"/>
      <c r="G35" s="11"/>
      <c r="H35" s="2">
        <f t="shared" si="1"/>
        <v>8248.99</v>
      </c>
      <c r="I35" s="2"/>
      <c r="J35" s="1"/>
      <c r="K35" s="1"/>
      <c r="L35" s="1"/>
      <c r="M35" s="2"/>
      <c r="N35" s="2"/>
      <c r="O35" s="2">
        <f t="shared" si="2"/>
        <v>0</v>
      </c>
      <c r="P35" s="25">
        <f t="shared" si="0"/>
        <v>0</v>
      </c>
    </row>
    <row r="36" spans="1:16" x14ac:dyDescent="0.25">
      <c r="A36" s="10"/>
      <c r="B36" s="22"/>
      <c r="C36" s="1"/>
      <c r="D36" s="1"/>
      <c r="E36" s="1"/>
      <c r="F36" s="11"/>
      <c r="G36" s="11"/>
      <c r="H36" s="2">
        <f t="shared" si="1"/>
        <v>8248.99</v>
      </c>
      <c r="I36" s="2"/>
      <c r="J36" s="1"/>
      <c r="K36" s="1"/>
      <c r="L36" s="1"/>
      <c r="M36" s="2"/>
      <c r="N36" s="2"/>
      <c r="O36" s="2">
        <f t="shared" si="2"/>
        <v>0</v>
      </c>
      <c r="P36" s="25">
        <f t="shared" si="0"/>
        <v>0</v>
      </c>
    </row>
    <row r="37" spans="1:16" x14ac:dyDescent="0.25">
      <c r="A37" s="10"/>
      <c r="B37" s="22"/>
      <c r="C37" s="1"/>
      <c r="D37" s="1"/>
      <c r="E37" s="1"/>
      <c r="F37" s="11"/>
      <c r="G37" s="11"/>
      <c r="H37" s="2">
        <f t="shared" si="1"/>
        <v>8248.99</v>
      </c>
      <c r="I37" s="2"/>
      <c r="J37" s="1"/>
      <c r="K37" s="1"/>
      <c r="L37" s="1"/>
      <c r="M37" s="2"/>
      <c r="N37" s="2"/>
      <c r="O37" s="2">
        <f t="shared" si="2"/>
        <v>0</v>
      </c>
      <c r="P37" s="25">
        <f t="shared" si="0"/>
        <v>0</v>
      </c>
    </row>
    <row r="38" spans="1:16" x14ac:dyDescent="0.25">
      <c r="A38" s="16"/>
      <c r="B38" s="23"/>
      <c r="C38" s="17"/>
      <c r="D38" s="17"/>
      <c r="E38" s="17"/>
      <c r="F38" s="18"/>
      <c r="G38" s="18"/>
      <c r="H38" s="19">
        <f t="shared" si="1"/>
        <v>8248.99</v>
      </c>
      <c r="I38" s="19"/>
      <c r="J38" s="17"/>
      <c r="K38" s="17"/>
      <c r="L38" s="17"/>
      <c r="M38" s="19"/>
      <c r="N38" s="19"/>
      <c r="O38" s="2">
        <f t="shared" si="2"/>
        <v>0</v>
      </c>
      <c r="P38" s="25">
        <f t="shared" si="0"/>
        <v>0</v>
      </c>
    </row>
    <row r="39" spans="1:16" x14ac:dyDescent="0.25">
      <c r="A39" s="10"/>
      <c r="B39" s="22"/>
      <c r="C39" s="1"/>
      <c r="D39" s="1"/>
      <c r="E39" s="1"/>
      <c r="F39" s="11"/>
      <c r="G39" s="11"/>
      <c r="H39" s="2">
        <f t="shared" si="1"/>
        <v>8248.99</v>
      </c>
      <c r="I39" s="2"/>
      <c r="J39" s="1"/>
      <c r="K39" s="1"/>
      <c r="L39" s="1"/>
      <c r="M39" s="2"/>
      <c r="N39" s="2"/>
      <c r="O39" s="2">
        <f t="shared" si="2"/>
        <v>0</v>
      </c>
      <c r="P39" s="25">
        <f t="shared" si="0"/>
        <v>0</v>
      </c>
    </row>
    <row r="40" spans="1:16" x14ac:dyDescent="0.25">
      <c r="A40" s="10"/>
      <c r="B40" s="22"/>
      <c r="C40" s="1"/>
      <c r="D40" s="1"/>
      <c r="E40" s="1"/>
      <c r="F40" s="11"/>
      <c r="G40" s="11"/>
      <c r="H40" s="2">
        <f t="shared" si="1"/>
        <v>8248.99</v>
      </c>
      <c r="I40" s="2"/>
      <c r="J40" s="1"/>
      <c r="K40" s="1"/>
      <c r="L40" s="1"/>
      <c r="M40" s="2"/>
      <c r="N40" s="2"/>
      <c r="O40" s="2">
        <f t="shared" si="2"/>
        <v>0</v>
      </c>
      <c r="P40" s="25">
        <f t="shared" si="0"/>
        <v>0</v>
      </c>
    </row>
    <row r="41" spans="1:16" x14ac:dyDescent="0.25">
      <c r="A41" s="10"/>
      <c r="B41" s="22"/>
      <c r="C41" s="1"/>
      <c r="D41" s="1"/>
      <c r="E41" s="1"/>
      <c r="F41" s="11"/>
      <c r="G41" s="11"/>
      <c r="H41" s="2">
        <f t="shared" si="1"/>
        <v>8248.99</v>
      </c>
      <c r="I41" s="2"/>
      <c r="J41" s="1"/>
      <c r="K41" s="1"/>
      <c r="L41" s="1"/>
      <c r="M41" s="2"/>
      <c r="N41" s="2"/>
      <c r="O41" s="2">
        <f t="shared" si="2"/>
        <v>0</v>
      </c>
      <c r="P41" s="25">
        <f t="shared" si="0"/>
        <v>0</v>
      </c>
    </row>
    <row r="42" spans="1:16" x14ac:dyDescent="0.25">
      <c r="A42" s="10"/>
      <c r="B42" s="22"/>
      <c r="C42" s="1"/>
      <c r="D42" s="1"/>
      <c r="E42" s="1"/>
      <c r="F42" s="11"/>
      <c r="G42" s="11"/>
      <c r="H42" s="2">
        <f t="shared" si="1"/>
        <v>8248.99</v>
      </c>
      <c r="I42" s="2"/>
      <c r="J42" s="1"/>
      <c r="K42" s="1"/>
      <c r="L42" s="1"/>
      <c r="M42" s="2"/>
      <c r="N42" s="2"/>
      <c r="O42" s="2">
        <f t="shared" si="2"/>
        <v>0</v>
      </c>
      <c r="P42" s="25">
        <f t="shared" si="0"/>
        <v>0</v>
      </c>
    </row>
    <row r="43" spans="1:16" x14ac:dyDescent="0.25">
      <c r="A43" s="10"/>
      <c r="B43" s="22"/>
      <c r="C43" s="1"/>
      <c r="D43" s="1"/>
      <c r="E43" s="1"/>
      <c r="F43" s="11"/>
      <c r="G43" s="11"/>
      <c r="H43" s="2">
        <f t="shared" si="1"/>
        <v>8248.99</v>
      </c>
      <c r="I43" s="2"/>
      <c r="J43" s="1"/>
      <c r="K43" s="1"/>
      <c r="L43" s="1"/>
      <c r="M43" s="2"/>
      <c r="N43" s="2"/>
      <c r="O43" s="2">
        <f t="shared" si="2"/>
        <v>0</v>
      </c>
      <c r="P43" s="25">
        <f t="shared" si="0"/>
        <v>0</v>
      </c>
    </row>
    <row r="44" spans="1:16" x14ac:dyDescent="0.25">
      <c r="A44" s="10"/>
      <c r="B44" s="22"/>
      <c r="C44" s="1"/>
      <c r="D44" s="1"/>
      <c r="E44" s="1"/>
      <c r="F44" s="11"/>
      <c r="G44" s="11"/>
      <c r="H44" s="2">
        <f t="shared" si="1"/>
        <v>8248.99</v>
      </c>
      <c r="I44" s="2"/>
      <c r="J44" s="1"/>
      <c r="K44" s="1"/>
      <c r="L44" s="1"/>
      <c r="M44" s="2"/>
      <c r="N44" s="2"/>
      <c r="O44" s="2">
        <f t="shared" si="2"/>
        <v>0</v>
      </c>
      <c r="P44" s="25">
        <f t="shared" si="0"/>
        <v>0</v>
      </c>
    </row>
    <row r="45" spans="1:16" x14ac:dyDescent="0.25">
      <c r="A45" s="10"/>
      <c r="B45" s="22"/>
      <c r="C45" s="1"/>
      <c r="D45" s="1"/>
      <c r="E45" s="1"/>
      <c r="F45" s="11"/>
      <c r="G45" s="11"/>
      <c r="H45" s="2">
        <f t="shared" si="1"/>
        <v>8248.99</v>
      </c>
      <c r="I45" s="2"/>
      <c r="J45" s="1"/>
      <c r="K45" s="1"/>
      <c r="L45" s="1"/>
      <c r="M45" s="2"/>
      <c r="N45" s="2"/>
      <c r="O45" s="2">
        <f t="shared" si="2"/>
        <v>0</v>
      </c>
      <c r="P45" s="25">
        <f t="shared" si="0"/>
        <v>0</v>
      </c>
    </row>
    <row r="46" spans="1:16" x14ac:dyDescent="0.25">
      <c r="A46" s="10"/>
      <c r="B46" s="22"/>
      <c r="C46" s="1"/>
      <c r="D46" s="1"/>
      <c r="E46" s="1"/>
      <c r="F46" s="11"/>
      <c r="G46" s="11"/>
      <c r="H46" s="2">
        <f t="shared" si="1"/>
        <v>8248.99</v>
      </c>
      <c r="I46" s="2"/>
      <c r="J46" s="1"/>
      <c r="K46" s="1"/>
      <c r="L46" s="1"/>
      <c r="M46" s="2"/>
      <c r="N46" s="2"/>
      <c r="O46" s="2">
        <f t="shared" si="2"/>
        <v>0</v>
      </c>
      <c r="P46" s="25">
        <f t="shared" si="0"/>
        <v>0</v>
      </c>
    </row>
    <row r="47" spans="1:16" x14ac:dyDescent="0.25">
      <c r="A47" s="10"/>
      <c r="B47" s="22"/>
      <c r="C47" s="1"/>
      <c r="D47" s="1"/>
      <c r="E47" s="1"/>
      <c r="F47" s="11"/>
      <c r="G47" s="11"/>
      <c r="H47" s="2">
        <f t="shared" si="1"/>
        <v>8248.99</v>
      </c>
      <c r="I47" s="2"/>
      <c r="J47" s="1"/>
      <c r="K47" s="1"/>
      <c r="L47" s="1"/>
      <c r="M47" s="2"/>
      <c r="N47" s="2"/>
      <c r="O47" s="2">
        <f t="shared" si="2"/>
        <v>0</v>
      </c>
      <c r="P47" s="25">
        <f t="shared" si="0"/>
        <v>0</v>
      </c>
    </row>
    <row r="48" spans="1:16" x14ac:dyDescent="0.25">
      <c r="A48" s="10"/>
      <c r="B48" s="22"/>
      <c r="C48" s="1"/>
      <c r="D48" s="1"/>
      <c r="E48" s="1"/>
      <c r="F48" s="11"/>
      <c r="G48" s="11"/>
      <c r="H48" s="2">
        <f t="shared" si="1"/>
        <v>8248.99</v>
      </c>
      <c r="I48" s="2"/>
      <c r="J48" s="1"/>
      <c r="K48" s="1"/>
      <c r="L48" s="1"/>
      <c r="M48" s="2"/>
      <c r="N48" s="2"/>
      <c r="O48" s="2">
        <f t="shared" si="2"/>
        <v>0</v>
      </c>
      <c r="P48" s="25">
        <f t="shared" si="0"/>
        <v>0</v>
      </c>
    </row>
    <row r="49" spans="1:16" x14ac:dyDescent="0.25">
      <c r="A49" s="10"/>
      <c r="B49" s="22"/>
      <c r="C49" s="1"/>
      <c r="D49" s="1"/>
      <c r="E49" s="1"/>
      <c r="F49" s="11"/>
      <c r="G49" s="11"/>
      <c r="H49" s="2">
        <f t="shared" si="1"/>
        <v>8248.99</v>
      </c>
      <c r="I49" s="2"/>
      <c r="J49" s="1"/>
      <c r="K49" s="1"/>
      <c r="L49" s="1"/>
      <c r="M49" s="2"/>
      <c r="N49" s="2"/>
      <c r="O49" s="2">
        <f t="shared" si="2"/>
        <v>0</v>
      </c>
      <c r="P49" s="25">
        <f t="shared" si="0"/>
        <v>0</v>
      </c>
    </row>
    <row r="50" spans="1:16" x14ac:dyDescent="0.25">
      <c r="A50" s="10"/>
      <c r="B50" s="22"/>
      <c r="C50" s="1"/>
      <c r="D50" s="1"/>
      <c r="E50" s="1"/>
      <c r="F50" s="11"/>
      <c r="G50" s="11"/>
      <c r="H50" s="2">
        <f t="shared" si="1"/>
        <v>8248.99</v>
      </c>
      <c r="I50" s="2"/>
      <c r="J50" s="1"/>
      <c r="K50" s="1"/>
      <c r="L50" s="1"/>
      <c r="M50" s="2"/>
      <c r="N50" s="2"/>
      <c r="O50" s="2">
        <f t="shared" si="2"/>
        <v>0</v>
      </c>
      <c r="P50" s="25">
        <f t="shared" si="0"/>
        <v>0</v>
      </c>
    </row>
    <row r="51" spans="1:16" x14ac:dyDescent="0.25">
      <c r="A51" s="10"/>
      <c r="B51" s="22"/>
      <c r="C51" s="1"/>
      <c r="D51" s="1"/>
      <c r="E51" s="1"/>
      <c r="F51" s="11"/>
      <c r="G51" s="11"/>
      <c r="H51" s="2">
        <f t="shared" si="1"/>
        <v>8248.99</v>
      </c>
      <c r="I51" s="2"/>
      <c r="J51" s="1"/>
      <c r="K51" s="1"/>
      <c r="L51" s="1"/>
      <c r="M51" s="2"/>
      <c r="N51" s="2"/>
      <c r="O51" s="2">
        <f t="shared" si="2"/>
        <v>0</v>
      </c>
      <c r="P51" s="25">
        <f t="shared" si="0"/>
        <v>0</v>
      </c>
    </row>
    <row r="52" spans="1:16" x14ac:dyDescent="0.25">
      <c r="A52" s="10"/>
      <c r="B52" s="22"/>
      <c r="C52" s="1"/>
      <c r="D52" s="1"/>
      <c r="E52" s="1"/>
      <c r="F52" s="11"/>
      <c r="G52" s="11"/>
      <c r="H52" s="2">
        <f t="shared" si="1"/>
        <v>8248.99</v>
      </c>
      <c r="I52" s="2"/>
      <c r="J52" s="1"/>
      <c r="K52" s="1"/>
      <c r="L52" s="1"/>
      <c r="M52" s="2"/>
      <c r="N52" s="2"/>
      <c r="O52" s="2">
        <f t="shared" si="2"/>
        <v>0</v>
      </c>
      <c r="P52" s="25">
        <f t="shared" si="0"/>
        <v>0</v>
      </c>
    </row>
    <row r="53" spans="1:16" x14ac:dyDescent="0.25">
      <c r="A53" s="10"/>
      <c r="B53" s="22"/>
      <c r="C53" s="1"/>
      <c r="D53" s="1"/>
      <c r="E53" s="1"/>
      <c r="F53" s="11"/>
      <c r="G53" s="11"/>
      <c r="H53" s="2">
        <f t="shared" si="1"/>
        <v>8248.99</v>
      </c>
      <c r="I53" s="2"/>
      <c r="J53" s="1"/>
      <c r="K53" s="1"/>
      <c r="L53" s="1"/>
      <c r="M53" s="2"/>
      <c r="N53" s="2"/>
      <c r="O53" s="2">
        <f t="shared" si="2"/>
        <v>0</v>
      </c>
      <c r="P53" s="25">
        <f t="shared" si="0"/>
        <v>0</v>
      </c>
    </row>
    <row r="54" spans="1:16" x14ac:dyDescent="0.25">
      <c r="A54" s="10"/>
      <c r="B54" s="22"/>
      <c r="C54" s="1"/>
      <c r="D54" s="1"/>
      <c r="E54" s="1"/>
      <c r="F54" s="11"/>
      <c r="G54" s="11"/>
      <c r="H54" s="2">
        <f t="shared" si="1"/>
        <v>8248.99</v>
      </c>
      <c r="I54" s="2"/>
      <c r="J54" s="1"/>
      <c r="K54" s="1"/>
      <c r="L54" s="1"/>
      <c r="M54" s="2"/>
      <c r="N54" s="2"/>
      <c r="O54" s="2">
        <f t="shared" si="2"/>
        <v>0</v>
      </c>
      <c r="P54" s="25">
        <f t="shared" si="0"/>
        <v>0</v>
      </c>
    </row>
    <row r="55" spans="1:16" x14ac:dyDescent="0.25">
      <c r="A55" s="16"/>
      <c r="B55" s="23"/>
      <c r="C55" s="17"/>
      <c r="D55" s="17"/>
      <c r="E55" s="17"/>
      <c r="F55" s="18"/>
      <c r="G55" s="18"/>
      <c r="H55" s="19">
        <f t="shared" si="1"/>
        <v>8248.99</v>
      </c>
      <c r="I55" s="19"/>
      <c r="J55" s="17"/>
      <c r="K55" s="17"/>
      <c r="L55" s="17"/>
      <c r="M55" s="19"/>
      <c r="N55" s="19"/>
      <c r="O55" s="2">
        <f t="shared" si="2"/>
        <v>0</v>
      </c>
      <c r="P55" s="25">
        <f t="shared" si="0"/>
        <v>0</v>
      </c>
    </row>
    <row r="56" spans="1:16" x14ac:dyDescent="0.25">
      <c r="A56" s="10"/>
      <c r="B56" s="22"/>
      <c r="C56" s="1"/>
      <c r="D56" s="1"/>
      <c r="E56" s="1"/>
      <c r="F56" s="11"/>
      <c r="G56" s="11"/>
      <c r="H56" s="2">
        <f t="shared" si="1"/>
        <v>8248.99</v>
      </c>
      <c r="I56" s="2"/>
      <c r="J56" s="1"/>
      <c r="K56" s="1"/>
      <c r="L56" s="1"/>
      <c r="M56" s="2"/>
      <c r="N56" s="2"/>
      <c r="O56" s="2">
        <f t="shared" si="2"/>
        <v>0</v>
      </c>
      <c r="P56" s="25">
        <f t="shared" si="0"/>
        <v>0</v>
      </c>
    </row>
    <row r="57" spans="1:16" x14ac:dyDescent="0.25">
      <c r="A57" s="10"/>
      <c r="B57" s="22"/>
      <c r="C57" s="1"/>
      <c r="D57" s="1"/>
      <c r="E57" s="1"/>
      <c r="F57" s="11"/>
      <c r="G57" s="11"/>
      <c r="H57" s="2">
        <f t="shared" si="1"/>
        <v>8248.99</v>
      </c>
      <c r="I57" s="2"/>
      <c r="J57" s="1"/>
      <c r="K57" s="1"/>
      <c r="L57" s="1"/>
      <c r="M57" s="2"/>
      <c r="N57" s="2"/>
      <c r="O57" s="2">
        <f t="shared" si="2"/>
        <v>0</v>
      </c>
      <c r="P57" s="25">
        <f t="shared" si="0"/>
        <v>0</v>
      </c>
    </row>
    <row r="58" spans="1:16" x14ac:dyDescent="0.25">
      <c r="A58" s="10"/>
      <c r="B58" s="22"/>
      <c r="C58" s="1"/>
      <c r="D58" s="1"/>
      <c r="E58" s="1"/>
      <c r="F58" s="11"/>
      <c r="G58" s="11"/>
      <c r="H58" s="2">
        <f t="shared" si="1"/>
        <v>8248.99</v>
      </c>
      <c r="I58" s="2"/>
      <c r="J58" s="1"/>
      <c r="K58" s="1"/>
      <c r="L58" s="1"/>
      <c r="M58" s="2"/>
      <c r="N58" s="2"/>
      <c r="O58" s="2">
        <f t="shared" si="2"/>
        <v>0</v>
      </c>
      <c r="P58" s="25">
        <f t="shared" si="0"/>
        <v>0</v>
      </c>
    </row>
    <row r="59" spans="1:16" x14ac:dyDescent="0.25">
      <c r="A59" s="10"/>
      <c r="B59" s="22"/>
      <c r="C59" s="1"/>
      <c r="D59" s="1"/>
      <c r="E59" s="1"/>
      <c r="F59" s="11"/>
      <c r="G59" s="11"/>
      <c r="H59" s="2">
        <f t="shared" si="1"/>
        <v>8248.99</v>
      </c>
      <c r="I59" s="2"/>
      <c r="J59" s="1"/>
      <c r="K59" s="1"/>
      <c r="L59" s="1"/>
      <c r="M59" s="2"/>
      <c r="N59" s="2"/>
      <c r="O59" s="2">
        <f t="shared" si="2"/>
        <v>0</v>
      </c>
      <c r="P59" s="25">
        <f t="shared" si="0"/>
        <v>0</v>
      </c>
    </row>
    <row r="60" spans="1:16" x14ac:dyDescent="0.25">
      <c r="A60" s="10"/>
      <c r="B60" s="22"/>
      <c r="C60" s="1"/>
      <c r="D60" s="1"/>
      <c r="E60" s="1"/>
      <c r="F60" s="11"/>
      <c r="G60" s="11"/>
      <c r="H60" s="2">
        <f t="shared" si="1"/>
        <v>8248.99</v>
      </c>
      <c r="I60" s="2"/>
      <c r="J60" s="1"/>
      <c r="K60" s="1"/>
      <c r="L60" s="1"/>
      <c r="M60" s="2"/>
      <c r="N60" s="2"/>
      <c r="O60" s="2">
        <f t="shared" si="2"/>
        <v>0</v>
      </c>
      <c r="P60" s="25">
        <f t="shared" si="0"/>
        <v>0</v>
      </c>
    </row>
    <row r="61" spans="1:16" x14ac:dyDescent="0.25">
      <c r="A61" s="10"/>
      <c r="B61" s="22"/>
      <c r="C61" s="1"/>
      <c r="D61" s="1"/>
      <c r="E61" s="1"/>
      <c r="F61" s="11"/>
      <c r="G61" s="11"/>
      <c r="H61" s="2">
        <f t="shared" si="1"/>
        <v>8248.99</v>
      </c>
      <c r="I61" s="2"/>
      <c r="J61" s="1"/>
      <c r="K61" s="1"/>
      <c r="L61" s="1"/>
      <c r="M61" s="2"/>
      <c r="N61" s="2"/>
      <c r="O61" s="2">
        <f t="shared" si="2"/>
        <v>0</v>
      </c>
      <c r="P61" s="25">
        <f t="shared" si="0"/>
        <v>0</v>
      </c>
    </row>
    <row r="62" spans="1:16" x14ac:dyDescent="0.25">
      <c r="A62" s="16"/>
      <c r="B62" s="23"/>
      <c r="C62" s="17"/>
      <c r="D62" s="17"/>
      <c r="E62" s="17"/>
      <c r="F62" s="18"/>
      <c r="G62" s="18"/>
      <c r="H62" s="19">
        <f t="shared" si="1"/>
        <v>8248.99</v>
      </c>
      <c r="I62" s="19"/>
      <c r="J62" s="17"/>
      <c r="K62" s="17"/>
      <c r="L62" s="17"/>
      <c r="M62" s="19"/>
      <c r="N62" s="19"/>
      <c r="O62" s="2">
        <f t="shared" si="2"/>
        <v>0</v>
      </c>
      <c r="P62" s="25">
        <f t="shared" si="0"/>
        <v>0</v>
      </c>
    </row>
    <row r="63" spans="1:16" x14ac:dyDescent="0.25">
      <c r="A63" s="10"/>
      <c r="B63" s="22"/>
      <c r="C63" s="1"/>
      <c r="D63" s="1"/>
      <c r="E63" s="1"/>
      <c r="F63" s="11"/>
      <c r="G63" s="11"/>
      <c r="H63" s="2">
        <f t="shared" si="1"/>
        <v>8248.99</v>
      </c>
      <c r="I63" s="2"/>
      <c r="J63" s="1"/>
      <c r="K63" s="1"/>
      <c r="L63" s="1"/>
      <c r="M63" s="2"/>
      <c r="N63" s="2"/>
      <c r="O63" s="2">
        <f t="shared" si="2"/>
        <v>0</v>
      </c>
      <c r="P63" s="25">
        <f t="shared" si="0"/>
        <v>0</v>
      </c>
    </row>
    <row r="64" spans="1:16" x14ac:dyDescent="0.25">
      <c r="A64" s="10"/>
      <c r="B64" s="22"/>
      <c r="C64" s="1"/>
      <c r="D64" s="1"/>
      <c r="E64" s="1"/>
      <c r="F64" s="11"/>
      <c r="G64" s="11"/>
      <c r="H64" s="2">
        <f t="shared" si="1"/>
        <v>8248.99</v>
      </c>
      <c r="I64" s="2"/>
      <c r="J64" s="1"/>
      <c r="K64" s="1"/>
      <c r="L64" s="1"/>
      <c r="M64" s="2"/>
      <c r="N64" s="2"/>
      <c r="O64" s="2">
        <f t="shared" si="2"/>
        <v>0</v>
      </c>
      <c r="P64" s="25">
        <f t="shared" si="0"/>
        <v>0</v>
      </c>
    </row>
    <row r="65" spans="1:16" x14ac:dyDescent="0.25">
      <c r="A65" s="10"/>
      <c r="B65" s="22"/>
      <c r="C65" s="1"/>
      <c r="D65" s="1"/>
      <c r="E65" s="1"/>
      <c r="F65" s="11"/>
      <c r="G65" s="11"/>
      <c r="H65" s="2">
        <f t="shared" si="1"/>
        <v>8248.99</v>
      </c>
      <c r="I65" s="2"/>
      <c r="J65" s="1"/>
      <c r="K65" s="1"/>
      <c r="L65" s="1"/>
      <c r="M65" s="2"/>
      <c r="N65" s="2"/>
      <c r="O65" s="2">
        <f t="shared" si="2"/>
        <v>0</v>
      </c>
      <c r="P65" s="25">
        <f t="shared" si="0"/>
        <v>0</v>
      </c>
    </row>
    <row r="66" spans="1:16" x14ac:dyDescent="0.25">
      <c r="A66" s="10"/>
      <c r="B66" s="22"/>
      <c r="C66" s="1"/>
      <c r="D66" s="1"/>
      <c r="E66" s="1"/>
      <c r="F66" s="11"/>
      <c r="G66" s="11"/>
      <c r="H66" s="2">
        <f t="shared" si="1"/>
        <v>8248.99</v>
      </c>
      <c r="I66" s="2"/>
      <c r="J66" s="1"/>
      <c r="K66" s="1"/>
      <c r="L66" s="1"/>
      <c r="M66" s="2"/>
      <c r="N66" s="2"/>
      <c r="O66" s="2">
        <f t="shared" si="2"/>
        <v>0</v>
      </c>
      <c r="P66" s="25">
        <f t="shared" si="0"/>
        <v>0</v>
      </c>
    </row>
    <row r="67" spans="1:16" x14ac:dyDescent="0.25">
      <c r="A67" s="10"/>
      <c r="B67" s="22"/>
      <c r="C67" s="1"/>
      <c r="D67" s="1"/>
      <c r="E67" s="1"/>
      <c r="F67" s="11"/>
      <c r="G67" s="11"/>
      <c r="H67" s="2">
        <f t="shared" si="1"/>
        <v>8248.99</v>
      </c>
      <c r="I67" s="2"/>
      <c r="J67" s="1"/>
      <c r="K67" s="1"/>
      <c r="L67" s="1"/>
      <c r="M67" s="2"/>
      <c r="N67" s="2"/>
      <c r="O67" s="2">
        <f t="shared" si="2"/>
        <v>0</v>
      </c>
      <c r="P67" s="25">
        <f t="shared" si="0"/>
        <v>0</v>
      </c>
    </row>
    <row r="68" spans="1:16" x14ac:dyDescent="0.25">
      <c r="A68" s="34"/>
      <c r="B68" s="35"/>
      <c r="C68" s="36"/>
      <c r="D68" s="36"/>
      <c r="E68" s="36"/>
      <c r="F68" s="37"/>
      <c r="G68" s="37"/>
      <c r="H68" s="38">
        <f t="shared" si="1"/>
        <v>8248.99</v>
      </c>
      <c r="I68" s="38"/>
      <c r="J68" s="36"/>
      <c r="K68" s="36"/>
      <c r="L68" s="36"/>
      <c r="M68" s="38"/>
      <c r="N68" s="38"/>
      <c r="O68" s="38">
        <f t="shared" si="2"/>
        <v>0</v>
      </c>
      <c r="P68" s="25">
        <f t="shared" si="0"/>
        <v>0</v>
      </c>
    </row>
    <row r="69" spans="1:16" x14ac:dyDescent="0.25">
      <c r="A69" s="34"/>
      <c r="B69" s="35"/>
      <c r="C69" s="36"/>
      <c r="D69" s="36"/>
      <c r="E69" s="36"/>
      <c r="F69" s="37"/>
      <c r="G69" s="37"/>
      <c r="H69" s="38">
        <f t="shared" si="1"/>
        <v>8248.99</v>
      </c>
      <c r="I69" s="38"/>
      <c r="J69" s="36"/>
      <c r="K69" s="36"/>
      <c r="L69" s="36"/>
      <c r="M69" s="38"/>
      <c r="N69" s="38"/>
      <c r="O69" s="38">
        <f t="shared" si="2"/>
        <v>0</v>
      </c>
      <c r="P69" s="25">
        <f t="shared" si="0"/>
        <v>0</v>
      </c>
    </row>
    <row r="70" spans="1:16" x14ac:dyDescent="0.25">
      <c r="A70" s="10"/>
      <c r="B70" s="22"/>
      <c r="C70" s="1"/>
      <c r="D70" s="1"/>
      <c r="E70" s="1"/>
      <c r="F70" s="11"/>
      <c r="G70" s="11"/>
      <c r="H70" s="2">
        <f t="shared" si="1"/>
        <v>8248.99</v>
      </c>
      <c r="I70" s="2"/>
      <c r="J70" s="1"/>
      <c r="K70" s="1"/>
      <c r="L70" s="1"/>
      <c r="M70" s="2"/>
      <c r="N70" s="2"/>
      <c r="O70" s="2">
        <f t="shared" si="2"/>
        <v>0</v>
      </c>
      <c r="P70" s="25">
        <f t="shared" ref="P70:P80" si="3">I70+M70+N70-G70</f>
        <v>0</v>
      </c>
    </row>
    <row r="71" spans="1:16" x14ac:dyDescent="0.25">
      <c r="A71" s="10"/>
      <c r="B71" s="22"/>
      <c r="C71" s="1"/>
      <c r="D71" s="1"/>
      <c r="E71" s="1"/>
      <c r="F71" s="11"/>
      <c r="G71" s="11"/>
      <c r="H71" s="2">
        <f t="shared" ref="H71:H80" si="4">H70+F71-G71</f>
        <v>8248.99</v>
      </c>
      <c r="I71" s="2"/>
      <c r="J71" s="1"/>
      <c r="K71" s="1"/>
      <c r="L71" s="1"/>
      <c r="M71" s="2"/>
      <c r="N71" s="2"/>
      <c r="O71" s="2">
        <f t="shared" si="2"/>
        <v>0</v>
      </c>
      <c r="P71" s="25">
        <f t="shared" si="3"/>
        <v>0</v>
      </c>
    </row>
    <row r="72" spans="1:16" x14ac:dyDescent="0.25">
      <c r="A72" s="10"/>
      <c r="B72" s="22"/>
      <c r="C72" s="1"/>
      <c r="D72" s="1"/>
      <c r="E72" s="1"/>
      <c r="F72" s="11"/>
      <c r="G72" s="11"/>
      <c r="H72" s="2">
        <f t="shared" si="4"/>
        <v>8248.99</v>
      </c>
      <c r="I72" s="2"/>
      <c r="J72" s="1"/>
      <c r="K72" s="1"/>
      <c r="L72" s="1"/>
      <c r="M72" s="2"/>
      <c r="N72" s="2"/>
      <c r="O72" s="2">
        <f t="shared" ref="O72:O80" si="5">I72+M72-N72</f>
        <v>0</v>
      </c>
      <c r="P72" s="25">
        <f t="shared" si="3"/>
        <v>0</v>
      </c>
    </row>
    <row r="73" spans="1:16" x14ac:dyDescent="0.25">
      <c r="A73" s="10"/>
      <c r="B73" s="22"/>
      <c r="C73" s="1"/>
      <c r="D73" s="1"/>
      <c r="E73" s="1"/>
      <c r="F73" s="11"/>
      <c r="G73" s="11"/>
      <c r="H73" s="2">
        <f t="shared" si="4"/>
        <v>8248.99</v>
      </c>
      <c r="I73" s="2"/>
      <c r="J73" s="1"/>
      <c r="K73" s="1"/>
      <c r="L73" s="1"/>
      <c r="M73" s="2"/>
      <c r="N73" s="2"/>
      <c r="O73" s="2">
        <f t="shared" si="5"/>
        <v>0</v>
      </c>
      <c r="P73" s="25">
        <f t="shared" si="3"/>
        <v>0</v>
      </c>
    </row>
    <row r="74" spans="1:16" x14ac:dyDescent="0.25">
      <c r="A74" s="10"/>
      <c r="B74" s="22"/>
      <c r="C74" s="1"/>
      <c r="D74" s="1"/>
      <c r="E74" s="1"/>
      <c r="F74" s="11"/>
      <c r="G74" s="11"/>
      <c r="H74" s="2">
        <f t="shared" si="4"/>
        <v>8248.99</v>
      </c>
      <c r="I74" s="2"/>
      <c r="J74" s="1"/>
      <c r="K74" s="1"/>
      <c r="L74" s="1"/>
      <c r="M74" s="2"/>
      <c r="N74" s="2"/>
      <c r="O74" s="2">
        <f t="shared" si="5"/>
        <v>0</v>
      </c>
      <c r="P74" s="25">
        <f t="shared" si="3"/>
        <v>0</v>
      </c>
    </row>
    <row r="75" spans="1:16" x14ac:dyDescent="0.25">
      <c r="A75" s="10"/>
      <c r="B75" s="22"/>
      <c r="C75" s="1"/>
      <c r="D75" s="1"/>
      <c r="E75" s="1"/>
      <c r="F75" s="11"/>
      <c r="G75" s="11"/>
      <c r="H75" s="2">
        <f t="shared" si="4"/>
        <v>8248.99</v>
      </c>
      <c r="I75" s="2"/>
      <c r="J75" s="1"/>
      <c r="K75" s="1"/>
      <c r="L75" s="1"/>
      <c r="M75" s="2"/>
      <c r="N75" s="2"/>
      <c r="O75" s="2">
        <f t="shared" si="5"/>
        <v>0</v>
      </c>
      <c r="P75" s="25">
        <f t="shared" si="3"/>
        <v>0</v>
      </c>
    </row>
    <row r="76" spans="1:16" x14ac:dyDescent="0.25">
      <c r="A76" s="10"/>
      <c r="B76" s="22"/>
      <c r="C76" s="1"/>
      <c r="D76" s="1"/>
      <c r="E76" s="1"/>
      <c r="F76" s="11"/>
      <c r="G76" s="11"/>
      <c r="H76" s="2">
        <f t="shared" si="4"/>
        <v>8248.99</v>
      </c>
      <c r="I76" s="2"/>
      <c r="J76" s="1"/>
      <c r="K76" s="1"/>
      <c r="L76" s="1"/>
      <c r="M76" s="2"/>
      <c r="N76" s="2"/>
      <c r="O76" s="2">
        <f t="shared" si="5"/>
        <v>0</v>
      </c>
      <c r="P76" s="25">
        <f t="shared" si="3"/>
        <v>0</v>
      </c>
    </row>
    <row r="77" spans="1:16" x14ac:dyDescent="0.25">
      <c r="A77" s="10"/>
      <c r="B77" s="22"/>
      <c r="C77" s="1"/>
      <c r="D77" s="1"/>
      <c r="E77" s="1"/>
      <c r="F77" s="11"/>
      <c r="G77" s="11"/>
      <c r="H77" s="2">
        <f t="shared" si="4"/>
        <v>8248.99</v>
      </c>
      <c r="I77" s="2"/>
      <c r="J77" s="1"/>
      <c r="K77" s="1"/>
      <c r="L77" s="1"/>
      <c r="M77" s="2"/>
      <c r="N77" s="2"/>
      <c r="O77" s="2">
        <f t="shared" si="5"/>
        <v>0</v>
      </c>
      <c r="P77" s="25">
        <f t="shared" si="3"/>
        <v>0</v>
      </c>
    </row>
    <row r="78" spans="1:16" x14ac:dyDescent="0.25">
      <c r="A78" s="10"/>
      <c r="B78" s="22"/>
      <c r="C78" s="1"/>
      <c r="D78" s="1"/>
      <c r="E78" s="1"/>
      <c r="F78" s="11"/>
      <c r="G78" s="11"/>
      <c r="H78" s="2">
        <f t="shared" si="4"/>
        <v>8248.99</v>
      </c>
      <c r="I78" s="2"/>
      <c r="J78" s="1"/>
      <c r="K78" s="1"/>
      <c r="L78" s="1"/>
      <c r="M78" s="2"/>
      <c r="N78" s="2"/>
      <c r="O78" s="2">
        <f t="shared" si="5"/>
        <v>0</v>
      </c>
      <c r="P78" s="25">
        <f t="shared" si="3"/>
        <v>0</v>
      </c>
    </row>
    <row r="79" spans="1:16" x14ac:dyDescent="0.25">
      <c r="A79" s="10"/>
      <c r="B79" s="22"/>
      <c r="C79" s="1"/>
      <c r="D79" s="1"/>
      <c r="E79" s="1"/>
      <c r="F79" s="11"/>
      <c r="G79" s="11"/>
      <c r="H79" s="2">
        <f t="shared" si="4"/>
        <v>8248.99</v>
      </c>
      <c r="I79" s="2"/>
      <c r="J79" s="1"/>
      <c r="K79" s="1"/>
      <c r="L79" s="1"/>
      <c r="M79" s="2"/>
      <c r="N79" s="2"/>
      <c r="O79" s="2">
        <f t="shared" si="5"/>
        <v>0</v>
      </c>
      <c r="P79" s="25">
        <f t="shared" si="3"/>
        <v>0</v>
      </c>
    </row>
    <row r="80" spans="1:16" x14ac:dyDescent="0.25">
      <c r="A80" s="10"/>
      <c r="B80" s="22"/>
      <c r="C80" s="1"/>
      <c r="D80" s="1"/>
      <c r="E80" s="1"/>
      <c r="F80" s="11"/>
      <c r="G80" s="11"/>
      <c r="H80" s="2">
        <f t="shared" si="4"/>
        <v>8248.99</v>
      </c>
      <c r="I80" s="2"/>
      <c r="J80" s="1"/>
      <c r="K80" s="1"/>
      <c r="L80" s="1"/>
      <c r="M80" s="2"/>
      <c r="N80" s="2"/>
      <c r="O80" s="2">
        <f t="shared" si="5"/>
        <v>0</v>
      </c>
      <c r="P80" s="25">
        <f t="shared" si="3"/>
        <v>0</v>
      </c>
    </row>
  </sheetData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F243-D16D-4AD6-A9B5-61FCB8A56B7D}">
  <sheetPr codeName="Hoja13"/>
  <dimension ref="A1:R350"/>
  <sheetViews>
    <sheetView tabSelected="1" topLeftCell="A40" workbookViewId="0">
      <selection activeCell="I4" sqref="I4"/>
    </sheetView>
  </sheetViews>
  <sheetFormatPr baseColWidth="10" defaultRowHeight="15" x14ac:dyDescent="0.25"/>
  <cols>
    <col min="2" max="2" width="11.7109375" bestFit="1" customWidth="1"/>
    <col min="3" max="3" width="15.5703125" customWidth="1"/>
    <col min="4" max="4" width="23" customWidth="1"/>
    <col min="5" max="5" width="15.28515625" bestFit="1" customWidth="1"/>
    <col min="6" max="6" width="12.7109375" bestFit="1" customWidth="1"/>
    <col min="7" max="7" width="13.42578125" customWidth="1"/>
    <col min="8" max="8" width="14.7109375" customWidth="1"/>
    <col min="9" max="9" width="14.28515625" customWidth="1"/>
    <col min="10" max="10" width="16.7109375" customWidth="1"/>
    <col min="11" max="11" width="14" customWidth="1"/>
    <col min="12" max="12" width="14.7109375" customWidth="1"/>
    <col min="13" max="13" width="14.85546875" style="78" customWidth="1"/>
    <col min="14" max="14" width="18.140625" customWidth="1"/>
  </cols>
  <sheetData>
    <row r="1" spans="1:18" x14ac:dyDescent="0.25">
      <c r="A1" s="29">
        <v>4241102899</v>
      </c>
    </row>
    <row r="2" spans="1:18" x14ac:dyDescent="0.25">
      <c r="A2" s="4" t="s">
        <v>3</v>
      </c>
      <c r="B2" s="20">
        <v>7015224.29</v>
      </c>
      <c r="C2" s="78">
        <v>0</v>
      </c>
      <c r="E2" s="26" t="s">
        <v>9</v>
      </c>
      <c r="F2" s="47" t="s">
        <v>10</v>
      </c>
      <c r="G2" s="28" t="s">
        <v>13</v>
      </c>
      <c r="H2" s="28" t="s">
        <v>4</v>
      </c>
      <c r="I2" s="47" t="s">
        <v>8</v>
      </c>
      <c r="J2" s="47" t="s">
        <v>19</v>
      </c>
      <c r="K2" s="30" t="s">
        <v>12</v>
      </c>
      <c r="L2" s="24"/>
      <c r="M2" s="123"/>
    </row>
    <row r="3" spans="1:18" x14ac:dyDescent="0.25">
      <c r="A3" s="4" t="s">
        <v>7</v>
      </c>
      <c r="B3" s="21">
        <v>0</v>
      </c>
      <c r="C3" s="5"/>
      <c r="D3" s="5"/>
      <c r="E3" s="3">
        <f>SUM(E5:E80)</f>
        <v>153612037</v>
      </c>
      <c r="F3" s="3">
        <f>SUM(F5:F80)</f>
        <v>151150000</v>
      </c>
      <c r="G3" s="3">
        <f>B2+E3-F3</f>
        <v>9477261.2899999917</v>
      </c>
      <c r="H3" s="15">
        <f>SUM(L5:L80)</f>
        <v>29789000</v>
      </c>
      <c r="I3" s="25">
        <f>SUM(H5:H380)</f>
        <v>42749000</v>
      </c>
      <c r="J3" s="25">
        <f>SUM(I5:I80)</f>
        <v>138190000</v>
      </c>
      <c r="K3" s="25">
        <f>SUM(J4:J80)</f>
        <v>0</v>
      </c>
      <c r="L3" s="13"/>
    </row>
    <row r="4" spans="1:18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8" t="s">
        <v>4</v>
      </c>
      <c r="M4" s="124" t="s">
        <v>35</v>
      </c>
    </row>
    <row r="5" spans="1:18" x14ac:dyDescent="0.25">
      <c r="A5" s="34">
        <v>44109</v>
      </c>
      <c r="B5" s="35"/>
      <c r="C5" s="36" t="s">
        <v>28</v>
      </c>
      <c r="D5" s="36" t="s">
        <v>45</v>
      </c>
      <c r="E5" s="37"/>
      <c r="F5" s="37">
        <v>1500000</v>
      </c>
      <c r="G5" s="38">
        <f>B2+E5-F5</f>
        <v>5515224.29</v>
      </c>
      <c r="H5" s="72">
        <v>120000</v>
      </c>
      <c r="I5" s="72">
        <v>1320000</v>
      </c>
      <c r="J5" s="76"/>
      <c r="K5" s="37">
        <f>H5+I5-J5</f>
        <v>1440000</v>
      </c>
      <c r="L5" s="117">
        <f>H5+I5+J5-F5</f>
        <v>-60000</v>
      </c>
      <c r="M5" s="125">
        <f>F5*0.2</f>
        <v>300000</v>
      </c>
      <c r="N5" s="59"/>
      <c r="O5" s="59"/>
      <c r="P5" s="59"/>
      <c r="Q5" s="59"/>
      <c r="R5" s="59"/>
    </row>
    <row r="6" spans="1:18" x14ac:dyDescent="0.25">
      <c r="A6" s="34">
        <v>44111</v>
      </c>
      <c r="B6" s="35"/>
      <c r="C6" s="36" t="s">
        <v>28</v>
      </c>
      <c r="D6" s="36"/>
      <c r="E6" s="37"/>
      <c r="F6" s="37">
        <v>2750000</v>
      </c>
      <c r="G6" s="38">
        <f>G5+E6-F6</f>
        <v>2765224.29</v>
      </c>
      <c r="H6" s="72">
        <v>944000</v>
      </c>
      <c r="I6" s="72">
        <v>2400000</v>
      </c>
      <c r="J6" s="76"/>
      <c r="K6" s="37">
        <f t="shared" ref="K6:K69" si="0">H6+I6-J6</f>
        <v>3344000</v>
      </c>
      <c r="L6" s="117">
        <f t="shared" ref="L6:L69" si="1">H6+I6+J6-F6</f>
        <v>594000</v>
      </c>
      <c r="M6" s="125">
        <f>F6*0.2</f>
        <v>550000</v>
      </c>
      <c r="N6" s="59"/>
      <c r="O6" s="59"/>
      <c r="P6" s="59"/>
      <c r="Q6" s="59"/>
      <c r="R6" s="59"/>
    </row>
    <row r="7" spans="1:18" x14ac:dyDescent="0.25">
      <c r="A7" s="34">
        <v>44112</v>
      </c>
      <c r="B7" s="35"/>
      <c r="C7" s="36" t="s">
        <v>28</v>
      </c>
      <c r="D7" s="36" t="s">
        <v>50</v>
      </c>
      <c r="E7" s="37"/>
      <c r="F7" s="37">
        <v>2700000</v>
      </c>
      <c r="G7" s="38">
        <f t="shared" ref="G7:G12" si="2">G6+E7-F7</f>
        <v>65224.290000000037</v>
      </c>
      <c r="H7" s="72">
        <v>120000</v>
      </c>
      <c r="I7" s="72">
        <v>3120000</v>
      </c>
      <c r="J7" s="76"/>
      <c r="K7" s="37">
        <f t="shared" si="0"/>
        <v>3240000</v>
      </c>
      <c r="L7" s="117">
        <f t="shared" si="1"/>
        <v>540000</v>
      </c>
      <c r="M7" s="125">
        <f>F7*0.2</f>
        <v>540000</v>
      </c>
      <c r="N7" s="59"/>
      <c r="O7" s="59"/>
      <c r="P7" s="59"/>
      <c r="Q7" s="59"/>
      <c r="R7" s="59"/>
    </row>
    <row r="8" spans="1:18" x14ac:dyDescent="0.25">
      <c r="A8" s="34">
        <v>44124</v>
      </c>
      <c r="B8" s="35"/>
      <c r="C8" s="36" t="s">
        <v>102</v>
      </c>
      <c r="D8" s="36"/>
      <c r="E8" s="37">
        <v>20903009</v>
      </c>
      <c r="F8" s="37"/>
      <c r="G8" s="38">
        <f t="shared" si="2"/>
        <v>20968233.289999999</v>
      </c>
      <c r="H8" s="72"/>
      <c r="I8" s="72"/>
      <c r="J8" s="76"/>
      <c r="K8" s="37">
        <f t="shared" si="0"/>
        <v>0</v>
      </c>
      <c r="L8" s="117">
        <f t="shared" si="1"/>
        <v>0</v>
      </c>
      <c r="M8" s="125">
        <f>F8*0.2</f>
        <v>0</v>
      </c>
      <c r="N8" s="59"/>
      <c r="O8" s="59"/>
      <c r="P8" s="59"/>
      <c r="Q8" s="59"/>
      <c r="R8" s="59"/>
    </row>
    <row r="9" spans="1:18" x14ac:dyDescent="0.25">
      <c r="A9" s="34">
        <v>44126</v>
      </c>
      <c r="B9" s="35"/>
      <c r="C9" s="36" t="s">
        <v>28</v>
      </c>
      <c r="D9" s="36" t="s">
        <v>97</v>
      </c>
      <c r="E9" s="37"/>
      <c r="F9" s="37">
        <v>3300000</v>
      </c>
      <c r="G9" s="38">
        <f t="shared" si="2"/>
        <v>17668233.289999999</v>
      </c>
      <c r="H9" s="72">
        <v>1020000</v>
      </c>
      <c r="I9" s="72">
        <v>2940000</v>
      </c>
      <c r="J9" s="76"/>
      <c r="K9" s="37">
        <f t="shared" si="0"/>
        <v>3960000</v>
      </c>
      <c r="L9" s="117">
        <f t="shared" si="1"/>
        <v>660000</v>
      </c>
      <c r="M9" s="125">
        <f>F9*0.2</f>
        <v>660000</v>
      </c>
      <c r="N9" s="59"/>
      <c r="O9" s="59"/>
      <c r="P9" s="59"/>
      <c r="Q9" s="59"/>
      <c r="R9" s="59"/>
    </row>
    <row r="10" spans="1:18" x14ac:dyDescent="0.25">
      <c r="A10" s="34">
        <v>44127</v>
      </c>
      <c r="B10" s="35"/>
      <c r="C10" s="36" t="s">
        <v>28</v>
      </c>
      <c r="D10" s="36" t="s">
        <v>59</v>
      </c>
      <c r="E10" s="37"/>
      <c r="F10" s="37">
        <v>4050000</v>
      </c>
      <c r="G10" s="38">
        <f t="shared" si="2"/>
        <v>13618233.289999999</v>
      </c>
      <c r="H10" s="72">
        <v>780000</v>
      </c>
      <c r="I10" s="72">
        <v>4080000</v>
      </c>
      <c r="J10" s="76"/>
      <c r="K10" s="37">
        <f t="shared" si="0"/>
        <v>4860000</v>
      </c>
      <c r="L10" s="117">
        <f t="shared" si="1"/>
        <v>810000</v>
      </c>
      <c r="M10" s="125">
        <f t="shared" ref="M10:M73" si="3">F10*0.2</f>
        <v>810000</v>
      </c>
      <c r="N10" s="122"/>
      <c r="O10" s="59"/>
      <c r="P10" s="59"/>
      <c r="Q10" s="59"/>
      <c r="R10" s="59"/>
    </row>
    <row r="11" spans="1:18" x14ac:dyDescent="0.25">
      <c r="A11" s="34">
        <v>44133</v>
      </c>
      <c r="B11" s="35"/>
      <c r="C11" s="36" t="s">
        <v>28</v>
      </c>
      <c r="D11" s="36" t="s">
        <v>62</v>
      </c>
      <c r="E11" s="37"/>
      <c r="F11" s="37">
        <v>700000</v>
      </c>
      <c r="G11" s="38">
        <f t="shared" si="2"/>
        <v>12918233.289999999</v>
      </c>
      <c r="H11" s="72"/>
      <c r="I11" s="53">
        <v>840000</v>
      </c>
      <c r="J11" s="67"/>
      <c r="K11" s="37">
        <f t="shared" si="0"/>
        <v>840000</v>
      </c>
      <c r="L11" s="117">
        <f t="shared" si="1"/>
        <v>140000</v>
      </c>
      <c r="M11" s="125">
        <f t="shared" si="3"/>
        <v>140000</v>
      </c>
      <c r="N11" s="59"/>
      <c r="O11" s="59"/>
      <c r="P11" s="59"/>
      <c r="Q11" s="59"/>
      <c r="R11" s="59"/>
    </row>
    <row r="12" spans="1:18" x14ac:dyDescent="0.25">
      <c r="A12" s="34">
        <v>44137</v>
      </c>
      <c r="B12" s="35"/>
      <c r="C12" s="36" t="s">
        <v>28</v>
      </c>
      <c r="D12" s="36" t="s">
        <v>37</v>
      </c>
      <c r="E12" s="37"/>
      <c r="F12" s="37">
        <v>3900000</v>
      </c>
      <c r="G12" s="38">
        <f t="shared" si="2"/>
        <v>9018233.2899999991</v>
      </c>
      <c r="H12" s="72">
        <v>1080000</v>
      </c>
      <c r="I12" s="53">
        <v>3600000</v>
      </c>
      <c r="J12" s="67"/>
      <c r="K12" s="37">
        <f t="shared" si="0"/>
        <v>4680000</v>
      </c>
      <c r="L12" s="117">
        <f t="shared" si="1"/>
        <v>780000</v>
      </c>
      <c r="M12" s="125">
        <f t="shared" si="3"/>
        <v>780000</v>
      </c>
      <c r="N12" s="59"/>
      <c r="O12" s="59"/>
      <c r="P12" s="59"/>
      <c r="Q12" s="59"/>
      <c r="R12" s="59"/>
    </row>
    <row r="13" spans="1:18" x14ac:dyDescent="0.25">
      <c r="A13" s="34">
        <v>44137</v>
      </c>
      <c r="B13" s="35"/>
      <c r="C13" s="36" t="s">
        <v>28</v>
      </c>
      <c r="D13" s="36"/>
      <c r="E13" s="37">
        <v>20903010</v>
      </c>
      <c r="F13" s="37"/>
      <c r="G13" s="38">
        <f>G12+E13-F13</f>
        <v>29921243.289999999</v>
      </c>
      <c r="H13" s="72"/>
      <c r="I13" s="53"/>
      <c r="J13" s="67"/>
      <c r="K13" s="37">
        <f t="shared" si="0"/>
        <v>0</v>
      </c>
      <c r="L13" s="117">
        <f t="shared" si="1"/>
        <v>0</v>
      </c>
      <c r="M13" s="125">
        <f t="shared" si="3"/>
        <v>0</v>
      </c>
      <c r="N13" s="59"/>
      <c r="O13" s="59"/>
      <c r="P13" s="59"/>
      <c r="Q13" s="59"/>
      <c r="R13" s="59"/>
    </row>
    <row r="14" spans="1:18" x14ac:dyDescent="0.25">
      <c r="A14" s="34">
        <v>44106</v>
      </c>
      <c r="B14" s="35"/>
      <c r="C14" s="36" t="s">
        <v>28</v>
      </c>
      <c r="D14" s="36" t="s">
        <v>137</v>
      </c>
      <c r="E14" s="37"/>
      <c r="F14" s="37">
        <v>900000</v>
      </c>
      <c r="G14" s="38">
        <f>G13+E14-F14</f>
        <v>29021243.289999999</v>
      </c>
      <c r="H14" s="72">
        <v>360000</v>
      </c>
      <c r="I14" s="53">
        <v>720000</v>
      </c>
      <c r="J14" s="67"/>
      <c r="K14" s="37">
        <f t="shared" si="0"/>
        <v>1080000</v>
      </c>
      <c r="L14" s="117">
        <f t="shared" si="1"/>
        <v>180000</v>
      </c>
      <c r="M14" s="125">
        <f t="shared" si="3"/>
        <v>180000</v>
      </c>
      <c r="N14" s="59"/>
      <c r="O14" s="59"/>
      <c r="P14" s="59"/>
      <c r="Q14" s="59"/>
      <c r="R14" s="59"/>
    </row>
    <row r="15" spans="1:18" x14ac:dyDescent="0.25">
      <c r="A15" s="10">
        <v>44140</v>
      </c>
      <c r="B15" s="22"/>
      <c r="C15" s="36" t="s">
        <v>28</v>
      </c>
      <c r="D15" s="1" t="s">
        <v>142</v>
      </c>
      <c r="E15" s="11"/>
      <c r="F15" s="11">
        <v>1900000</v>
      </c>
      <c r="G15" s="38">
        <f>G14+E15-F15</f>
        <v>27121243.289999999</v>
      </c>
      <c r="H15" s="73">
        <v>560000</v>
      </c>
      <c r="I15" s="40">
        <v>1720000</v>
      </c>
      <c r="J15" s="67"/>
      <c r="K15" s="11">
        <f t="shared" si="0"/>
        <v>2280000</v>
      </c>
      <c r="L15" s="118">
        <f t="shared" si="1"/>
        <v>380000</v>
      </c>
      <c r="M15" s="125">
        <f t="shared" si="3"/>
        <v>380000</v>
      </c>
    </row>
    <row r="16" spans="1:18" x14ac:dyDescent="0.25">
      <c r="A16" s="10">
        <v>44140</v>
      </c>
      <c r="B16" s="22"/>
      <c r="C16" s="36" t="s">
        <v>28</v>
      </c>
      <c r="D16" s="1" t="s">
        <v>126</v>
      </c>
      <c r="E16" s="11"/>
      <c r="F16" s="11">
        <v>6450000</v>
      </c>
      <c r="G16" s="38">
        <f>G15+E16-F16</f>
        <v>20671243.289999999</v>
      </c>
      <c r="H16" s="73">
        <v>820000</v>
      </c>
      <c r="I16" s="40">
        <v>6600000</v>
      </c>
      <c r="J16" s="67"/>
      <c r="K16" s="11">
        <f t="shared" si="0"/>
        <v>7420000</v>
      </c>
      <c r="L16" s="118">
        <f t="shared" si="1"/>
        <v>970000</v>
      </c>
      <c r="M16" s="125">
        <f t="shared" si="3"/>
        <v>1290000</v>
      </c>
      <c r="N16" t="s">
        <v>143</v>
      </c>
    </row>
    <row r="17" spans="1:13" x14ac:dyDescent="0.25">
      <c r="A17" s="10">
        <v>44142</v>
      </c>
      <c r="B17" s="22"/>
      <c r="C17" s="36" t="s">
        <v>28</v>
      </c>
      <c r="D17" s="1" t="s">
        <v>56</v>
      </c>
      <c r="E17" s="11"/>
      <c r="F17" s="11">
        <v>2200000</v>
      </c>
      <c r="G17" s="38">
        <f t="shared" ref="G17:G75" si="4">G16+E17-F17</f>
        <v>18471243.289999999</v>
      </c>
      <c r="H17" s="73">
        <v>80000</v>
      </c>
      <c r="I17" s="40">
        <v>2560000</v>
      </c>
      <c r="J17" s="67"/>
      <c r="K17" s="11">
        <f t="shared" si="0"/>
        <v>2640000</v>
      </c>
      <c r="L17" s="118">
        <f t="shared" si="1"/>
        <v>440000</v>
      </c>
      <c r="M17" s="125">
        <f t="shared" si="3"/>
        <v>440000</v>
      </c>
    </row>
    <row r="18" spans="1:13" x14ac:dyDescent="0.25">
      <c r="A18" s="10">
        <v>44143</v>
      </c>
      <c r="B18" s="22"/>
      <c r="C18" s="36" t="s">
        <v>28</v>
      </c>
      <c r="D18" s="1" t="s">
        <v>87</v>
      </c>
      <c r="E18" s="11"/>
      <c r="F18" s="11">
        <v>1200000</v>
      </c>
      <c r="G18" s="38">
        <f t="shared" si="4"/>
        <v>17271243.289999999</v>
      </c>
      <c r="H18" s="73">
        <v>360000</v>
      </c>
      <c r="I18" s="40">
        <v>1080000</v>
      </c>
      <c r="J18" s="67"/>
      <c r="K18" s="11">
        <f t="shared" si="0"/>
        <v>1440000</v>
      </c>
      <c r="L18" s="118">
        <f t="shared" si="1"/>
        <v>240000</v>
      </c>
      <c r="M18" s="125">
        <f t="shared" si="3"/>
        <v>240000</v>
      </c>
    </row>
    <row r="19" spans="1:13" x14ac:dyDescent="0.25">
      <c r="A19" s="10">
        <v>44145</v>
      </c>
      <c r="B19" s="22"/>
      <c r="C19" s="36" t="s">
        <v>28</v>
      </c>
      <c r="D19" s="1" t="s">
        <v>133</v>
      </c>
      <c r="E19" s="11"/>
      <c r="F19" s="11">
        <v>3000000</v>
      </c>
      <c r="G19" s="38">
        <f t="shared" si="4"/>
        <v>14271243.289999999</v>
      </c>
      <c r="H19" s="73">
        <v>480000</v>
      </c>
      <c r="I19" s="40">
        <v>3120000</v>
      </c>
      <c r="J19" s="67"/>
      <c r="K19" s="11">
        <f t="shared" si="0"/>
        <v>3600000</v>
      </c>
      <c r="L19" s="118">
        <f t="shared" si="1"/>
        <v>600000</v>
      </c>
      <c r="M19" s="125">
        <f t="shared" si="3"/>
        <v>600000</v>
      </c>
    </row>
    <row r="20" spans="1:13" x14ac:dyDescent="0.25">
      <c r="A20" s="10">
        <v>44147</v>
      </c>
      <c r="B20" s="22"/>
      <c r="C20" s="36" t="s">
        <v>28</v>
      </c>
      <c r="D20" s="1" t="s">
        <v>56</v>
      </c>
      <c r="E20" s="11"/>
      <c r="F20" s="11">
        <v>6400000</v>
      </c>
      <c r="G20" s="38">
        <f t="shared" si="4"/>
        <v>7871243.2899999991</v>
      </c>
      <c r="H20" s="73">
        <v>2390000</v>
      </c>
      <c r="I20" s="40">
        <v>5290000</v>
      </c>
      <c r="J20" s="67"/>
      <c r="K20" s="11">
        <f t="shared" si="0"/>
        <v>7680000</v>
      </c>
      <c r="L20" s="118">
        <f t="shared" si="1"/>
        <v>1280000</v>
      </c>
      <c r="M20" s="125">
        <f t="shared" si="3"/>
        <v>1280000</v>
      </c>
    </row>
    <row r="21" spans="1:13" x14ac:dyDescent="0.25">
      <c r="A21" s="10">
        <v>44148</v>
      </c>
      <c r="B21" s="22"/>
      <c r="C21" s="36" t="s">
        <v>28</v>
      </c>
      <c r="D21" s="1" t="s">
        <v>56</v>
      </c>
      <c r="E21" s="11"/>
      <c r="F21" s="11">
        <v>4100000</v>
      </c>
      <c r="G21" s="38">
        <f t="shared" si="4"/>
        <v>3771243.2899999991</v>
      </c>
      <c r="H21" s="73">
        <v>690000</v>
      </c>
      <c r="I21" s="40">
        <v>4230000</v>
      </c>
      <c r="J21" s="67"/>
      <c r="K21" s="11">
        <f t="shared" si="0"/>
        <v>4920000</v>
      </c>
      <c r="L21" s="118">
        <f t="shared" si="1"/>
        <v>820000</v>
      </c>
      <c r="M21" s="125">
        <f t="shared" si="3"/>
        <v>820000</v>
      </c>
    </row>
    <row r="22" spans="1:13" x14ac:dyDescent="0.25">
      <c r="A22" s="10">
        <v>44150</v>
      </c>
      <c r="B22" s="22"/>
      <c r="C22" s="36" t="s">
        <v>28</v>
      </c>
      <c r="D22" s="1" t="s">
        <v>159</v>
      </c>
      <c r="E22" s="11"/>
      <c r="F22" s="11">
        <v>3700000</v>
      </c>
      <c r="G22" s="38">
        <f t="shared" si="4"/>
        <v>71243.289999999106</v>
      </c>
      <c r="H22" s="73">
        <v>1200000</v>
      </c>
      <c r="I22" s="40">
        <v>3240000</v>
      </c>
      <c r="J22" s="67"/>
      <c r="K22" s="11">
        <f t="shared" si="0"/>
        <v>4440000</v>
      </c>
      <c r="L22" s="118">
        <f t="shared" si="1"/>
        <v>740000</v>
      </c>
      <c r="M22" s="125">
        <f t="shared" si="3"/>
        <v>740000</v>
      </c>
    </row>
    <row r="23" spans="1:13" x14ac:dyDescent="0.25">
      <c r="A23" s="10">
        <v>44151</v>
      </c>
      <c r="B23" s="22"/>
      <c r="C23" s="36" t="s">
        <v>28</v>
      </c>
      <c r="D23" s="1"/>
      <c r="E23" s="11">
        <v>20903009</v>
      </c>
      <c r="F23" s="11"/>
      <c r="G23" s="38">
        <f t="shared" si="4"/>
        <v>20974252.289999999</v>
      </c>
      <c r="H23" s="73"/>
      <c r="I23" s="40"/>
      <c r="J23" s="67"/>
      <c r="K23" s="11">
        <f t="shared" si="0"/>
        <v>0</v>
      </c>
      <c r="L23" s="118">
        <f t="shared" si="1"/>
        <v>0</v>
      </c>
      <c r="M23" s="125">
        <f t="shared" si="3"/>
        <v>0</v>
      </c>
    </row>
    <row r="24" spans="1:13" x14ac:dyDescent="0.25">
      <c r="A24" s="10">
        <v>44152</v>
      </c>
      <c r="B24" s="22"/>
      <c r="C24" s="36" t="s">
        <v>28</v>
      </c>
      <c r="D24" s="1"/>
      <c r="E24" s="11"/>
      <c r="F24" s="11">
        <v>2100000</v>
      </c>
      <c r="G24" s="38">
        <f t="shared" si="4"/>
        <v>18874252.289999999</v>
      </c>
      <c r="H24" s="73">
        <v>1340000</v>
      </c>
      <c r="I24" s="40">
        <v>1200000</v>
      </c>
      <c r="J24" s="67"/>
      <c r="K24" s="11">
        <f t="shared" si="0"/>
        <v>2540000</v>
      </c>
      <c r="L24" s="118">
        <f t="shared" si="1"/>
        <v>440000</v>
      </c>
      <c r="M24" s="125">
        <f t="shared" si="3"/>
        <v>420000</v>
      </c>
    </row>
    <row r="25" spans="1:13" x14ac:dyDescent="0.25">
      <c r="A25" s="10">
        <v>44153</v>
      </c>
      <c r="B25" s="22"/>
      <c r="C25" s="36" t="s">
        <v>28</v>
      </c>
      <c r="D25" s="1" t="s">
        <v>89</v>
      </c>
      <c r="E25" s="11"/>
      <c r="F25" s="11">
        <v>2400000</v>
      </c>
      <c r="G25" s="38">
        <f t="shared" si="4"/>
        <v>16474252.289999999</v>
      </c>
      <c r="H25" s="73">
        <v>1440000</v>
      </c>
      <c r="I25" s="40">
        <v>1440000</v>
      </c>
      <c r="J25" s="67"/>
      <c r="K25" s="11">
        <f t="shared" si="0"/>
        <v>2880000</v>
      </c>
      <c r="L25" s="118">
        <f t="shared" si="1"/>
        <v>480000</v>
      </c>
      <c r="M25" s="125">
        <f t="shared" si="3"/>
        <v>480000</v>
      </c>
    </row>
    <row r="26" spans="1:13" x14ac:dyDescent="0.25">
      <c r="A26" s="10">
        <v>19</v>
      </c>
      <c r="B26" s="22"/>
      <c r="C26" s="36" t="s">
        <v>28</v>
      </c>
      <c r="D26" s="1"/>
      <c r="E26" s="11"/>
      <c r="F26" s="11">
        <v>1600000</v>
      </c>
      <c r="G26" s="38">
        <f t="shared" si="4"/>
        <v>14874252.289999999</v>
      </c>
      <c r="H26" s="73">
        <v>960000</v>
      </c>
      <c r="I26" s="40">
        <v>960000</v>
      </c>
      <c r="J26" s="67"/>
      <c r="K26" s="11">
        <f t="shared" si="0"/>
        <v>1920000</v>
      </c>
      <c r="L26" s="118">
        <f t="shared" si="1"/>
        <v>320000</v>
      </c>
      <c r="M26" s="125">
        <f t="shared" si="3"/>
        <v>320000</v>
      </c>
    </row>
    <row r="27" spans="1:13" x14ac:dyDescent="0.25">
      <c r="A27" s="10">
        <v>44155</v>
      </c>
      <c r="B27" s="22"/>
      <c r="C27" s="36" t="s">
        <v>28</v>
      </c>
      <c r="D27" s="1"/>
      <c r="E27" s="11"/>
      <c r="F27" s="11">
        <v>2000000</v>
      </c>
      <c r="G27" s="38">
        <f t="shared" si="4"/>
        <v>12874252.289999999</v>
      </c>
      <c r="H27" s="73">
        <v>975000</v>
      </c>
      <c r="I27" s="40">
        <v>1420000</v>
      </c>
      <c r="J27" s="67"/>
      <c r="K27" s="11">
        <f t="shared" si="0"/>
        <v>2395000</v>
      </c>
      <c r="L27" s="118">
        <f t="shared" si="1"/>
        <v>395000</v>
      </c>
      <c r="M27" s="125">
        <f t="shared" si="3"/>
        <v>400000</v>
      </c>
    </row>
    <row r="28" spans="1:13" x14ac:dyDescent="0.25">
      <c r="A28" s="10">
        <v>44157</v>
      </c>
      <c r="B28" s="22"/>
      <c r="C28" s="36" t="s">
        <v>28</v>
      </c>
      <c r="D28" s="1" t="s">
        <v>56</v>
      </c>
      <c r="E28" s="11"/>
      <c r="F28" s="11">
        <v>5300000</v>
      </c>
      <c r="G28" s="38">
        <f t="shared" si="4"/>
        <v>7574252.2899999991</v>
      </c>
      <c r="H28" s="73">
        <v>1440000</v>
      </c>
      <c r="I28" s="40">
        <v>4920000</v>
      </c>
      <c r="J28" s="67"/>
      <c r="K28" s="11">
        <f t="shared" si="0"/>
        <v>6360000</v>
      </c>
      <c r="L28" s="118">
        <f t="shared" si="1"/>
        <v>1060000</v>
      </c>
      <c r="M28" s="125">
        <f t="shared" si="3"/>
        <v>1060000</v>
      </c>
    </row>
    <row r="29" spans="1:13" x14ac:dyDescent="0.25">
      <c r="A29" s="10">
        <v>44160</v>
      </c>
      <c r="B29" s="22"/>
      <c r="C29" s="36" t="s">
        <v>28</v>
      </c>
      <c r="D29" s="1" t="s">
        <v>56</v>
      </c>
      <c r="E29" s="11"/>
      <c r="F29" s="11">
        <v>200000</v>
      </c>
      <c r="G29" s="38">
        <f t="shared" si="4"/>
        <v>7374252.2899999991</v>
      </c>
      <c r="H29" s="73"/>
      <c r="I29" s="40">
        <v>240000</v>
      </c>
      <c r="J29" s="67"/>
      <c r="K29" s="11">
        <f t="shared" si="0"/>
        <v>240000</v>
      </c>
      <c r="L29" s="118">
        <f t="shared" si="1"/>
        <v>40000</v>
      </c>
      <c r="M29" s="125">
        <f t="shared" si="3"/>
        <v>40000</v>
      </c>
    </row>
    <row r="30" spans="1:13" x14ac:dyDescent="0.25">
      <c r="A30" s="10">
        <v>44166</v>
      </c>
      <c r="B30" s="22"/>
      <c r="C30" s="36" t="s">
        <v>102</v>
      </c>
      <c r="D30" s="1"/>
      <c r="E30" s="11">
        <v>20903009</v>
      </c>
      <c r="F30" s="11">
        <v>0</v>
      </c>
      <c r="G30" s="38">
        <f t="shared" si="4"/>
        <v>28277261.289999999</v>
      </c>
      <c r="H30" s="73"/>
      <c r="I30" s="40"/>
      <c r="J30" s="67"/>
      <c r="K30" s="11">
        <f t="shared" si="0"/>
        <v>0</v>
      </c>
      <c r="L30" s="118">
        <f t="shared" si="1"/>
        <v>0</v>
      </c>
      <c r="M30" s="125">
        <f t="shared" si="3"/>
        <v>0</v>
      </c>
    </row>
    <row r="31" spans="1:13" x14ac:dyDescent="0.25">
      <c r="A31" s="10">
        <v>44166</v>
      </c>
      <c r="B31" s="22"/>
      <c r="C31" s="36" t="s">
        <v>28</v>
      </c>
      <c r="D31" s="1" t="s">
        <v>37</v>
      </c>
      <c r="E31" s="11"/>
      <c r="F31" s="11">
        <v>5200000</v>
      </c>
      <c r="G31" s="38">
        <f t="shared" si="4"/>
        <v>23077261.289999999</v>
      </c>
      <c r="H31" s="73">
        <v>1230000</v>
      </c>
      <c r="I31" s="40">
        <v>5040000</v>
      </c>
      <c r="J31" s="67"/>
      <c r="K31" s="11">
        <f t="shared" si="0"/>
        <v>6270000</v>
      </c>
      <c r="L31" s="118">
        <f t="shared" si="1"/>
        <v>1070000</v>
      </c>
      <c r="M31" s="125">
        <f t="shared" si="3"/>
        <v>1040000</v>
      </c>
    </row>
    <row r="32" spans="1:13" x14ac:dyDescent="0.25">
      <c r="A32" s="10">
        <v>44166</v>
      </c>
      <c r="B32" s="22"/>
      <c r="C32" s="36" t="s">
        <v>28</v>
      </c>
      <c r="D32" s="1" t="s">
        <v>45</v>
      </c>
      <c r="E32" s="11"/>
      <c r="F32" s="11">
        <v>2200000</v>
      </c>
      <c r="G32" s="38">
        <f t="shared" si="4"/>
        <v>20877261.289999999</v>
      </c>
      <c r="H32" s="73">
        <v>240000</v>
      </c>
      <c r="I32" s="40">
        <v>2400000</v>
      </c>
      <c r="J32" s="67"/>
      <c r="K32" s="11">
        <f t="shared" si="0"/>
        <v>2640000</v>
      </c>
      <c r="L32" s="118">
        <f t="shared" si="1"/>
        <v>440000</v>
      </c>
      <c r="M32" s="125">
        <f t="shared" si="3"/>
        <v>440000</v>
      </c>
    </row>
    <row r="33" spans="1:13" x14ac:dyDescent="0.25">
      <c r="A33" s="10">
        <v>44167</v>
      </c>
      <c r="B33" s="22"/>
      <c r="C33" s="36" t="s">
        <v>28</v>
      </c>
      <c r="D33" s="1" t="s">
        <v>183</v>
      </c>
      <c r="E33" s="11"/>
      <c r="F33" s="11">
        <v>1600000</v>
      </c>
      <c r="G33" s="38">
        <f t="shared" si="4"/>
        <v>19277261.289999999</v>
      </c>
      <c r="H33" s="73"/>
      <c r="I33" s="40">
        <v>1920000</v>
      </c>
      <c r="J33" s="67"/>
      <c r="K33" s="11">
        <f t="shared" si="0"/>
        <v>1920000</v>
      </c>
      <c r="L33" s="118">
        <f t="shared" si="1"/>
        <v>320000</v>
      </c>
      <c r="M33" s="125">
        <f t="shared" si="3"/>
        <v>320000</v>
      </c>
    </row>
    <row r="34" spans="1:13" x14ac:dyDescent="0.25">
      <c r="A34" s="10">
        <v>44168</v>
      </c>
      <c r="B34" s="22"/>
      <c r="C34" s="36" t="s">
        <v>28</v>
      </c>
      <c r="D34" s="1" t="s">
        <v>75</v>
      </c>
      <c r="E34" s="11"/>
      <c r="F34" s="11">
        <v>400000</v>
      </c>
      <c r="G34" s="38">
        <f t="shared" si="4"/>
        <v>18877261.289999999</v>
      </c>
      <c r="H34" s="73"/>
      <c r="I34" s="40">
        <v>480000</v>
      </c>
      <c r="J34" s="67"/>
      <c r="K34" s="11">
        <f t="shared" si="0"/>
        <v>480000</v>
      </c>
      <c r="L34" s="118">
        <f t="shared" si="1"/>
        <v>80000</v>
      </c>
      <c r="M34" s="125">
        <f t="shared" si="3"/>
        <v>80000</v>
      </c>
    </row>
    <row r="35" spans="1:13" x14ac:dyDescent="0.25">
      <c r="A35" s="10">
        <v>44170</v>
      </c>
      <c r="B35" s="22"/>
      <c r="C35" s="36" t="s">
        <v>28</v>
      </c>
      <c r="D35" s="1" t="s">
        <v>203</v>
      </c>
      <c r="E35" s="11"/>
      <c r="F35" s="11">
        <v>3700000</v>
      </c>
      <c r="G35" s="38">
        <f t="shared" si="4"/>
        <v>15177261.289999999</v>
      </c>
      <c r="H35" s="73">
        <v>1045000</v>
      </c>
      <c r="I35" s="40">
        <v>3395000</v>
      </c>
      <c r="J35" s="67"/>
      <c r="K35" s="11">
        <f t="shared" si="0"/>
        <v>4440000</v>
      </c>
      <c r="L35" s="118">
        <f t="shared" si="1"/>
        <v>740000</v>
      </c>
      <c r="M35" s="125">
        <f t="shared" si="3"/>
        <v>740000</v>
      </c>
    </row>
    <row r="36" spans="1:13" x14ac:dyDescent="0.25">
      <c r="A36" s="10">
        <v>44171</v>
      </c>
      <c r="B36" s="22"/>
      <c r="C36" s="36" t="s">
        <v>28</v>
      </c>
      <c r="D36" s="1" t="s">
        <v>159</v>
      </c>
      <c r="E36" s="11"/>
      <c r="F36" s="11">
        <v>2200000</v>
      </c>
      <c r="G36" s="38">
        <f t="shared" si="4"/>
        <v>12977261.289999999</v>
      </c>
      <c r="H36" s="73">
        <v>1560000</v>
      </c>
      <c r="I36" s="40">
        <v>1080000</v>
      </c>
      <c r="J36" s="67"/>
      <c r="K36" s="11">
        <f t="shared" si="0"/>
        <v>2640000</v>
      </c>
      <c r="L36" s="118">
        <f t="shared" si="1"/>
        <v>440000</v>
      </c>
      <c r="M36" s="125">
        <f t="shared" si="3"/>
        <v>440000</v>
      </c>
    </row>
    <row r="37" spans="1:13" x14ac:dyDescent="0.25">
      <c r="A37" s="10">
        <v>44172</v>
      </c>
      <c r="B37" s="22"/>
      <c r="C37" s="36" t="s">
        <v>28</v>
      </c>
      <c r="D37" s="1" t="s">
        <v>175</v>
      </c>
      <c r="E37" s="11"/>
      <c r="F37" s="11">
        <v>1800000</v>
      </c>
      <c r="G37" s="38">
        <f t="shared" si="4"/>
        <v>11177261.289999999</v>
      </c>
      <c r="H37" s="73"/>
      <c r="I37" s="40">
        <v>2160000</v>
      </c>
      <c r="J37" s="67"/>
      <c r="K37" s="11">
        <f t="shared" si="0"/>
        <v>2160000</v>
      </c>
      <c r="L37" s="118">
        <f t="shared" si="1"/>
        <v>360000</v>
      </c>
      <c r="M37" s="125">
        <f t="shared" si="3"/>
        <v>360000</v>
      </c>
    </row>
    <row r="38" spans="1:13" x14ac:dyDescent="0.25">
      <c r="A38" s="16">
        <v>44173</v>
      </c>
      <c r="B38" s="23"/>
      <c r="C38" s="36" t="s">
        <v>28</v>
      </c>
      <c r="D38" s="17" t="s">
        <v>37</v>
      </c>
      <c r="E38" s="18"/>
      <c r="F38" s="18">
        <v>7400000</v>
      </c>
      <c r="G38" s="38">
        <f t="shared" si="4"/>
        <v>3777261.2899999991</v>
      </c>
      <c r="H38" s="74">
        <v>2610000</v>
      </c>
      <c r="I38" s="75">
        <v>6275000</v>
      </c>
      <c r="J38" s="67"/>
      <c r="K38" s="11">
        <f t="shared" si="0"/>
        <v>8885000</v>
      </c>
      <c r="L38" s="118">
        <f t="shared" si="1"/>
        <v>1485000</v>
      </c>
      <c r="M38" s="125">
        <f t="shared" si="3"/>
        <v>1480000</v>
      </c>
    </row>
    <row r="39" spans="1:13" x14ac:dyDescent="0.25">
      <c r="A39" s="10">
        <v>44173</v>
      </c>
      <c r="B39" s="22"/>
      <c r="C39" s="36" t="s">
        <v>28</v>
      </c>
      <c r="D39" s="1" t="s">
        <v>38</v>
      </c>
      <c r="E39" s="11"/>
      <c r="F39" s="11">
        <v>3700000</v>
      </c>
      <c r="G39" s="38">
        <f t="shared" si="4"/>
        <v>77261.289999999106</v>
      </c>
      <c r="H39" s="73">
        <v>2285000</v>
      </c>
      <c r="I39" s="40">
        <v>2160000</v>
      </c>
      <c r="J39" s="67"/>
      <c r="K39" s="11">
        <f t="shared" si="0"/>
        <v>4445000</v>
      </c>
      <c r="L39" s="118">
        <f t="shared" si="1"/>
        <v>745000</v>
      </c>
      <c r="M39" s="125">
        <f t="shared" si="3"/>
        <v>740000</v>
      </c>
    </row>
    <row r="40" spans="1:13" x14ac:dyDescent="0.25">
      <c r="A40" s="10">
        <v>44174</v>
      </c>
      <c r="B40" s="22"/>
      <c r="C40" s="36" t="s">
        <v>102</v>
      </c>
      <c r="D40" s="1"/>
      <c r="E40" s="11">
        <v>20000000</v>
      </c>
      <c r="F40" s="11"/>
      <c r="G40" s="38">
        <f t="shared" si="4"/>
        <v>20077261.289999999</v>
      </c>
      <c r="H40" s="73"/>
      <c r="I40" s="40"/>
      <c r="J40" s="67"/>
      <c r="K40" s="11">
        <f t="shared" si="0"/>
        <v>0</v>
      </c>
      <c r="L40" s="118">
        <f t="shared" si="1"/>
        <v>0</v>
      </c>
      <c r="M40" s="125">
        <f t="shared" si="3"/>
        <v>0</v>
      </c>
    </row>
    <row r="41" spans="1:13" x14ac:dyDescent="0.25">
      <c r="A41" s="10">
        <v>44181</v>
      </c>
      <c r="B41" s="22"/>
      <c r="C41" s="36" t="s">
        <v>28</v>
      </c>
      <c r="D41" s="1" t="s">
        <v>204</v>
      </c>
      <c r="E41" s="11"/>
      <c r="F41" s="11">
        <v>10000000</v>
      </c>
      <c r="G41" s="38">
        <f t="shared" si="4"/>
        <v>10077261.289999999</v>
      </c>
      <c r="H41" s="73">
        <v>2680000</v>
      </c>
      <c r="I41" s="40">
        <v>9360000</v>
      </c>
      <c r="J41" s="67"/>
      <c r="K41" s="11">
        <f t="shared" si="0"/>
        <v>12040000</v>
      </c>
      <c r="L41" s="118">
        <f t="shared" si="1"/>
        <v>2040000</v>
      </c>
      <c r="M41" s="125">
        <f t="shared" si="3"/>
        <v>2000000</v>
      </c>
    </row>
    <row r="42" spans="1:13" x14ac:dyDescent="0.25">
      <c r="A42" s="10"/>
      <c r="B42" s="22"/>
      <c r="C42" s="36" t="s">
        <v>28</v>
      </c>
      <c r="D42" s="1"/>
      <c r="E42" s="11">
        <v>10000000</v>
      </c>
      <c r="F42" s="11"/>
      <c r="G42" s="38">
        <f t="shared" si="4"/>
        <v>20077261.289999999</v>
      </c>
      <c r="H42" s="73"/>
      <c r="I42" s="40"/>
      <c r="J42" s="67"/>
      <c r="K42" s="11">
        <f t="shared" si="0"/>
        <v>0</v>
      </c>
      <c r="L42" s="118">
        <f t="shared" si="1"/>
        <v>0</v>
      </c>
      <c r="M42" s="125">
        <f t="shared" si="3"/>
        <v>0</v>
      </c>
    </row>
    <row r="43" spans="1:13" x14ac:dyDescent="0.25">
      <c r="A43" s="10">
        <v>44182</v>
      </c>
      <c r="B43" s="22"/>
      <c r="C43" s="36" t="s">
        <v>28</v>
      </c>
      <c r="D43" s="1"/>
      <c r="E43" s="11"/>
      <c r="F43" s="11">
        <v>2800000</v>
      </c>
      <c r="G43" s="38">
        <f t="shared" si="4"/>
        <v>17277261.289999999</v>
      </c>
      <c r="H43" s="73">
        <v>1090000</v>
      </c>
      <c r="I43" s="40">
        <v>2280000</v>
      </c>
      <c r="J43" s="67"/>
      <c r="K43" s="11">
        <f t="shared" si="0"/>
        <v>3370000</v>
      </c>
      <c r="L43" s="118">
        <f t="shared" si="1"/>
        <v>570000</v>
      </c>
      <c r="M43" s="125">
        <f t="shared" si="3"/>
        <v>560000</v>
      </c>
    </row>
    <row r="44" spans="1:13" x14ac:dyDescent="0.25">
      <c r="A44" s="10"/>
      <c r="B44" s="22"/>
      <c r="C44" s="36" t="s">
        <v>28</v>
      </c>
      <c r="D44" s="1"/>
      <c r="E44" s="18">
        <v>20000000</v>
      </c>
      <c r="F44" s="11"/>
      <c r="G44" s="38">
        <f t="shared" si="4"/>
        <v>37277261.289999999</v>
      </c>
      <c r="H44" s="73"/>
      <c r="I44" s="40"/>
      <c r="J44" s="67"/>
      <c r="K44" s="11">
        <f t="shared" si="0"/>
        <v>0</v>
      </c>
      <c r="L44" s="118">
        <f t="shared" si="1"/>
        <v>0</v>
      </c>
      <c r="M44" s="125">
        <f t="shared" si="3"/>
        <v>0</v>
      </c>
    </row>
    <row r="45" spans="1:13" x14ac:dyDescent="0.25">
      <c r="A45" s="10">
        <v>44184</v>
      </c>
      <c r="B45" s="22"/>
      <c r="C45" s="36" t="s">
        <v>28</v>
      </c>
      <c r="D45" s="1" t="s">
        <v>238</v>
      </c>
      <c r="E45" s="11"/>
      <c r="F45" s="11">
        <v>3500000</v>
      </c>
      <c r="G45" s="38">
        <f t="shared" si="4"/>
        <v>33777261.289999999</v>
      </c>
      <c r="H45" s="73">
        <f>1090000+360000</f>
        <v>1450000</v>
      </c>
      <c r="I45" s="40">
        <v>2760000</v>
      </c>
      <c r="J45" s="67"/>
      <c r="K45" s="11">
        <f t="shared" si="0"/>
        <v>4210000</v>
      </c>
      <c r="L45" s="118">
        <f t="shared" si="1"/>
        <v>710000</v>
      </c>
      <c r="M45" s="125">
        <f t="shared" si="3"/>
        <v>700000</v>
      </c>
    </row>
    <row r="46" spans="1:13" x14ac:dyDescent="0.25">
      <c r="A46" s="10">
        <v>44185</v>
      </c>
      <c r="B46" s="22"/>
      <c r="C46" s="36" t="s">
        <v>28</v>
      </c>
      <c r="D46" s="1" t="s">
        <v>62</v>
      </c>
      <c r="E46" s="11"/>
      <c r="F46" s="11">
        <v>3800000</v>
      </c>
      <c r="G46" s="38">
        <f t="shared" si="4"/>
        <v>29977261.289999999</v>
      </c>
      <c r="H46" s="73">
        <v>2180000</v>
      </c>
      <c r="I46" s="40">
        <v>2400000</v>
      </c>
      <c r="J46" s="67"/>
      <c r="K46" s="11">
        <f t="shared" si="0"/>
        <v>4580000</v>
      </c>
      <c r="L46" s="118">
        <f t="shared" si="1"/>
        <v>780000</v>
      </c>
      <c r="M46" s="125">
        <f t="shared" si="3"/>
        <v>760000</v>
      </c>
    </row>
    <row r="47" spans="1:13" x14ac:dyDescent="0.25">
      <c r="A47" s="10">
        <v>44186</v>
      </c>
      <c r="B47" s="22"/>
      <c r="C47" s="36" t="s">
        <v>28</v>
      </c>
      <c r="D47" s="1" t="s">
        <v>159</v>
      </c>
      <c r="E47" s="11"/>
      <c r="F47" s="11">
        <v>1600000</v>
      </c>
      <c r="G47" s="38">
        <f t="shared" si="4"/>
        <v>28377261.289999999</v>
      </c>
      <c r="H47" s="73">
        <v>240000</v>
      </c>
      <c r="I47" s="40">
        <v>1680000</v>
      </c>
      <c r="J47" s="67"/>
      <c r="K47" s="11">
        <f t="shared" si="0"/>
        <v>1920000</v>
      </c>
      <c r="L47" s="118">
        <f t="shared" si="1"/>
        <v>320000</v>
      </c>
      <c r="M47" s="125">
        <f t="shared" si="3"/>
        <v>320000</v>
      </c>
    </row>
    <row r="48" spans="1:13" x14ac:dyDescent="0.25">
      <c r="A48" s="10">
        <v>44186</v>
      </c>
      <c r="B48" s="22"/>
      <c r="C48" s="36" t="s">
        <v>28</v>
      </c>
      <c r="D48" s="1" t="s">
        <v>241</v>
      </c>
      <c r="E48" s="11"/>
      <c r="F48" s="11">
        <v>8400000</v>
      </c>
      <c r="G48" s="38">
        <f t="shared" si="4"/>
        <v>19977261.289999999</v>
      </c>
      <c r="H48" s="73">
        <v>1850000</v>
      </c>
      <c r="I48" s="40">
        <v>8240000</v>
      </c>
      <c r="J48" s="67"/>
      <c r="K48" s="11">
        <f t="shared" si="0"/>
        <v>10090000</v>
      </c>
      <c r="L48" s="118">
        <f t="shared" si="1"/>
        <v>1690000</v>
      </c>
      <c r="M48" s="125">
        <f t="shared" si="3"/>
        <v>1680000</v>
      </c>
    </row>
    <row r="49" spans="1:13" x14ac:dyDescent="0.25">
      <c r="A49" s="10">
        <v>44187</v>
      </c>
      <c r="B49" s="22"/>
      <c r="C49" s="36" t="s">
        <v>102</v>
      </c>
      <c r="D49" s="1"/>
      <c r="E49" s="11">
        <v>20000000</v>
      </c>
      <c r="F49" s="11"/>
      <c r="G49" s="38">
        <f t="shared" si="4"/>
        <v>39977261.289999999</v>
      </c>
      <c r="H49" s="73"/>
      <c r="I49" s="40"/>
      <c r="J49" s="67"/>
      <c r="K49" s="11">
        <f t="shared" si="0"/>
        <v>0</v>
      </c>
      <c r="L49" s="118">
        <f t="shared" si="1"/>
        <v>0</v>
      </c>
      <c r="M49" s="125">
        <f t="shared" si="3"/>
        <v>0</v>
      </c>
    </row>
    <row r="50" spans="1:13" x14ac:dyDescent="0.25">
      <c r="A50" s="10">
        <v>44187</v>
      </c>
      <c r="B50" s="22"/>
      <c r="C50" s="36" t="s">
        <v>28</v>
      </c>
      <c r="D50" s="1" t="s">
        <v>216</v>
      </c>
      <c r="E50" s="11"/>
      <c r="F50" s="11">
        <v>7600000</v>
      </c>
      <c r="G50" s="38">
        <f t="shared" si="4"/>
        <v>32377261.289999999</v>
      </c>
      <c r="H50" s="73">
        <v>480000</v>
      </c>
      <c r="I50" s="40">
        <v>8640000</v>
      </c>
      <c r="J50" s="67"/>
      <c r="K50" s="11">
        <f t="shared" si="0"/>
        <v>9120000</v>
      </c>
      <c r="L50" s="118">
        <f t="shared" si="1"/>
        <v>1520000</v>
      </c>
      <c r="M50" s="125">
        <f t="shared" si="3"/>
        <v>1520000</v>
      </c>
    </row>
    <row r="51" spans="1:13" x14ac:dyDescent="0.25">
      <c r="A51" s="10">
        <v>44188</v>
      </c>
      <c r="B51" s="22"/>
      <c r="C51" s="36" t="s">
        <v>28</v>
      </c>
      <c r="D51" s="1"/>
      <c r="E51" s="11"/>
      <c r="F51" s="11">
        <v>22900000</v>
      </c>
      <c r="G51" s="38">
        <f t="shared" si="4"/>
        <v>9477261.2899999991</v>
      </c>
      <c r="H51" s="73">
        <v>6650000</v>
      </c>
      <c r="I51" s="40">
        <v>20880000</v>
      </c>
      <c r="J51" s="67"/>
      <c r="K51" s="11">
        <f t="shared" si="0"/>
        <v>27530000</v>
      </c>
      <c r="L51" s="118">
        <f t="shared" si="1"/>
        <v>4630000</v>
      </c>
      <c r="M51" s="125">
        <f t="shared" si="3"/>
        <v>4580000</v>
      </c>
    </row>
    <row r="52" spans="1:13" x14ac:dyDescent="0.25">
      <c r="A52" s="10"/>
      <c r="B52" s="22"/>
      <c r="C52" s="36" t="s">
        <v>28</v>
      </c>
      <c r="D52" s="1"/>
      <c r="E52" s="11"/>
      <c r="F52" s="11"/>
      <c r="G52" s="38">
        <f t="shared" si="4"/>
        <v>9477261.2899999991</v>
      </c>
      <c r="H52" s="73"/>
      <c r="I52" s="40"/>
      <c r="J52" s="67"/>
      <c r="K52" s="11">
        <f t="shared" si="0"/>
        <v>0</v>
      </c>
      <c r="L52" s="118">
        <f t="shared" si="1"/>
        <v>0</v>
      </c>
      <c r="M52" s="125">
        <f t="shared" si="3"/>
        <v>0</v>
      </c>
    </row>
    <row r="53" spans="1:13" x14ac:dyDescent="0.25">
      <c r="A53" s="10"/>
      <c r="B53" s="22"/>
      <c r="C53" s="36" t="s">
        <v>28</v>
      </c>
      <c r="D53" s="1"/>
      <c r="E53" s="11"/>
      <c r="F53" s="11"/>
      <c r="G53" s="38">
        <f t="shared" si="4"/>
        <v>9477261.2899999991</v>
      </c>
      <c r="H53" s="73"/>
      <c r="I53" s="40"/>
      <c r="J53" s="67"/>
      <c r="K53" s="11">
        <f t="shared" si="0"/>
        <v>0</v>
      </c>
      <c r="L53" s="118">
        <f t="shared" si="1"/>
        <v>0</v>
      </c>
      <c r="M53" s="125">
        <f t="shared" si="3"/>
        <v>0</v>
      </c>
    </row>
    <row r="54" spans="1:13" x14ac:dyDescent="0.25">
      <c r="A54" s="10"/>
      <c r="B54" s="22"/>
      <c r="C54" s="36" t="s">
        <v>28</v>
      </c>
      <c r="D54" s="1"/>
      <c r="E54" s="11"/>
      <c r="F54" s="11"/>
      <c r="G54" s="38">
        <f t="shared" si="4"/>
        <v>9477261.2899999991</v>
      </c>
      <c r="H54" s="73"/>
      <c r="I54" s="40"/>
      <c r="J54" s="67"/>
      <c r="K54" s="11">
        <f t="shared" si="0"/>
        <v>0</v>
      </c>
      <c r="L54" s="118">
        <f t="shared" si="1"/>
        <v>0</v>
      </c>
      <c r="M54" s="125">
        <f t="shared" si="3"/>
        <v>0</v>
      </c>
    </row>
    <row r="55" spans="1:13" x14ac:dyDescent="0.25">
      <c r="A55" s="16"/>
      <c r="B55" s="23"/>
      <c r="C55" s="36" t="s">
        <v>28</v>
      </c>
      <c r="D55" s="17"/>
      <c r="E55" s="18"/>
      <c r="F55" s="18"/>
      <c r="G55" s="38">
        <f t="shared" si="4"/>
        <v>9477261.2899999991</v>
      </c>
      <c r="H55" s="74"/>
      <c r="I55" s="75"/>
      <c r="J55" s="67"/>
      <c r="K55" s="11">
        <f t="shared" si="0"/>
        <v>0</v>
      </c>
      <c r="L55" s="118">
        <f t="shared" si="1"/>
        <v>0</v>
      </c>
      <c r="M55" s="125">
        <f t="shared" si="3"/>
        <v>0</v>
      </c>
    </row>
    <row r="56" spans="1:13" x14ac:dyDescent="0.25">
      <c r="A56" s="10"/>
      <c r="B56" s="22"/>
      <c r="C56" s="36" t="s">
        <v>28</v>
      </c>
      <c r="D56" s="1"/>
      <c r="E56" s="11"/>
      <c r="F56" s="11"/>
      <c r="G56" s="38">
        <f t="shared" si="4"/>
        <v>9477261.2899999991</v>
      </c>
      <c r="H56" s="73"/>
      <c r="I56" s="40"/>
      <c r="J56" s="67"/>
      <c r="K56" s="11">
        <f t="shared" si="0"/>
        <v>0</v>
      </c>
      <c r="L56" s="118">
        <f t="shared" si="1"/>
        <v>0</v>
      </c>
      <c r="M56" s="125">
        <f t="shared" si="3"/>
        <v>0</v>
      </c>
    </row>
    <row r="57" spans="1:13" x14ac:dyDescent="0.25">
      <c r="A57" s="10"/>
      <c r="B57" s="22"/>
      <c r="C57" s="36" t="s">
        <v>28</v>
      </c>
      <c r="D57" s="1"/>
      <c r="E57" s="11"/>
      <c r="F57" s="11"/>
      <c r="G57" s="38">
        <f t="shared" si="4"/>
        <v>9477261.2899999991</v>
      </c>
      <c r="H57" s="73"/>
      <c r="I57" s="40"/>
      <c r="J57" s="67"/>
      <c r="K57" s="11">
        <f t="shared" si="0"/>
        <v>0</v>
      </c>
      <c r="L57" s="118">
        <f t="shared" si="1"/>
        <v>0</v>
      </c>
      <c r="M57" s="125">
        <f t="shared" si="3"/>
        <v>0</v>
      </c>
    </row>
    <row r="58" spans="1:13" x14ac:dyDescent="0.25">
      <c r="A58" s="10"/>
      <c r="B58" s="22"/>
      <c r="C58" s="36" t="s">
        <v>28</v>
      </c>
      <c r="D58" s="1"/>
      <c r="E58" s="11"/>
      <c r="F58" s="11"/>
      <c r="G58" s="38">
        <f t="shared" si="4"/>
        <v>9477261.2899999991</v>
      </c>
      <c r="H58" s="73"/>
      <c r="I58" s="40"/>
      <c r="J58" s="67"/>
      <c r="K58" s="11">
        <f t="shared" si="0"/>
        <v>0</v>
      </c>
      <c r="L58" s="118">
        <f t="shared" si="1"/>
        <v>0</v>
      </c>
      <c r="M58" s="125">
        <f t="shared" si="3"/>
        <v>0</v>
      </c>
    </row>
    <row r="59" spans="1:13" x14ac:dyDescent="0.25">
      <c r="A59" s="10"/>
      <c r="B59" s="22"/>
      <c r="C59" s="36" t="s">
        <v>28</v>
      </c>
      <c r="D59" s="1"/>
      <c r="E59" s="11"/>
      <c r="F59" s="11"/>
      <c r="G59" s="38">
        <f t="shared" si="4"/>
        <v>9477261.2899999991</v>
      </c>
      <c r="H59" s="73"/>
      <c r="I59" s="40"/>
      <c r="J59" s="67"/>
      <c r="K59" s="11">
        <f t="shared" si="0"/>
        <v>0</v>
      </c>
      <c r="L59" s="118">
        <f t="shared" si="1"/>
        <v>0</v>
      </c>
      <c r="M59" s="125">
        <f t="shared" si="3"/>
        <v>0</v>
      </c>
    </row>
    <row r="60" spans="1:13" x14ac:dyDescent="0.25">
      <c r="A60" s="10"/>
      <c r="B60" s="22"/>
      <c r="C60" s="36" t="s">
        <v>28</v>
      </c>
      <c r="D60" s="1"/>
      <c r="E60" s="11"/>
      <c r="F60" s="11"/>
      <c r="G60" s="38">
        <f t="shared" si="4"/>
        <v>9477261.2899999991</v>
      </c>
      <c r="H60" s="73"/>
      <c r="I60" s="40"/>
      <c r="J60" s="67"/>
      <c r="K60" s="11">
        <f t="shared" si="0"/>
        <v>0</v>
      </c>
      <c r="L60" s="118">
        <f t="shared" si="1"/>
        <v>0</v>
      </c>
      <c r="M60" s="125">
        <f t="shared" si="3"/>
        <v>0</v>
      </c>
    </row>
    <row r="61" spans="1:13" x14ac:dyDescent="0.25">
      <c r="A61" s="10"/>
      <c r="B61" s="22"/>
      <c r="C61" s="36" t="s">
        <v>28</v>
      </c>
      <c r="D61" s="1"/>
      <c r="E61" s="11"/>
      <c r="F61" s="11"/>
      <c r="G61" s="38">
        <f t="shared" si="4"/>
        <v>9477261.2899999991</v>
      </c>
      <c r="H61" s="73"/>
      <c r="I61" s="40"/>
      <c r="J61" s="67"/>
      <c r="K61" s="11">
        <f t="shared" si="0"/>
        <v>0</v>
      </c>
      <c r="L61" s="118">
        <f t="shared" si="1"/>
        <v>0</v>
      </c>
      <c r="M61" s="125">
        <f t="shared" si="3"/>
        <v>0</v>
      </c>
    </row>
    <row r="62" spans="1:13" x14ac:dyDescent="0.25">
      <c r="A62" s="16"/>
      <c r="B62" s="23"/>
      <c r="C62" s="36" t="s">
        <v>28</v>
      </c>
      <c r="D62" s="17"/>
      <c r="E62" s="18"/>
      <c r="F62" s="18"/>
      <c r="G62" s="38">
        <f t="shared" si="4"/>
        <v>9477261.2899999991</v>
      </c>
      <c r="H62" s="74"/>
      <c r="I62" s="75"/>
      <c r="J62" s="67"/>
      <c r="K62" s="11">
        <f t="shared" si="0"/>
        <v>0</v>
      </c>
      <c r="L62" s="118">
        <f t="shared" si="1"/>
        <v>0</v>
      </c>
      <c r="M62" s="125">
        <f t="shared" si="3"/>
        <v>0</v>
      </c>
    </row>
    <row r="63" spans="1:13" x14ac:dyDescent="0.25">
      <c r="A63" s="10"/>
      <c r="B63" s="22"/>
      <c r="C63" s="36" t="s">
        <v>28</v>
      </c>
      <c r="D63" s="1"/>
      <c r="E63" s="11"/>
      <c r="F63" s="11"/>
      <c r="G63" s="38">
        <f t="shared" si="4"/>
        <v>9477261.2899999991</v>
      </c>
      <c r="H63" s="73"/>
      <c r="I63" s="40"/>
      <c r="J63" s="67"/>
      <c r="K63" s="11">
        <f t="shared" si="0"/>
        <v>0</v>
      </c>
      <c r="L63" s="118">
        <f t="shared" si="1"/>
        <v>0</v>
      </c>
      <c r="M63" s="125">
        <f t="shared" si="3"/>
        <v>0</v>
      </c>
    </row>
    <row r="64" spans="1:13" x14ac:dyDescent="0.25">
      <c r="A64" s="10"/>
      <c r="B64" s="22"/>
      <c r="C64" s="36" t="s">
        <v>28</v>
      </c>
      <c r="D64" s="1"/>
      <c r="E64" s="11"/>
      <c r="F64" s="11"/>
      <c r="G64" s="38">
        <f t="shared" si="4"/>
        <v>9477261.2899999991</v>
      </c>
      <c r="H64" s="73"/>
      <c r="I64" s="40"/>
      <c r="J64" s="67"/>
      <c r="K64" s="11">
        <f t="shared" si="0"/>
        <v>0</v>
      </c>
      <c r="L64" s="118">
        <f t="shared" si="1"/>
        <v>0</v>
      </c>
      <c r="M64" s="125">
        <f t="shared" si="3"/>
        <v>0</v>
      </c>
    </row>
    <row r="65" spans="1:13" x14ac:dyDescent="0.25">
      <c r="A65" s="10"/>
      <c r="B65" s="22"/>
      <c r="C65" s="36" t="s">
        <v>28</v>
      </c>
      <c r="D65" s="1"/>
      <c r="E65" s="11"/>
      <c r="F65" s="11"/>
      <c r="G65" s="38">
        <f t="shared" si="4"/>
        <v>9477261.2899999991</v>
      </c>
      <c r="H65" s="73"/>
      <c r="I65" s="40"/>
      <c r="J65" s="67"/>
      <c r="K65" s="11">
        <f t="shared" si="0"/>
        <v>0</v>
      </c>
      <c r="L65" s="118">
        <f t="shared" si="1"/>
        <v>0</v>
      </c>
      <c r="M65" s="125">
        <f t="shared" si="3"/>
        <v>0</v>
      </c>
    </row>
    <row r="66" spans="1:13" x14ac:dyDescent="0.25">
      <c r="A66" s="10"/>
      <c r="B66" s="22"/>
      <c r="C66" s="36" t="s">
        <v>28</v>
      </c>
      <c r="D66" s="1"/>
      <c r="E66" s="11"/>
      <c r="F66" s="11"/>
      <c r="G66" s="38">
        <f t="shared" si="4"/>
        <v>9477261.2899999991</v>
      </c>
      <c r="H66" s="73"/>
      <c r="I66" s="40"/>
      <c r="J66" s="67"/>
      <c r="K66" s="11">
        <f t="shared" si="0"/>
        <v>0</v>
      </c>
      <c r="L66" s="118">
        <f t="shared" si="1"/>
        <v>0</v>
      </c>
      <c r="M66" s="125">
        <f t="shared" si="3"/>
        <v>0</v>
      </c>
    </row>
    <row r="67" spans="1:13" x14ac:dyDescent="0.25">
      <c r="A67" s="10"/>
      <c r="B67" s="22"/>
      <c r="C67" s="36" t="s">
        <v>28</v>
      </c>
      <c r="D67" s="1"/>
      <c r="E67" s="11"/>
      <c r="F67" s="11"/>
      <c r="G67" s="38">
        <f t="shared" si="4"/>
        <v>9477261.2899999991</v>
      </c>
      <c r="H67" s="73"/>
      <c r="I67" s="40"/>
      <c r="J67" s="67"/>
      <c r="K67" s="11">
        <f t="shared" si="0"/>
        <v>0</v>
      </c>
      <c r="L67" s="118">
        <f t="shared" si="1"/>
        <v>0</v>
      </c>
      <c r="M67" s="125">
        <f t="shared" si="3"/>
        <v>0</v>
      </c>
    </row>
    <row r="68" spans="1:13" x14ac:dyDescent="0.25">
      <c r="A68" s="34"/>
      <c r="B68" s="35"/>
      <c r="C68" s="36" t="s">
        <v>28</v>
      </c>
      <c r="D68" s="36"/>
      <c r="E68" s="37"/>
      <c r="F68" s="37"/>
      <c r="G68" s="38">
        <f t="shared" si="4"/>
        <v>9477261.2899999991</v>
      </c>
      <c r="H68" s="72"/>
      <c r="I68" s="53"/>
      <c r="J68" s="67"/>
      <c r="K68" s="11">
        <f t="shared" si="0"/>
        <v>0</v>
      </c>
      <c r="L68" s="118">
        <f t="shared" si="1"/>
        <v>0</v>
      </c>
      <c r="M68" s="125">
        <f t="shared" si="3"/>
        <v>0</v>
      </c>
    </row>
    <row r="69" spans="1:13" x14ac:dyDescent="0.25">
      <c r="A69" s="34"/>
      <c r="B69" s="22"/>
      <c r="C69" s="36" t="s">
        <v>28</v>
      </c>
      <c r="D69" s="1"/>
      <c r="E69" s="37"/>
      <c r="F69" s="37"/>
      <c r="G69" s="38">
        <f t="shared" si="4"/>
        <v>9477261.2899999991</v>
      </c>
      <c r="H69" s="72"/>
      <c r="I69" s="53"/>
      <c r="J69" s="67"/>
      <c r="K69" s="11">
        <f t="shared" si="0"/>
        <v>0</v>
      </c>
      <c r="L69" s="118">
        <f t="shared" si="1"/>
        <v>0</v>
      </c>
      <c r="M69" s="125">
        <f t="shared" si="3"/>
        <v>0</v>
      </c>
    </row>
    <row r="70" spans="1:13" x14ac:dyDescent="0.25">
      <c r="A70" s="10"/>
      <c r="B70" s="22"/>
      <c r="C70" s="36" t="s">
        <v>28</v>
      </c>
      <c r="D70" s="1"/>
      <c r="E70" s="11"/>
      <c r="F70" s="11"/>
      <c r="G70" s="38">
        <f t="shared" si="4"/>
        <v>9477261.2899999991</v>
      </c>
      <c r="H70" s="73"/>
      <c r="I70" s="40"/>
      <c r="J70" s="67"/>
      <c r="K70" s="11">
        <f t="shared" ref="K70:K80" si="5">H70+I70-J70</f>
        <v>0</v>
      </c>
      <c r="L70" s="118">
        <f t="shared" ref="L70:L80" si="6">H70+I70+J70-F70</f>
        <v>0</v>
      </c>
      <c r="M70" s="125">
        <f t="shared" si="3"/>
        <v>0</v>
      </c>
    </row>
    <row r="71" spans="1:13" x14ac:dyDescent="0.25">
      <c r="A71" s="10"/>
      <c r="B71" s="22"/>
      <c r="C71" s="36" t="s">
        <v>28</v>
      </c>
      <c r="D71" s="1"/>
      <c r="E71" s="11"/>
      <c r="F71" s="11"/>
      <c r="G71" s="38">
        <f t="shared" si="4"/>
        <v>9477261.2899999991</v>
      </c>
      <c r="H71" s="73"/>
      <c r="I71" s="40"/>
      <c r="J71" s="67"/>
      <c r="K71" s="11">
        <f t="shared" si="5"/>
        <v>0</v>
      </c>
      <c r="L71" s="118">
        <f t="shared" si="6"/>
        <v>0</v>
      </c>
      <c r="M71" s="125">
        <f t="shared" si="3"/>
        <v>0</v>
      </c>
    </row>
    <row r="72" spans="1:13" x14ac:dyDescent="0.25">
      <c r="A72" s="10"/>
      <c r="B72" s="22"/>
      <c r="C72" s="36" t="s">
        <v>28</v>
      </c>
      <c r="D72" s="1"/>
      <c r="E72" s="11"/>
      <c r="F72" s="11"/>
      <c r="G72" s="38">
        <f t="shared" si="4"/>
        <v>9477261.2899999991</v>
      </c>
      <c r="H72" s="73"/>
      <c r="I72" s="40"/>
      <c r="J72" s="67"/>
      <c r="K72" s="11">
        <f t="shared" si="5"/>
        <v>0</v>
      </c>
      <c r="L72" s="118">
        <f t="shared" si="6"/>
        <v>0</v>
      </c>
      <c r="M72" s="125">
        <f t="shared" si="3"/>
        <v>0</v>
      </c>
    </row>
    <row r="73" spans="1:13" x14ac:dyDescent="0.25">
      <c r="A73" s="10"/>
      <c r="B73" s="22"/>
      <c r="C73" s="36" t="s">
        <v>28</v>
      </c>
      <c r="D73" s="1"/>
      <c r="E73" s="11"/>
      <c r="F73" s="11"/>
      <c r="G73" s="38">
        <f t="shared" si="4"/>
        <v>9477261.2899999991</v>
      </c>
      <c r="H73" s="73"/>
      <c r="I73" s="40"/>
      <c r="J73" s="67"/>
      <c r="K73" s="11">
        <f t="shared" si="5"/>
        <v>0</v>
      </c>
      <c r="L73" s="118">
        <f t="shared" si="6"/>
        <v>0</v>
      </c>
      <c r="M73" s="125">
        <f t="shared" si="3"/>
        <v>0</v>
      </c>
    </row>
    <row r="74" spans="1:13" x14ac:dyDescent="0.25">
      <c r="A74" s="10"/>
      <c r="B74" s="22"/>
      <c r="C74" s="36" t="s">
        <v>28</v>
      </c>
      <c r="D74" s="1"/>
      <c r="E74" s="11"/>
      <c r="F74" s="11"/>
      <c r="G74" s="38">
        <f t="shared" si="4"/>
        <v>9477261.2899999991</v>
      </c>
      <c r="H74" s="73"/>
      <c r="I74" s="40"/>
      <c r="J74" s="67"/>
      <c r="K74" s="11">
        <f t="shared" si="5"/>
        <v>0</v>
      </c>
      <c r="L74" s="118">
        <f t="shared" si="6"/>
        <v>0</v>
      </c>
      <c r="M74" s="125">
        <f t="shared" ref="M74:M80" si="7">F74*0.2</f>
        <v>0</v>
      </c>
    </row>
    <row r="75" spans="1:13" x14ac:dyDescent="0.25">
      <c r="A75" s="10"/>
      <c r="B75" s="22"/>
      <c r="C75" s="36" t="s">
        <v>28</v>
      </c>
      <c r="D75" s="1"/>
      <c r="E75" s="11"/>
      <c r="F75" s="11"/>
      <c r="G75" s="38">
        <f t="shared" si="4"/>
        <v>9477261.2899999991</v>
      </c>
      <c r="H75" s="73"/>
      <c r="I75" s="40"/>
      <c r="J75" s="67"/>
      <c r="K75" s="11">
        <f t="shared" si="5"/>
        <v>0</v>
      </c>
      <c r="L75" s="118">
        <f t="shared" si="6"/>
        <v>0</v>
      </c>
      <c r="M75" s="125">
        <f t="shared" si="7"/>
        <v>0</v>
      </c>
    </row>
    <row r="76" spans="1:13" x14ac:dyDescent="0.25">
      <c r="A76" s="10"/>
      <c r="B76" s="22"/>
      <c r="C76" s="36" t="s">
        <v>28</v>
      </c>
      <c r="D76" s="1"/>
      <c r="E76" s="11"/>
      <c r="F76" s="11"/>
      <c r="G76" s="38">
        <f>G75+E76-F76</f>
        <v>9477261.2899999991</v>
      </c>
      <c r="H76" s="73"/>
      <c r="I76" s="40"/>
      <c r="J76" s="67"/>
      <c r="K76" s="11">
        <f t="shared" si="5"/>
        <v>0</v>
      </c>
      <c r="L76" s="118">
        <f t="shared" si="6"/>
        <v>0</v>
      </c>
      <c r="M76" s="125">
        <f t="shared" si="7"/>
        <v>0</v>
      </c>
    </row>
    <row r="77" spans="1:13" x14ac:dyDescent="0.25">
      <c r="A77" s="10"/>
      <c r="B77" s="22"/>
      <c r="C77" s="36" t="s">
        <v>28</v>
      </c>
      <c r="D77" s="1"/>
      <c r="E77" s="11"/>
      <c r="F77" s="11"/>
      <c r="G77" s="38">
        <f>G76+E77-F77</f>
        <v>9477261.2899999991</v>
      </c>
      <c r="H77" s="73"/>
      <c r="I77" s="40"/>
      <c r="J77" s="67"/>
      <c r="K77" s="11">
        <f t="shared" si="5"/>
        <v>0</v>
      </c>
      <c r="L77" s="118">
        <f t="shared" si="6"/>
        <v>0</v>
      </c>
      <c r="M77" s="125">
        <f t="shared" si="7"/>
        <v>0</v>
      </c>
    </row>
    <row r="78" spans="1:13" x14ac:dyDescent="0.25">
      <c r="A78" s="10"/>
      <c r="B78" s="22"/>
      <c r="C78" s="36" t="s">
        <v>28</v>
      </c>
      <c r="D78" s="1"/>
      <c r="E78" s="11"/>
      <c r="F78" s="11"/>
      <c r="G78" s="38">
        <f>G77+E78-F78</f>
        <v>9477261.2899999991</v>
      </c>
      <c r="H78" s="73"/>
      <c r="I78" s="40"/>
      <c r="J78" s="67"/>
      <c r="K78" s="11">
        <f t="shared" si="5"/>
        <v>0</v>
      </c>
      <c r="L78" s="118">
        <f t="shared" si="6"/>
        <v>0</v>
      </c>
      <c r="M78" s="125">
        <f t="shared" si="7"/>
        <v>0</v>
      </c>
    </row>
    <row r="79" spans="1:13" x14ac:dyDescent="0.25">
      <c r="A79" s="10"/>
      <c r="B79" s="22"/>
      <c r="C79" s="36" t="s">
        <v>28</v>
      </c>
      <c r="D79" s="1"/>
      <c r="E79" s="11"/>
      <c r="F79" s="11"/>
      <c r="G79" s="38">
        <f>G78+E79-F79</f>
        <v>9477261.2899999991</v>
      </c>
      <c r="H79" s="73"/>
      <c r="I79" s="40"/>
      <c r="J79" s="67"/>
      <c r="K79" s="11">
        <f t="shared" si="5"/>
        <v>0</v>
      </c>
      <c r="L79" s="118">
        <f t="shared" si="6"/>
        <v>0</v>
      </c>
      <c r="M79" s="125">
        <f t="shared" si="7"/>
        <v>0</v>
      </c>
    </row>
    <row r="80" spans="1:13" x14ac:dyDescent="0.25">
      <c r="A80" s="10"/>
      <c r="B80" s="22"/>
      <c r="C80" s="36" t="s">
        <v>28</v>
      </c>
      <c r="D80" s="1"/>
      <c r="E80" s="11"/>
      <c r="F80" s="11"/>
      <c r="G80" s="38">
        <f>G79+E80-F80</f>
        <v>9477261.2899999991</v>
      </c>
      <c r="H80" s="73"/>
      <c r="I80" s="40"/>
      <c r="J80" s="67"/>
      <c r="K80" s="11">
        <f t="shared" si="5"/>
        <v>0</v>
      </c>
      <c r="L80" s="2">
        <f t="shared" si="6"/>
        <v>0</v>
      </c>
      <c r="M80" s="125">
        <f t="shared" si="7"/>
        <v>0</v>
      </c>
    </row>
    <row r="81" spans="1:13" x14ac:dyDescent="0.25">
      <c r="A81" s="10"/>
      <c r="B81" s="22"/>
      <c r="C81" s="36" t="s">
        <v>28</v>
      </c>
      <c r="D81" s="1"/>
      <c r="E81" s="11"/>
      <c r="F81" s="11"/>
      <c r="G81" s="38">
        <f t="shared" ref="G81:G144" si="8">G80+E81-F81</f>
        <v>9477261.2899999991</v>
      </c>
      <c r="H81" s="73"/>
      <c r="I81" s="40"/>
      <c r="J81" s="67"/>
      <c r="K81" s="11">
        <f t="shared" ref="K81:K144" si="9">H81+I81-J81</f>
        <v>0</v>
      </c>
      <c r="L81" s="2">
        <f t="shared" ref="L81:L144" si="10">H81+I81+J81-F81</f>
        <v>0</v>
      </c>
      <c r="M81" s="125">
        <f t="shared" ref="M81:M144" si="11">F81*0.2</f>
        <v>0</v>
      </c>
    </row>
    <row r="82" spans="1:13" x14ac:dyDescent="0.25">
      <c r="A82" s="10"/>
      <c r="B82" s="22"/>
      <c r="C82" s="36" t="s">
        <v>28</v>
      </c>
      <c r="D82" s="1"/>
      <c r="E82" s="11"/>
      <c r="F82" s="11"/>
      <c r="G82" s="38">
        <f t="shared" si="8"/>
        <v>9477261.2899999991</v>
      </c>
      <c r="H82" s="73"/>
      <c r="I82" s="40"/>
      <c r="J82" s="67"/>
      <c r="K82" s="11">
        <f t="shared" si="9"/>
        <v>0</v>
      </c>
      <c r="L82" s="2">
        <f t="shared" si="10"/>
        <v>0</v>
      </c>
      <c r="M82" s="125">
        <f t="shared" si="11"/>
        <v>0</v>
      </c>
    </row>
    <row r="83" spans="1:13" x14ac:dyDescent="0.25">
      <c r="A83" s="10"/>
      <c r="B83" s="22"/>
      <c r="C83" s="36" t="s">
        <v>28</v>
      </c>
      <c r="D83" s="1"/>
      <c r="E83" s="11"/>
      <c r="F83" s="11"/>
      <c r="G83" s="38">
        <f t="shared" si="8"/>
        <v>9477261.2899999991</v>
      </c>
      <c r="H83" s="73"/>
      <c r="I83" s="40"/>
      <c r="J83" s="67"/>
      <c r="K83" s="11">
        <f t="shared" si="9"/>
        <v>0</v>
      </c>
      <c r="L83" s="2">
        <f t="shared" si="10"/>
        <v>0</v>
      </c>
      <c r="M83" s="125">
        <f t="shared" si="11"/>
        <v>0</v>
      </c>
    </row>
    <row r="84" spans="1:13" x14ac:dyDescent="0.25">
      <c r="A84" s="10"/>
      <c r="B84" s="22"/>
      <c r="C84" s="36" t="s">
        <v>28</v>
      </c>
      <c r="D84" s="1"/>
      <c r="E84" s="11"/>
      <c r="F84" s="11"/>
      <c r="G84" s="38">
        <f t="shared" si="8"/>
        <v>9477261.2899999991</v>
      </c>
      <c r="H84" s="73"/>
      <c r="I84" s="40"/>
      <c r="J84" s="67"/>
      <c r="K84" s="11">
        <f t="shared" si="9"/>
        <v>0</v>
      </c>
      <c r="L84" s="2">
        <f t="shared" si="10"/>
        <v>0</v>
      </c>
      <c r="M84" s="125">
        <f t="shared" si="11"/>
        <v>0</v>
      </c>
    </row>
    <row r="85" spans="1:13" x14ac:dyDescent="0.25">
      <c r="A85" s="10"/>
      <c r="B85" s="22"/>
      <c r="C85" s="36" t="s">
        <v>28</v>
      </c>
      <c r="D85" s="1"/>
      <c r="E85" s="11"/>
      <c r="F85" s="11"/>
      <c r="G85" s="38">
        <f t="shared" si="8"/>
        <v>9477261.2899999991</v>
      </c>
      <c r="H85" s="73"/>
      <c r="I85" s="40"/>
      <c r="J85" s="67"/>
      <c r="K85" s="11">
        <f t="shared" si="9"/>
        <v>0</v>
      </c>
      <c r="L85" s="2">
        <f t="shared" si="10"/>
        <v>0</v>
      </c>
      <c r="M85" s="125">
        <f t="shared" si="11"/>
        <v>0</v>
      </c>
    </row>
    <row r="86" spans="1:13" x14ac:dyDescent="0.25">
      <c r="A86" s="10"/>
      <c r="B86" s="22"/>
      <c r="C86" s="36" t="s">
        <v>28</v>
      </c>
      <c r="D86" s="1"/>
      <c r="E86" s="11"/>
      <c r="F86" s="11"/>
      <c r="G86" s="38">
        <f t="shared" si="8"/>
        <v>9477261.2899999991</v>
      </c>
      <c r="H86" s="73"/>
      <c r="I86" s="40"/>
      <c r="J86" s="67"/>
      <c r="K86" s="11">
        <f t="shared" si="9"/>
        <v>0</v>
      </c>
      <c r="L86" s="2">
        <f t="shared" si="10"/>
        <v>0</v>
      </c>
      <c r="M86" s="125">
        <f t="shared" si="11"/>
        <v>0</v>
      </c>
    </row>
    <row r="87" spans="1:13" x14ac:dyDescent="0.25">
      <c r="A87" s="10"/>
      <c r="B87" s="22"/>
      <c r="C87" s="36" t="s">
        <v>28</v>
      </c>
      <c r="D87" s="1"/>
      <c r="E87" s="11"/>
      <c r="F87" s="11"/>
      <c r="G87" s="38">
        <f t="shared" si="8"/>
        <v>9477261.2899999991</v>
      </c>
      <c r="H87" s="73"/>
      <c r="I87" s="40"/>
      <c r="J87" s="67"/>
      <c r="K87" s="11">
        <f t="shared" si="9"/>
        <v>0</v>
      </c>
      <c r="L87" s="2">
        <f t="shared" si="10"/>
        <v>0</v>
      </c>
      <c r="M87" s="125">
        <f t="shared" si="11"/>
        <v>0</v>
      </c>
    </row>
    <row r="88" spans="1:13" x14ac:dyDescent="0.25">
      <c r="A88" s="10"/>
      <c r="B88" s="22"/>
      <c r="C88" s="36" t="s">
        <v>28</v>
      </c>
      <c r="D88" s="1"/>
      <c r="E88" s="11"/>
      <c r="F88" s="11"/>
      <c r="G88" s="38">
        <f t="shared" si="8"/>
        <v>9477261.2899999991</v>
      </c>
      <c r="H88" s="73"/>
      <c r="I88" s="40"/>
      <c r="J88" s="67"/>
      <c r="K88" s="11">
        <f t="shared" si="9"/>
        <v>0</v>
      </c>
      <c r="L88" s="2">
        <f t="shared" si="10"/>
        <v>0</v>
      </c>
      <c r="M88" s="125">
        <f t="shared" si="11"/>
        <v>0</v>
      </c>
    </row>
    <row r="89" spans="1:13" x14ac:dyDescent="0.25">
      <c r="A89" s="10"/>
      <c r="B89" s="22"/>
      <c r="C89" s="36" t="s">
        <v>28</v>
      </c>
      <c r="D89" s="1"/>
      <c r="E89" s="11"/>
      <c r="F89" s="11"/>
      <c r="G89" s="38">
        <f t="shared" si="8"/>
        <v>9477261.2899999991</v>
      </c>
      <c r="H89" s="73"/>
      <c r="I89" s="40"/>
      <c r="J89" s="67"/>
      <c r="K89" s="11">
        <f t="shared" si="9"/>
        <v>0</v>
      </c>
      <c r="L89" s="2">
        <f t="shared" si="10"/>
        <v>0</v>
      </c>
      <c r="M89" s="125">
        <f t="shared" si="11"/>
        <v>0</v>
      </c>
    </row>
    <row r="90" spans="1:13" x14ac:dyDescent="0.25">
      <c r="A90" s="10"/>
      <c r="B90" s="22"/>
      <c r="C90" s="36" t="s">
        <v>28</v>
      </c>
      <c r="D90" s="1"/>
      <c r="E90" s="11"/>
      <c r="F90" s="11"/>
      <c r="G90" s="38">
        <f t="shared" si="8"/>
        <v>9477261.2899999991</v>
      </c>
      <c r="H90" s="73"/>
      <c r="I90" s="40"/>
      <c r="J90" s="67"/>
      <c r="K90" s="11">
        <f t="shared" si="9"/>
        <v>0</v>
      </c>
      <c r="L90" s="2">
        <f t="shared" si="10"/>
        <v>0</v>
      </c>
      <c r="M90" s="125">
        <f t="shared" si="11"/>
        <v>0</v>
      </c>
    </row>
    <row r="91" spans="1:13" x14ac:dyDescent="0.25">
      <c r="A91" s="10"/>
      <c r="B91" s="22"/>
      <c r="C91" s="36" t="s">
        <v>28</v>
      </c>
      <c r="D91" s="1"/>
      <c r="E91" s="11"/>
      <c r="F91" s="11"/>
      <c r="G91" s="38">
        <f t="shared" si="8"/>
        <v>9477261.2899999991</v>
      </c>
      <c r="H91" s="73"/>
      <c r="I91" s="40"/>
      <c r="J91" s="67"/>
      <c r="K91" s="11">
        <f t="shared" si="9"/>
        <v>0</v>
      </c>
      <c r="L91" s="2">
        <f t="shared" si="10"/>
        <v>0</v>
      </c>
      <c r="M91" s="125">
        <f t="shared" si="11"/>
        <v>0</v>
      </c>
    </row>
    <row r="92" spans="1:13" x14ac:dyDescent="0.25">
      <c r="A92" s="10"/>
      <c r="B92" s="22"/>
      <c r="C92" s="36" t="s">
        <v>28</v>
      </c>
      <c r="D92" s="1"/>
      <c r="E92" s="11"/>
      <c r="F92" s="11"/>
      <c r="G92" s="38">
        <f t="shared" si="8"/>
        <v>9477261.2899999991</v>
      </c>
      <c r="H92" s="73"/>
      <c r="I92" s="40"/>
      <c r="J92" s="67"/>
      <c r="K92" s="11">
        <f t="shared" si="9"/>
        <v>0</v>
      </c>
      <c r="L92" s="2">
        <f t="shared" si="10"/>
        <v>0</v>
      </c>
      <c r="M92" s="125">
        <f t="shared" si="11"/>
        <v>0</v>
      </c>
    </row>
    <row r="93" spans="1:13" x14ac:dyDescent="0.25">
      <c r="A93" s="10"/>
      <c r="B93" s="22"/>
      <c r="C93" s="36" t="s">
        <v>28</v>
      </c>
      <c r="D93" s="1"/>
      <c r="E93" s="11"/>
      <c r="F93" s="11"/>
      <c r="G93" s="38">
        <f t="shared" si="8"/>
        <v>9477261.2899999991</v>
      </c>
      <c r="H93" s="73"/>
      <c r="I93" s="40"/>
      <c r="J93" s="67"/>
      <c r="K93" s="11">
        <f t="shared" si="9"/>
        <v>0</v>
      </c>
      <c r="L93" s="2">
        <f t="shared" si="10"/>
        <v>0</v>
      </c>
      <c r="M93" s="125">
        <f t="shared" si="11"/>
        <v>0</v>
      </c>
    </row>
    <row r="94" spans="1:13" x14ac:dyDescent="0.25">
      <c r="A94" s="10"/>
      <c r="B94" s="22"/>
      <c r="C94" s="36" t="s">
        <v>28</v>
      </c>
      <c r="D94" s="1"/>
      <c r="E94" s="11"/>
      <c r="F94" s="11"/>
      <c r="G94" s="38">
        <f t="shared" si="8"/>
        <v>9477261.2899999991</v>
      </c>
      <c r="H94" s="73"/>
      <c r="I94" s="40"/>
      <c r="J94" s="67"/>
      <c r="K94" s="11">
        <f t="shared" si="9"/>
        <v>0</v>
      </c>
      <c r="L94" s="2">
        <f t="shared" si="10"/>
        <v>0</v>
      </c>
      <c r="M94" s="125">
        <f t="shared" si="11"/>
        <v>0</v>
      </c>
    </row>
    <row r="95" spans="1:13" x14ac:dyDescent="0.25">
      <c r="A95" s="10"/>
      <c r="B95" s="22"/>
      <c r="C95" s="36" t="s">
        <v>28</v>
      </c>
      <c r="D95" s="1"/>
      <c r="E95" s="11"/>
      <c r="F95" s="11"/>
      <c r="G95" s="38">
        <f t="shared" si="8"/>
        <v>9477261.2899999991</v>
      </c>
      <c r="H95" s="73"/>
      <c r="I95" s="40"/>
      <c r="J95" s="67"/>
      <c r="K95" s="11">
        <f t="shared" si="9"/>
        <v>0</v>
      </c>
      <c r="L95" s="2">
        <f t="shared" si="10"/>
        <v>0</v>
      </c>
      <c r="M95" s="125">
        <f t="shared" si="11"/>
        <v>0</v>
      </c>
    </row>
    <row r="96" spans="1:13" x14ac:dyDescent="0.25">
      <c r="A96" s="10"/>
      <c r="B96" s="22"/>
      <c r="C96" s="36" t="s">
        <v>28</v>
      </c>
      <c r="D96" s="1"/>
      <c r="E96" s="11"/>
      <c r="F96" s="11"/>
      <c r="G96" s="38">
        <f t="shared" si="8"/>
        <v>9477261.2899999991</v>
      </c>
      <c r="H96" s="73"/>
      <c r="I96" s="40"/>
      <c r="J96" s="67"/>
      <c r="K96" s="11">
        <f t="shared" si="9"/>
        <v>0</v>
      </c>
      <c r="L96" s="2">
        <f t="shared" si="10"/>
        <v>0</v>
      </c>
      <c r="M96" s="125">
        <f t="shared" si="11"/>
        <v>0</v>
      </c>
    </row>
    <row r="97" spans="1:13" x14ac:dyDescent="0.25">
      <c r="A97" s="10"/>
      <c r="B97" s="22"/>
      <c r="C97" s="36" t="s">
        <v>28</v>
      </c>
      <c r="D97" s="1"/>
      <c r="E97" s="11"/>
      <c r="F97" s="11"/>
      <c r="G97" s="38">
        <f t="shared" si="8"/>
        <v>9477261.2899999991</v>
      </c>
      <c r="H97" s="73"/>
      <c r="I97" s="40"/>
      <c r="J97" s="67"/>
      <c r="K97" s="11">
        <f t="shared" si="9"/>
        <v>0</v>
      </c>
      <c r="L97" s="2">
        <f t="shared" si="10"/>
        <v>0</v>
      </c>
      <c r="M97" s="125">
        <f t="shared" si="11"/>
        <v>0</v>
      </c>
    </row>
    <row r="98" spans="1:13" x14ac:dyDescent="0.25">
      <c r="A98" s="10"/>
      <c r="B98" s="22"/>
      <c r="C98" s="36" t="s">
        <v>28</v>
      </c>
      <c r="D98" s="1"/>
      <c r="E98" s="11"/>
      <c r="F98" s="11"/>
      <c r="G98" s="38">
        <f t="shared" si="8"/>
        <v>9477261.2899999991</v>
      </c>
      <c r="H98" s="73"/>
      <c r="I98" s="40"/>
      <c r="J98" s="67"/>
      <c r="K98" s="11">
        <f t="shared" si="9"/>
        <v>0</v>
      </c>
      <c r="L98" s="2">
        <f t="shared" si="10"/>
        <v>0</v>
      </c>
      <c r="M98" s="125">
        <f t="shared" si="11"/>
        <v>0</v>
      </c>
    </row>
    <row r="99" spans="1:13" x14ac:dyDescent="0.25">
      <c r="A99" s="10"/>
      <c r="B99" s="22"/>
      <c r="C99" s="36" t="s">
        <v>28</v>
      </c>
      <c r="D99" s="1"/>
      <c r="E99" s="11"/>
      <c r="F99" s="11"/>
      <c r="G99" s="38">
        <f t="shared" si="8"/>
        <v>9477261.2899999991</v>
      </c>
      <c r="H99" s="73"/>
      <c r="I99" s="40"/>
      <c r="J99" s="67"/>
      <c r="K99" s="11">
        <f t="shared" si="9"/>
        <v>0</v>
      </c>
      <c r="L99" s="2">
        <f t="shared" si="10"/>
        <v>0</v>
      </c>
      <c r="M99" s="125">
        <f t="shared" si="11"/>
        <v>0</v>
      </c>
    </row>
    <row r="100" spans="1:13" x14ac:dyDescent="0.25">
      <c r="A100" s="10"/>
      <c r="B100" s="22"/>
      <c r="C100" s="36" t="s">
        <v>28</v>
      </c>
      <c r="D100" s="1"/>
      <c r="E100" s="11"/>
      <c r="F100" s="11"/>
      <c r="G100" s="38">
        <f t="shared" si="8"/>
        <v>9477261.2899999991</v>
      </c>
      <c r="H100" s="73"/>
      <c r="I100" s="40"/>
      <c r="J100" s="67"/>
      <c r="K100" s="11">
        <f t="shared" si="9"/>
        <v>0</v>
      </c>
      <c r="L100" s="2">
        <f t="shared" si="10"/>
        <v>0</v>
      </c>
      <c r="M100" s="125">
        <f t="shared" si="11"/>
        <v>0</v>
      </c>
    </row>
    <row r="101" spans="1:13" x14ac:dyDescent="0.25">
      <c r="A101" s="10"/>
      <c r="B101" s="22"/>
      <c r="C101" s="36" t="s">
        <v>28</v>
      </c>
      <c r="D101" s="1"/>
      <c r="E101" s="11"/>
      <c r="F101" s="11"/>
      <c r="G101" s="38">
        <f t="shared" si="8"/>
        <v>9477261.2899999991</v>
      </c>
      <c r="H101" s="73"/>
      <c r="I101" s="40"/>
      <c r="J101" s="67"/>
      <c r="K101" s="11">
        <f t="shared" si="9"/>
        <v>0</v>
      </c>
      <c r="L101" s="2">
        <f t="shared" si="10"/>
        <v>0</v>
      </c>
      <c r="M101" s="125">
        <f t="shared" si="11"/>
        <v>0</v>
      </c>
    </row>
    <row r="102" spans="1:13" x14ac:dyDescent="0.25">
      <c r="A102" s="10"/>
      <c r="B102" s="22"/>
      <c r="C102" s="36" t="s">
        <v>28</v>
      </c>
      <c r="D102" s="1"/>
      <c r="E102" s="11"/>
      <c r="F102" s="11"/>
      <c r="G102" s="38">
        <f t="shared" si="8"/>
        <v>9477261.2899999991</v>
      </c>
      <c r="H102" s="73"/>
      <c r="I102" s="40"/>
      <c r="J102" s="67"/>
      <c r="K102" s="11">
        <f t="shared" si="9"/>
        <v>0</v>
      </c>
      <c r="L102" s="2">
        <f t="shared" si="10"/>
        <v>0</v>
      </c>
      <c r="M102" s="125">
        <f t="shared" si="11"/>
        <v>0</v>
      </c>
    </row>
    <row r="103" spans="1:13" x14ac:dyDescent="0.25">
      <c r="A103" s="10"/>
      <c r="B103" s="22"/>
      <c r="C103" s="36" t="s">
        <v>28</v>
      </c>
      <c r="D103" s="1"/>
      <c r="E103" s="11"/>
      <c r="F103" s="11"/>
      <c r="G103" s="38">
        <f t="shared" si="8"/>
        <v>9477261.2899999991</v>
      </c>
      <c r="H103" s="73"/>
      <c r="I103" s="40"/>
      <c r="J103" s="67"/>
      <c r="K103" s="11">
        <f t="shared" si="9"/>
        <v>0</v>
      </c>
      <c r="L103" s="2">
        <f t="shared" si="10"/>
        <v>0</v>
      </c>
      <c r="M103" s="125">
        <f t="shared" si="11"/>
        <v>0</v>
      </c>
    </row>
    <row r="104" spans="1:13" x14ac:dyDescent="0.25">
      <c r="A104" s="10"/>
      <c r="B104" s="22"/>
      <c r="C104" s="36" t="s">
        <v>28</v>
      </c>
      <c r="D104" s="1"/>
      <c r="E104" s="11"/>
      <c r="F104" s="11"/>
      <c r="G104" s="38">
        <f t="shared" si="8"/>
        <v>9477261.2899999991</v>
      </c>
      <c r="H104" s="73"/>
      <c r="I104" s="40"/>
      <c r="J104" s="67"/>
      <c r="K104" s="11">
        <f t="shared" si="9"/>
        <v>0</v>
      </c>
      <c r="L104" s="2">
        <f t="shared" si="10"/>
        <v>0</v>
      </c>
      <c r="M104" s="125">
        <f t="shared" si="11"/>
        <v>0</v>
      </c>
    </row>
    <row r="105" spans="1:13" x14ac:dyDescent="0.25">
      <c r="A105" s="10"/>
      <c r="B105" s="22"/>
      <c r="C105" s="36" t="s">
        <v>28</v>
      </c>
      <c r="D105" s="1"/>
      <c r="E105" s="11"/>
      <c r="F105" s="11"/>
      <c r="G105" s="38">
        <f t="shared" si="8"/>
        <v>9477261.2899999991</v>
      </c>
      <c r="H105" s="73"/>
      <c r="I105" s="40"/>
      <c r="J105" s="67"/>
      <c r="K105" s="11">
        <f t="shared" si="9"/>
        <v>0</v>
      </c>
      <c r="L105" s="2">
        <f t="shared" si="10"/>
        <v>0</v>
      </c>
      <c r="M105" s="125">
        <f t="shared" si="11"/>
        <v>0</v>
      </c>
    </row>
    <row r="106" spans="1:13" x14ac:dyDescent="0.25">
      <c r="A106" s="10"/>
      <c r="B106" s="22"/>
      <c r="C106" s="36" t="s">
        <v>28</v>
      </c>
      <c r="D106" s="1"/>
      <c r="E106" s="11"/>
      <c r="F106" s="11"/>
      <c r="G106" s="38">
        <f t="shared" si="8"/>
        <v>9477261.2899999991</v>
      </c>
      <c r="H106" s="73"/>
      <c r="I106" s="40"/>
      <c r="J106" s="67"/>
      <c r="K106" s="11">
        <f t="shared" si="9"/>
        <v>0</v>
      </c>
      <c r="L106" s="2">
        <f t="shared" si="10"/>
        <v>0</v>
      </c>
      <c r="M106" s="125">
        <f t="shared" si="11"/>
        <v>0</v>
      </c>
    </row>
    <row r="107" spans="1:13" x14ac:dyDescent="0.25">
      <c r="A107" s="10"/>
      <c r="B107" s="22"/>
      <c r="C107" s="36" t="s">
        <v>28</v>
      </c>
      <c r="D107" s="1"/>
      <c r="E107" s="11"/>
      <c r="F107" s="11"/>
      <c r="G107" s="38">
        <f t="shared" si="8"/>
        <v>9477261.2899999991</v>
      </c>
      <c r="H107" s="73"/>
      <c r="I107" s="40"/>
      <c r="J107" s="67"/>
      <c r="K107" s="11">
        <f t="shared" si="9"/>
        <v>0</v>
      </c>
      <c r="L107" s="2">
        <f t="shared" si="10"/>
        <v>0</v>
      </c>
      <c r="M107" s="125">
        <f t="shared" si="11"/>
        <v>0</v>
      </c>
    </row>
    <row r="108" spans="1:13" x14ac:dyDescent="0.25">
      <c r="A108" s="10"/>
      <c r="B108" s="22"/>
      <c r="C108" s="36" t="s">
        <v>28</v>
      </c>
      <c r="D108" s="1"/>
      <c r="E108" s="11"/>
      <c r="F108" s="11"/>
      <c r="G108" s="38">
        <f t="shared" si="8"/>
        <v>9477261.2899999991</v>
      </c>
      <c r="H108" s="73"/>
      <c r="I108" s="40"/>
      <c r="J108" s="67"/>
      <c r="K108" s="11">
        <f t="shared" si="9"/>
        <v>0</v>
      </c>
      <c r="L108" s="2">
        <f t="shared" si="10"/>
        <v>0</v>
      </c>
      <c r="M108" s="125">
        <f t="shared" si="11"/>
        <v>0</v>
      </c>
    </row>
    <row r="109" spans="1:13" x14ac:dyDescent="0.25">
      <c r="A109" s="10"/>
      <c r="B109" s="22"/>
      <c r="C109" s="36" t="s">
        <v>28</v>
      </c>
      <c r="D109" s="1"/>
      <c r="E109" s="11"/>
      <c r="F109" s="11"/>
      <c r="G109" s="38">
        <f t="shared" si="8"/>
        <v>9477261.2899999991</v>
      </c>
      <c r="H109" s="73"/>
      <c r="I109" s="40"/>
      <c r="J109" s="67"/>
      <c r="K109" s="11">
        <f t="shared" si="9"/>
        <v>0</v>
      </c>
      <c r="L109" s="2">
        <f t="shared" si="10"/>
        <v>0</v>
      </c>
      <c r="M109" s="125">
        <f t="shared" si="11"/>
        <v>0</v>
      </c>
    </row>
    <row r="110" spans="1:13" x14ac:dyDescent="0.25">
      <c r="A110" s="10"/>
      <c r="B110" s="22"/>
      <c r="C110" s="36" t="s">
        <v>28</v>
      </c>
      <c r="D110" s="1"/>
      <c r="E110" s="11"/>
      <c r="F110" s="11"/>
      <c r="G110" s="38">
        <f t="shared" si="8"/>
        <v>9477261.2899999991</v>
      </c>
      <c r="H110" s="73"/>
      <c r="I110" s="40"/>
      <c r="J110" s="67"/>
      <c r="K110" s="11">
        <f t="shared" si="9"/>
        <v>0</v>
      </c>
      <c r="L110" s="2">
        <f t="shared" si="10"/>
        <v>0</v>
      </c>
      <c r="M110" s="125">
        <f t="shared" si="11"/>
        <v>0</v>
      </c>
    </row>
    <row r="111" spans="1:13" x14ac:dyDescent="0.25">
      <c r="A111" s="10"/>
      <c r="B111" s="22"/>
      <c r="C111" s="36" t="s">
        <v>28</v>
      </c>
      <c r="D111" s="1"/>
      <c r="E111" s="11"/>
      <c r="F111" s="11"/>
      <c r="G111" s="38">
        <f t="shared" si="8"/>
        <v>9477261.2899999991</v>
      </c>
      <c r="H111" s="73"/>
      <c r="I111" s="40"/>
      <c r="J111" s="67"/>
      <c r="K111" s="11">
        <f t="shared" si="9"/>
        <v>0</v>
      </c>
      <c r="L111" s="2">
        <f t="shared" si="10"/>
        <v>0</v>
      </c>
      <c r="M111" s="125">
        <f t="shared" si="11"/>
        <v>0</v>
      </c>
    </row>
    <row r="112" spans="1:13" x14ac:dyDescent="0.25">
      <c r="A112" s="10"/>
      <c r="B112" s="22"/>
      <c r="C112" s="36" t="s">
        <v>28</v>
      </c>
      <c r="D112" s="1"/>
      <c r="E112" s="11"/>
      <c r="F112" s="11"/>
      <c r="G112" s="38">
        <f t="shared" si="8"/>
        <v>9477261.2899999991</v>
      </c>
      <c r="H112" s="73"/>
      <c r="I112" s="40"/>
      <c r="J112" s="67"/>
      <c r="K112" s="11">
        <f t="shared" si="9"/>
        <v>0</v>
      </c>
      <c r="L112" s="2">
        <f t="shared" si="10"/>
        <v>0</v>
      </c>
      <c r="M112" s="125">
        <f t="shared" si="11"/>
        <v>0</v>
      </c>
    </row>
    <row r="113" spans="1:13" x14ac:dyDescent="0.25">
      <c r="A113" s="10"/>
      <c r="B113" s="22"/>
      <c r="C113" s="36" t="s">
        <v>28</v>
      </c>
      <c r="D113" s="1"/>
      <c r="E113" s="11"/>
      <c r="F113" s="11"/>
      <c r="G113" s="38">
        <f t="shared" si="8"/>
        <v>9477261.2899999991</v>
      </c>
      <c r="H113" s="73"/>
      <c r="I113" s="40"/>
      <c r="J113" s="67"/>
      <c r="K113" s="11">
        <f t="shared" si="9"/>
        <v>0</v>
      </c>
      <c r="L113" s="2">
        <f t="shared" si="10"/>
        <v>0</v>
      </c>
      <c r="M113" s="125">
        <f t="shared" si="11"/>
        <v>0</v>
      </c>
    </row>
    <row r="114" spans="1:13" x14ac:dyDescent="0.25">
      <c r="A114" s="10"/>
      <c r="B114" s="22"/>
      <c r="C114" s="36" t="s">
        <v>28</v>
      </c>
      <c r="D114" s="1"/>
      <c r="E114" s="11"/>
      <c r="F114" s="11"/>
      <c r="G114" s="38">
        <f t="shared" si="8"/>
        <v>9477261.2899999991</v>
      </c>
      <c r="H114" s="73"/>
      <c r="I114" s="40"/>
      <c r="J114" s="67"/>
      <c r="K114" s="11">
        <f t="shared" si="9"/>
        <v>0</v>
      </c>
      <c r="L114" s="2">
        <f t="shared" si="10"/>
        <v>0</v>
      </c>
      <c r="M114" s="125">
        <f t="shared" si="11"/>
        <v>0</v>
      </c>
    </row>
    <row r="115" spans="1:13" x14ac:dyDescent="0.25">
      <c r="A115" s="10"/>
      <c r="B115" s="22"/>
      <c r="C115" s="36" t="s">
        <v>28</v>
      </c>
      <c r="D115" s="1"/>
      <c r="E115" s="11"/>
      <c r="F115" s="11"/>
      <c r="G115" s="38">
        <f t="shared" si="8"/>
        <v>9477261.2899999991</v>
      </c>
      <c r="H115" s="73"/>
      <c r="I115" s="40"/>
      <c r="J115" s="67"/>
      <c r="K115" s="11">
        <f t="shared" si="9"/>
        <v>0</v>
      </c>
      <c r="L115" s="2">
        <f t="shared" si="10"/>
        <v>0</v>
      </c>
      <c r="M115" s="125">
        <f t="shared" si="11"/>
        <v>0</v>
      </c>
    </row>
    <row r="116" spans="1:13" x14ac:dyDescent="0.25">
      <c r="A116" s="10"/>
      <c r="B116" s="22"/>
      <c r="C116" s="36" t="s">
        <v>28</v>
      </c>
      <c r="D116" s="1"/>
      <c r="E116" s="11"/>
      <c r="F116" s="11"/>
      <c r="G116" s="38">
        <f t="shared" si="8"/>
        <v>9477261.2899999991</v>
      </c>
      <c r="H116" s="73"/>
      <c r="I116" s="40"/>
      <c r="J116" s="67"/>
      <c r="K116" s="11">
        <f t="shared" si="9"/>
        <v>0</v>
      </c>
      <c r="L116" s="2">
        <f t="shared" si="10"/>
        <v>0</v>
      </c>
      <c r="M116" s="125">
        <f t="shared" si="11"/>
        <v>0</v>
      </c>
    </row>
    <row r="117" spans="1:13" x14ac:dyDescent="0.25">
      <c r="A117" s="10"/>
      <c r="B117" s="22"/>
      <c r="C117" s="36" t="s">
        <v>28</v>
      </c>
      <c r="D117" s="1"/>
      <c r="E117" s="11"/>
      <c r="F117" s="11"/>
      <c r="G117" s="38">
        <f t="shared" si="8"/>
        <v>9477261.2899999991</v>
      </c>
      <c r="H117" s="73"/>
      <c r="I117" s="40"/>
      <c r="J117" s="67"/>
      <c r="K117" s="11">
        <f t="shared" si="9"/>
        <v>0</v>
      </c>
      <c r="L117" s="2">
        <f t="shared" si="10"/>
        <v>0</v>
      </c>
      <c r="M117" s="125">
        <f t="shared" si="11"/>
        <v>0</v>
      </c>
    </row>
    <row r="118" spans="1:13" x14ac:dyDescent="0.25">
      <c r="A118" s="10"/>
      <c r="B118" s="22"/>
      <c r="C118" s="36" t="s">
        <v>28</v>
      </c>
      <c r="D118" s="1"/>
      <c r="E118" s="11"/>
      <c r="F118" s="11"/>
      <c r="G118" s="38">
        <f t="shared" si="8"/>
        <v>9477261.2899999991</v>
      </c>
      <c r="H118" s="73"/>
      <c r="I118" s="40"/>
      <c r="J118" s="67"/>
      <c r="K118" s="11">
        <f t="shared" si="9"/>
        <v>0</v>
      </c>
      <c r="L118" s="2">
        <f t="shared" si="10"/>
        <v>0</v>
      </c>
      <c r="M118" s="125">
        <f t="shared" si="11"/>
        <v>0</v>
      </c>
    </row>
    <row r="119" spans="1:13" x14ac:dyDescent="0.25">
      <c r="A119" s="10"/>
      <c r="B119" s="22"/>
      <c r="C119" s="36" t="s">
        <v>28</v>
      </c>
      <c r="D119" s="1"/>
      <c r="E119" s="11"/>
      <c r="F119" s="11"/>
      <c r="G119" s="38">
        <f t="shared" si="8"/>
        <v>9477261.2899999991</v>
      </c>
      <c r="H119" s="73"/>
      <c r="I119" s="40"/>
      <c r="J119" s="67"/>
      <c r="K119" s="11">
        <f t="shared" si="9"/>
        <v>0</v>
      </c>
      <c r="L119" s="2">
        <f t="shared" si="10"/>
        <v>0</v>
      </c>
      <c r="M119" s="125">
        <f t="shared" si="11"/>
        <v>0</v>
      </c>
    </row>
    <row r="120" spans="1:13" x14ac:dyDescent="0.25">
      <c r="A120" s="10"/>
      <c r="B120" s="22"/>
      <c r="C120" s="36" t="s">
        <v>28</v>
      </c>
      <c r="D120" s="1"/>
      <c r="E120" s="11"/>
      <c r="F120" s="11"/>
      <c r="G120" s="38">
        <f t="shared" si="8"/>
        <v>9477261.2899999991</v>
      </c>
      <c r="H120" s="73"/>
      <c r="I120" s="40"/>
      <c r="J120" s="67"/>
      <c r="K120" s="11">
        <f t="shared" si="9"/>
        <v>0</v>
      </c>
      <c r="L120" s="2">
        <f t="shared" si="10"/>
        <v>0</v>
      </c>
      <c r="M120" s="125">
        <f t="shared" si="11"/>
        <v>0</v>
      </c>
    </row>
    <row r="121" spans="1:13" x14ac:dyDescent="0.25">
      <c r="A121" s="10"/>
      <c r="B121" s="22"/>
      <c r="C121" s="36" t="s">
        <v>28</v>
      </c>
      <c r="D121" s="1"/>
      <c r="E121" s="11"/>
      <c r="F121" s="11"/>
      <c r="G121" s="38">
        <f t="shared" si="8"/>
        <v>9477261.2899999991</v>
      </c>
      <c r="H121" s="73"/>
      <c r="I121" s="40"/>
      <c r="J121" s="67"/>
      <c r="K121" s="11">
        <f t="shared" si="9"/>
        <v>0</v>
      </c>
      <c r="L121" s="2">
        <f t="shared" si="10"/>
        <v>0</v>
      </c>
      <c r="M121" s="125">
        <f t="shared" si="11"/>
        <v>0</v>
      </c>
    </row>
    <row r="122" spans="1:13" x14ac:dyDescent="0.25">
      <c r="A122" s="10"/>
      <c r="B122" s="22"/>
      <c r="C122" s="36" t="s">
        <v>28</v>
      </c>
      <c r="D122" s="1"/>
      <c r="E122" s="11"/>
      <c r="F122" s="11"/>
      <c r="G122" s="38">
        <f t="shared" si="8"/>
        <v>9477261.2899999991</v>
      </c>
      <c r="H122" s="73"/>
      <c r="I122" s="40"/>
      <c r="J122" s="67"/>
      <c r="K122" s="11">
        <f t="shared" si="9"/>
        <v>0</v>
      </c>
      <c r="L122" s="2">
        <f t="shared" si="10"/>
        <v>0</v>
      </c>
      <c r="M122" s="125">
        <f t="shared" si="11"/>
        <v>0</v>
      </c>
    </row>
    <row r="123" spans="1:13" x14ac:dyDescent="0.25">
      <c r="A123" s="10"/>
      <c r="B123" s="22"/>
      <c r="C123" s="36" t="s">
        <v>28</v>
      </c>
      <c r="D123" s="1"/>
      <c r="E123" s="11"/>
      <c r="F123" s="11"/>
      <c r="G123" s="38">
        <f t="shared" si="8"/>
        <v>9477261.2899999991</v>
      </c>
      <c r="H123" s="73"/>
      <c r="I123" s="40"/>
      <c r="J123" s="67"/>
      <c r="K123" s="11">
        <f t="shared" si="9"/>
        <v>0</v>
      </c>
      <c r="L123" s="2">
        <f t="shared" si="10"/>
        <v>0</v>
      </c>
      <c r="M123" s="125">
        <f t="shared" si="11"/>
        <v>0</v>
      </c>
    </row>
    <row r="124" spans="1:13" x14ac:dyDescent="0.25">
      <c r="A124" s="10"/>
      <c r="B124" s="22"/>
      <c r="C124" s="36" t="s">
        <v>28</v>
      </c>
      <c r="D124" s="1"/>
      <c r="E124" s="11"/>
      <c r="F124" s="11"/>
      <c r="G124" s="38">
        <f t="shared" si="8"/>
        <v>9477261.2899999991</v>
      </c>
      <c r="H124" s="73"/>
      <c r="I124" s="40"/>
      <c r="J124" s="67"/>
      <c r="K124" s="11">
        <f t="shared" si="9"/>
        <v>0</v>
      </c>
      <c r="L124" s="2">
        <f t="shared" si="10"/>
        <v>0</v>
      </c>
      <c r="M124" s="125">
        <f t="shared" si="11"/>
        <v>0</v>
      </c>
    </row>
    <row r="125" spans="1:13" x14ac:dyDescent="0.25">
      <c r="A125" s="10"/>
      <c r="B125" s="22"/>
      <c r="C125" s="36" t="s">
        <v>28</v>
      </c>
      <c r="D125" s="1"/>
      <c r="E125" s="11"/>
      <c r="F125" s="11"/>
      <c r="G125" s="38">
        <f t="shared" si="8"/>
        <v>9477261.2899999991</v>
      </c>
      <c r="H125" s="73"/>
      <c r="I125" s="40"/>
      <c r="J125" s="67"/>
      <c r="K125" s="11">
        <f t="shared" si="9"/>
        <v>0</v>
      </c>
      <c r="L125" s="2">
        <f t="shared" si="10"/>
        <v>0</v>
      </c>
      <c r="M125" s="125">
        <f t="shared" si="11"/>
        <v>0</v>
      </c>
    </row>
    <row r="126" spans="1:13" x14ac:dyDescent="0.25">
      <c r="A126" s="10"/>
      <c r="B126" s="22"/>
      <c r="C126" s="36" t="s">
        <v>28</v>
      </c>
      <c r="D126" s="1"/>
      <c r="E126" s="11"/>
      <c r="F126" s="11"/>
      <c r="G126" s="38">
        <f t="shared" si="8"/>
        <v>9477261.2899999991</v>
      </c>
      <c r="H126" s="73"/>
      <c r="I126" s="40"/>
      <c r="J126" s="67"/>
      <c r="K126" s="11">
        <f t="shared" si="9"/>
        <v>0</v>
      </c>
      <c r="L126" s="2">
        <f t="shared" si="10"/>
        <v>0</v>
      </c>
      <c r="M126" s="125">
        <f t="shared" si="11"/>
        <v>0</v>
      </c>
    </row>
    <row r="127" spans="1:13" x14ac:dyDescent="0.25">
      <c r="A127" s="10"/>
      <c r="B127" s="22"/>
      <c r="C127" s="36" t="s">
        <v>28</v>
      </c>
      <c r="D127" s="1"/>
      <c r="E127" s="11"/>
      <c r="F127" s="11"/>
      <c r="G127" s="38">
        <f t="shared" si="8"/>
        <v>9477261.2899999991</v>
      </c>
      <c r="H127" s="73"/>
      <c r="I127" s="40"/>
      <c r="J127" s="67"/>
      <c r="K127" s="11">
        <f t="shared" si="9"/>
        <v>0</v>
      </c>
      <c r="L127" s="2">
        <f t="shared" si="10"/>
        <v>0</v>
      </c>
      <c r="M127" s="125">
        <f t="shared" si="11"/>
        <v>0</v>
      </c>
    </row>
    <row r="128" spans="1:13" x14ac:dyDescent="0.25">
      <c r="A128" s="10"/>
      <c r="B128" s="22"/>
      <c r="C128" s="36" t="s">
        <v>28</v>
      </c>
      <c r="D128" s="1"/>
      <c r="E128" s="11"/>
      <c r="F128" s="11"/>
      <c r="G128" s="38">
        <f t="shared" si="8"/>
        <v>9477261.2899999991</v>
      </c>
      <c r="H128" s="73"/>
      <c r="I128" s="40"/>
      <c r="J128" s="67"/>
      <c r="K128" s="11">
        <f t="shared" si="9"/>
        <v>0</v>
      </c>
      <c r="L128" s="2">
        <f t="shared" si="10"/>
        <v>0</v>
      </c>
      <c r="M128" s="125">
        <f t="shared" si="11"/>
        <v>0</v>
      </c>
    </row>
    <row r="129" spans="1:13" x14ac:dyDescent="0.25">
      <c r="A129" s="10"/>
      <c r="B129" s="22"/>
      <c r="C129" s="36" t="s">
        <v>28</v>
      </c>
      <c r="D129" s="1"/>
      <c r="E129" s="11"/>
      <c r="F129" s="11"/>
      <c r="G129" s="38">
        <f t="shared" si="8"/>
        <v>9477261.2899999991</v>
      </c>
      <c r="H129" s="73"/>
      <c r="I129" s="40"/>
      <c r="J129" s="67"/>
      <c r="K129" s="11">
        <f t="shared" si="9"/>
        <v>0</v>
      </c>
      <c r="L129" s="2">
        <f t="shared" si="10"/>
        <v>0</v>
      </c>
      <c r="M129" s="125">
        <f t="shared" si="11"/>
        <v>0</v>
      </c>
    </row>
    <row r="130" spans="1:13" x14ac:dyDescent="0.25">
      <c r="A130" s="10"/>
      <c r="B130" s="22"/>
      <c r="C130" s="36" t="s">
        <v>28</v>
      </c>
      <c r="D130" s="1"/>
      <c r="E130" s="11"/>
      <c r="F130" s="11"/>
      <c r="G130" s="38">
        <f t="shared" si="8"/>
        <v>9477261.2899999991</v>
      </c>
      <c r="H130" s="73"/>
      <c r="I130" s="40"/>
      <c r="J130" s="67"/>
      <c r="K130" s="11">
        <f t="shared" si="9"/>
        <v>0</v>
      </c>
      <c r="L130" s="2">
        <f t="shared" si="10"/>
        <v>0</v>
      </c>
      <c r="M130" s="125">
        <f t="shared" si="11"/>
        <v>0</v>
      </c>
    </row>
    <row r="131" spans="1:13" x14ac:dyDescent="0.25">
      <c r="A131" s="10"/>
      <c r="B131" s="22"/>
      <c r="C131" s="36" t="s">
        <v>28</v>
      </c>
      <c r="D131" s="1"/>
      <c r="E131" s="11"/>
      <c r="F131" s="11"/>
      <c r="G131" s="38">
        <f t="shared" si="8"/>
        <v>9477261.2899999991</v>
      </c>
      <c r="H131" s="73"/>
      <c r="I131" s="40"/>
      <c r="J131" s="67"/>
      <c r="K131" s="11">
        <f t="shared" si="9"/>
        <v>0</v>
      </c>
      <c r="L131" s="2">
        <f t="shared" si="10"/>
        <v>0</v>
      </c>
      <c r="M131" s="125">
        <f t="shared" si="11"/>
        <v>0</v>
      </c>
    </row>
    <row r="132" spans="1:13" x14ac:dyDescent="0.25">
      <c r="A132" s="10"/>
      <c r="B132" s="22"/>
      <c r="C132" s="36" t="s">
        <v>28</v>
      </c>
      <c r="D132" s="1"/>
      <c r="E132" s="11"/>
      <c r="F132" s="11"/>
      <c r="G132" s="38">
        <f t="shared" si="8"/>
        <v>9477261.2899999991</v>
      </c>
      <c r="H132" s="73"/>
      <c r="I132" s="40"/>
      <c r="J132" s="67"/>
      <c r="K132" s="11">
        <f t="shared" si="9"/>
        <v>0</v>
      </c>
      <c r="L132" s="2">
        <f t="shared" si="10"/>
        <v>0</v>
      </c>
      <c r="M132" s="125">
        <f t="shared" si="11"/>
        <v>0</v>
      </c>
    </row>
    <row r="133" spans="1:13" x14ac:dyDescent="0.25">
      <c r="A133" s="10"/>
      <c r="B133" s="22"/>
      <c r="C133" s="36" t="s">
        <v>28</v>
      </c>
      <c r="D133" s="1"/>
      <c r="E133" s="11"/>
      <c r="F133" s="11"/>
      <c r="G133" s="38">
        <f t="shared" si="8"/>
        <v>9477261.2899999991</v>
      </c>
      <c r="H133" s="73"/>
      <c r="I133" s="40"/>
      <c r="J133" s="67"/>
      <c r="K133" s="11">
        <f t="shared" si="9"/>
        <v>0</v>
      </c>
      <c r="L133" s="2">
        <f t="shared" si="10"/>
        <v>0</v>
      </c>
      <c r="M133" s="125">
        <f t="shared" si="11"/>
        <v>0</v>
      </c>
    </row>
    <row r="134" spans="1:13" x14ac:dyDescent="0.25">
      <c r="A134" s="10"/>
      <c r="B134" s="22"/>
      <c r="C134" s="36" t="s">
        <v>28</v>
      </c>
      <c r="D134" s="1"/>
      <c r="E134" s="11"/>
      <c r="F134" s="11"/>
      <c r="G134" s="38">
        <f t="shared" si="8"/>
        <v>9477261.2899999991</v>
      </c>
      <c r="H134" s="73"/>
      <c r="I134" s="40"/>
      <c r="J134" s="67"/>
      <c r="K134" s="11">
        <f t="shared" si="9"/>
        <v>0</v>
      </c>
      <c r="L134" s="2">
        <f t="shared" si="10"/>
        <v>0</v>
      </c>
      <c r="M134" s="125">
        <f t="shared" si="11"/>
        <v>0</v>
      </c>
    </row>
    <row r="135" spans="1:13" x14ac:dyDescent="0.25">
      <c r="A135" s="10"/>
      <c r="B135" s="22"/>
      <c r="C135" s="36" t="s">
        <v>28</v>
      </c>
      <c r="D135" s="1"/>
      <c r="E135" s="11"/>
      <c r="F135" s="11"/>
      <c r="G135" s="38">
        <f t="shared" si="8"/>
        <v>9477261.2899999991</v>
      </c>
      <c r="H135" s="73"/>
      <c r="I135" s="40"/>
      <c r="J135" s="67"/>
      <c r="K135" s="11">
        <f t="shared" si="9"/>
        <v>0</v>
      </c>
      <c r="L135" s="2">
        <f t="shared" si="10"/>
        <v>0</v>
      </c>
      <c r="M135" s="125">
        <f t="shared" si="11"/>
        <v>0</v>
      </c>
    </row>
    <row r="136" spans="1:13" x14ac:dyDescent="0.25">
      <c r="A136" s="10"/>
      <c r="B136" s="22"/>
      <c r="C136" s="36" t="s">
        <v>28</v>
      </c>
      <c r="D136" s="1"/>
      <c r="E136" s="11"/>
      <c r="F136" s="11"/>
      <c r="G136" s="38">
        <f t="shared" si="8"/>
        <v>9477261.2899999991</v>
      </c>
      <c r="H136" s="73"/>
      <c r="I136" s="40"/>
      <c r="J136" s="67"/>
      <c r="K136" s="11">
        <f t="shared" si="9"/>
        <v>0</v>
      </c>
      <c r="L136" s="2">
        <f t="shared" si="10"/>
        <v>0</v>
      </c>
      <c r="M136" s="125">
        <f t="shared" si="11"/>
        <v>0</v>
      </c>
    </row>
    <row r="137" spans="1:13" x14ac:dyDescent="0.25">
      <c r="A137" s="10"/>
      <c r="B137" s="22"/>
      <c r="C137" s="36" t="s">
        <v>28</v>
      </c>
      <c r="D137" s="1"/>
      <c r="E137" s="11"/>
      <c r="F137" s="11"/>
      <c r="G137" s="38">
        <f t="shared" si="8"/>
        <v>9477261.2899999991</v>
      </c>
      <c r="H137" s="73"/>
      <c r="I137" s="40"/>
      <c r="J137" s="67"/>
      <c r="K137" s="11">
        <f t="shared" si="9"/>
        <v>0</v>
      </c>
      <c r="L137" s="2">
        <f t="shared" si="10"/>
        <v>0</v>
      </c>
      <c r="M137" s="125">
        <f t="shared" si="11"/>
        <v>0</v>
      </c>
    </row>
    <row r="138" spans="1:13" x14ac:dyDescent="0.25">
      <c r="A138" s="10"/>
      <c r="B138" s="22"/>
      <c r="C138" s="36" t="s">
        <v>28</v>
      </c>
      <c r="D138" s="1"/>
      <c r="E138" s="11"/>
      <c r="F138" s="11"/>
      <c r="G138" s="38">
        <f t="shared" si="8"/>
        <v>9477261.2899999991</v>
      </c>
      <c r="H138" s="73"/>
      <c r="I138" s="40"/>
      <c r="J138" s="67"/>
      <c r="K138" s="11">
        <f t="shared" si="9"/>
        <v>0</v>
      </c>
      <c r="L138" s="2">
        <f t="shared" si="10"/>
        <v>0</v>
      </c>
      <c r="M138" s="125">
        <f t="shared" si="11"/>
        <v>0</v>
      </c>
    </row>
    <row r="139" spans="1:13" x14ac:dyDescent="0.25">
      <c r="A139" s="10"/>
      <c r="B139" s="22"/>
      <c r="C139" s="36" t="s">
        <v>28</v>
      </c>
      <c r="D139" s="1"/>
      <c r="E139" s="11"/>
      <c r="F139" s="11"/>
      <c r="G139" s="38">
        <f t="shared" si="8"/>
        <v>9477261.2899999991</v>
      </c>
      <c r="H139" s="73"/>
      <c r="I139" s="40"/>
      <c r="J139" s="67"/>
      <c r="K139" s="11">
        <f t="shared" si="9"/>
        <v>0</v>
      </c>
      <c r="L139" s="2">
        <f t="shared" si="10"/>
        <v>0</v>
      </c>
      <c r="M139" s="125">
        <f t="shared" si="11"/>
        <v>0</v>
      </c>
    </row>
    <row r="140" spans="1:13" x14ac:dyDescent="0.25">
      <c r="A140" s="10"/>
      <c r="B140" s="22"/>
      <c r="C140" s="36" t="s">
        <v>28</v>
      </c>
      <c r="D140" s="1"/>
      <c r="E140" s="11"/>
      <c r="F140" s="11"/>
      <c r="G140" s="38">
        <f t="shared" si="8"/>
        <v>9477261.2899999991</v>
      </c>
      <c r="H140" s="73"/>
      <c r="I140" s="40"/>
      <c r="J140" s="67"/>
      <c r="K140" s="11">
        <f t="shared" si="9"/>
        <v>0</v>
      </c>
      <c r="L140" s="2">
        <f t="shared" si="10"/>
        <v>0</v>
      </c>
      <c r="M140" s="125">
        <f t="shared" si="11"/>
        <v>0</v>
      </c>
    </row>
    <row r="141" spans="1:13" x14ac:dyDescent="0.25">
      <c r="A141" s="10"/>
      <c r="B141" s="22"/>
      <c r="C141" s="36" t="s">
        <v>28</v>
      </c>
      <c r="D141" s="1"/>
      <c r="E141" s="11"/>
      <c r="F141" s="11"/>
      <c r="G141" s="38">
        <f t="shared" si="8"/>
        <v>9477261.2899999991</v>
      </c>
      <c r="H141" s="73"/>
      <c r="I141" s="40"/>
      <c r="J141" s="67"/>
      <c r="K141" s="11">
        <f t="shared" si="9"/>
        <v>0</v>
      </c>
      <c r="L141" s="2">
        <f t="shared" si="10"/>
        <v>0</v>
      </c>
      <c r="M141" s="125">
        <f t="shared" si="11"/>
        <v>0</v>
      </c>
    </row>
    <row r="142" spans="1:13" x14ac:dyDescent="0.25">
      <c r="A142" s="10"/>
      <c r="B142" s="22"/>
      <c r="C142" s="36" t="s">
        <v>28</v>
      </c>
      <c r="D142" s="1"/>
      <c r="E142" s="11"/>
      <c r="F142" s="11"/>
      <c r="G142" s="38">
        <f t="shared" si="8"/>
        <v>9477261.2899999991</v>
      </c>
      <c r="H142" s="73"/>
      <c r="I142" s="40"/>
      <c r="J142" s="67"/>
      <c r="K142" s="11">
        <f t="shared" si="9"/>
        <v>0</v>
      </c>
      <c r="L142" s="2">
        <f t="shared" si="10"/>
        <v>0</v>
      </c>
      <c r="M142" s="125">
        <f t="shared" si="11"/>
        <v>0</v>
      </c>
    </row>
    <row r="143" spans="1:13" x14ac:dyDescent="0.25">
      <c r="A143" s="10"/>
      <c r="B143" s="22"/>
      <c r="C143" s="36" t="s">
        <v>28</v>
      </c>
      <c r="D143" s="1"/>
      <c r="E143" s="11"/>
      <c r="F143" s="11"/>
      <c r="G143" s="38">
        <f t="shared" si="8"/>
        <v>9477261.2899999991</v>
      </c>
      <c r="H143" s="73"/>
      <c r="I143" s="40"/>
      <c r="J143" s="67"/>
      <c r="K143" s="11">
        <f t="shared" si="9"/>
        <v>0</v>
      </c>
      <c r="L143" s="2">
        <f t="shared" si="10"/>
        <v>0</v>
      </c>
      <c r="M143" s="125">
        <f t="shared" si="11"/>
        <v>0</v>
      </c>
    </row>
    <row r="144" spans="1:13" x14ac:dyDescent="0.25">
      <c r="A144" s="10"/>
      <c r="B144" s="22"/>
      <c r="C144" s="36" t="s">
        <v>28</v>
      </c>
      <c r="D144" s="1"/>
      <c r="E144" s="11"/>
      <c r="F144" s="11"/>
      <c r="G144" s="38">
        <f t="shared" si="8"/>
        <v>9477261.2899999991</v>
      </c>
      <c r="H144" s="73"/>
      <c r="I144" s="40"/>
      <c r="J144" s="67"/>
      <c r="K144" s="11">
        <f t="shared" si="9"/>
        <v>0</v>
      </c>
      <c r="L144" s="2">
        <f t="shared" si="10"/>
        <v>0</v>
      </c>
      <c r="M144" s="125">
        <f t="shared" si="11"/>
        <v>0</v>
      </c>
    </row>
    <row r="145" spans="1:13" x14ac:dyDescent="0.25">
      <c r="A145" s="10"/>
      <c r="B145" s="22"/>
      <c r="C145" s="36" t="s">
        <v>28</v>
      </c>
      <c r="D145" s="1"/>
      <c r="E145" s="11"/>
      <c r="F145" s="11"/>
      <c r="G145" s="38">
        <f t="shared" ref="G145:G208" si="12">G144+E145-F145</f>
        <v>9477261.2899999991</v>
      </c>
      <c r="H145" s="73"/>
      <c r="I145" s="40"/>
      <c r="J145" s="67"/>
      <c r="K145" s="11">
        <f t="shared" ref="K145:K208" si="13">H145+I145-J145</f>
        <v>0</v>
      </c>
      <c r="L145" s="2">
        <f t="shared" ref="L145:L208" si="14">H145+I145+J145-F145</f>
        <v>0</v>
      </c>
      <c r="M145" s="125">
        <f t="shared" ref="M145:M208" si="15">F145*0.2</f>
        <v>0</v>
      </c>
    </row>
    <row r="146" spans="1:13" x14ac:dyDescent="0.25">
      <c r="A146" s="10"/>
      <c r="B146" s="22"/>
      <c r="C146" s="36" t="s">
        <v>28</v>
      </c>
      <c r="D146" s="1"/>
      <c r="E146" s="11"/>
      <c r="F146" s="11"/>
      <c r="G146" s="38">
        <f t="shared" si="12"/>
        <v>9477261.2899999991</v>
      </c>
      <c r="H146" s="73"/>
      <c r="I146" s="40"/>
      <c r="J146" s="67"/>
      <c r="K146" s="11">
        <f t="shared" si="13"/>
        <v>0</v>
      </c>
      <c r="L146" s="2">
        <f t="shared" si="14"/>
        <v>0</v>
      </c>
      <c r="M146" s="125">
        <f t="shared" si="15"/>
        <v>0</v>
      </c>
    </row>
    <row r="147" spans="1:13" x14ac:dyDescent="0.25">
      <c r="A147" s="10"/>
      <c r="B147" s="22"/>
      <c r="C147" s="36" t="s">
        <v>28</v>
      </c>
      <c r="D147" s="1"/>
      <c r="E147" s="11"/>
      <c r="F147" s="11"/>
      <c r="G147" s="38">
        <f t="shared" si="12"/>
        <v>9477261.2899999991</v>
      </c>
      <c r="H147" s="73"/>
      <c r="I147" s="40"/>
      <c r="J147" s="67"/>
      <c r="K147" s="11">
        <f t="shared" si="13"/>
        <v>0</v>
      </c>
      <c r="L147" s="2">
        <f t="shared" si="14"/>
        <v>0</v>
      </c>
      <c r="M147" s="125">
        <f t="shared" si="15"/>
        <v>0</v>
      </c>
    </row>
    <row r="148" spans="1:13" x14ac:dyDescent="0.25">
      <c r="A148" s="10"/>
      <c r="B148" s="22"/>
      <c r="C148" s="36" t="s">
        <v>28</v>
      </c>
      <c r="D148" s="1"/>
      <c r="E148" s="11"/>
      <c r="F148" s="11"/>
      <c r="G148" s="38">
        <f t="shared" si="12"/>
        <v>9477261.2899999991</v>
      </c>
      <c r="H148" s="73"/>
      <c r="I148" s="40"/>
      <c r="J148" s="67"/>
      <c r="K148" s="11">
        <f t="shared" si="13"/>
        <v>0</v>
      </c>
      <c r="L148" s="2">
        <f t="shared" si="14"/>
        <v>0</v>
      </c>
      <c r="M148" s="125">
        <f t="shared" si="15"/>
        <v>0</v>
      </c>
    </row>
    <row r="149" spans="1:13" x14ac:dyDescent="0.25">
      <c r="A149" s="10"/>
      <c r="B149" s="22"/>
      <c r="C149" s="36" t="s">
        <v>28</v>
      </c>
      <c r="D149" s="1"/>
      <c r="E149" s="11"/>
      <c r="F149" s="11"/>
      <c r="G149" s="38">
        <f t="shared" si="12"/>
        <v>9477261.2899999991</v>
      </c>
      <c r="H149" s="73"/>
      <c r="I149" s="40"/>
      <c r="J149" s="67"/>
      <c r="K149" s="11">
        <f t="shared" si="13"/>
        <v>0</v>
      </c>
      <c r="L149" s="2">
        <f t="shared" si="14"/>
        <v>0</v>
      </c>
      <c r="M149" s="125">
        <f t="shared" si="15"/>
        <v>0</v>
      </c>
    </row>
    <row r="150" spans="1:13" x14ac:dyDescent="0.25">
      <c r="A150" s="10"/>
      <c r="B150" s="22"/>
      <c r="C150" s="36" t="s">
        <v>28</v>
      </c>
      <c r="D150" s="1"/>
      <c r="E150" s="11"/>
      <c r="F150" s="11"/>
      <c r="G150" s="38">
        <f t="shared" si="12"/>
        <v>9477261.2899999991</v>
      </c>
      <c r="H150" s="73"/>
      <c r="I150" s="40"/>
      <c r="J150" s="67"/>
      <c r="K150" s="11">
        <f t="shared" si="13"/>
        <v>0</v>
      </c>
      <c r="L150" s="2">
        <f t="shared" si="14"/>
        <v>0</v>
      </c>
      <c r="M150" s="125">
        <f t="shared" si="15"/>
        <v>0</v>
      </c>
    </row>
    <row r="151" spans="1:13" x14ac:dyDescent="0.25">
      <c r="A151" s="10"/>
      <c r="B151" s="22"/>
      <c r="C151" s="36" t="s">
        <v>28</v>
      </c>
      <c r="D151" s="1"/>
      <c r="E151" s="11"/>
      <c r="F151" s="11"/>
      <c r="G151" s="38">
        <f t="shared" si="12"/>
        <v>9477261.2899999991</v>
      </c>
      <c r="H151" s="73"/>
      <c r="I151" s="40"/>
      <c r="J151" s="67"/>
      <c r="K151" s="11">
        <f t="shared" si="13"/>
        <v>0</v>
      </c>
      <c r="L151" s="2">
        <f t="shared" si="14"/>
        <v>0</v>
      </c>
      <c r="M151" s="125">
        <f t="shared" si="15"/>
        <v>0</v>
      </c>
    </row>
    <row r="152" spans="1:13" x14ac:dyDescent="0.25">
      <c r="A152" s="10"/>
      <c r="B152" s="22"/>
      <c r="C152" s="36" t="s">
        <v>28</v>
      </c>
      <c r="D152" s="1"/>
      <c r="E152" s="11"/>
      <c r="F152" s="11"/>
      <c r="G152" s="38">
        <f t="shared" si="12"/>
        <v>9477261.2899999991</v>
      </c>
      <c r="H152" s="73"/>
      <c r="I152" s="40"/>
      <c r="J152" s="67"/>
      <c r="K152" s="11">
        <f t="shared" si="13"/>
        <v>0</v>
      </c>
      <c r="L152" s="2">
        <f t="shared" si="14"/>
        <v>0</v>
      </c>
      <c r="M152" s="125">
        <f t="shared" si="15"/>
        <v>0</v>
      </c>
    </row>
    <row r="153" spans="1:13" x14ac:dyDescent="0.25">
      <c r="A153" s="10"/>
      <c r="B153" s="22"/>
      <c r="C153" s="36" t="s">
        <v>28</v>
      </c>
      <c r="D153" s="1"/>
      <c r="E153" s="11"/>
      <c r="F153" s="11"/>
      <c r="G153" s="38">
        <f t="shared" si="12"/>
        <v>9477261.2899999991</v>
      </c>
      <c r="H153" s="73"/>
      <c r="I153" s="40"/>
      <c r="J153" s="67"/>
      <c r="K153" s="11">
        <f t="shared" si="13"/>
        <v>0</v>
      </c>
      <c r="L153" s="2">
        <f t="shared" si="14"/>
        <v>0</v>
      </c>
      <c r="M153" s="125">
        <f t="shared" si="15"/>
        <v>0</v>
      </c>
    </row>
    <row r="154" spans="1:13" x14ac:dyDescent="0.25">
      <c r="A154" s="10"/>
      <c r="B154" s="22"/>
      <c r="C154" s="36" t="s">
        <v>28</v>
      </c>
      <c r="D154" s="1"/>
      <c r="E154" s="11"/>
      <c r="F154" s="11"/>
      <c r="G154" s="38">
        <f t="shared" si="12"/>
        <v>9477261.2899999991</v>
      </c>
      <c r="H154" s="73"/>
      <c r="I154" s="40"/>
      <c r="J154" s="67"/>
      <c r="K154" s="11">
        <f t="shared" si="13"/>
        <v>0</v>
      </c>
      <c r="L154" s="2">
        <f t="shared" si="14"/>
        <v>0</v>
      </c>
      <c r="M154" s="125">
        <f t="shared" si="15"/>
        <v>0</v>
      </c>
    </row>
    <row r="155" spans="1:13" x14ac:dyDescent="0.25">
      <c r="A155" s="10"/>
      <c r="B155" s="22"/>
      <c r="C155" s="36" t="s">
        <v>28</v>
      </c>
      <c r="D155" s="1"/>
      <c r="E155" s="11"/>
      <c r="F155" s="11"/>
      <c r="G155" s="38">
        <f t="shared" si="12"/>
        <v>9477261.2899999991</v>
      </c>
      <c r="H155" s="73"/>
      <c r="I155" s="40"/>
      <c r="J155" s="67"/>
      <c r="K155" s="11">
        <f t="shared" si="13"/>
        <v>0</v>
      </c>
      <c r="L155" s="2">
        <f t="shared" si="14"/>
        <v>0</v>
      </c>
      <c r="M155" s="125">
        <f t="shared" si="15"/>
        <v>0</v>
      </c>
    </row>
    <row r="156" spans="1:13" x14ac:dyDescent="0.25">
      <c r="A156" s="10"/>
      <c r="B156" s="22"/>
      <c r="C156" s="36" t="s">
        <v>28</v>
      </c>
      <c r="D156" s="1"/>
      <c r="E156" s="11"/>
      <c r="F156" s="11"/>
      <c r="G156" s="38">
        <f t="shared" si="12"/>
        <v>9477261.2899999991</v>
      </c>
      <c r="H156" s="73"/>
      <c r="I156" s="40"/>
      <c r="J156" s="67"/>
      <c r="K156" s="11">
        <f t="shared" si="13"/>
        <v>0</v>
      </c>
      <c r="L156" s="2">
        <f t="shared" si="14"/>
        <v>0</v>
      </c>
      <c r="M156" s="125">
        <f t="shared" si="15"/>
        <v>0</v>
      </c>
    </row>
    <row r="157" spans="1:13" x14ac:dyDescent="0.25">
      <c r="A157" s="10"/>
      <c r="B157" s="22"/>
      <c r="C157" s="36" t="s">
        <v>28</v>
      </c>
      <c r="D157" s="1"/>
      <c r="E157" s="11"/>
      <c r="F157" s="11"/>
      <c r="G157" s="38">
        <f t="shared" si="12"/>
        <v>9477261.2899999991</v>
      </c>
      <c r="H157" s="73"/>
      <c r="I157" s="40"/>
      <c r="J157" s="67"/>
      <c r="K157" s="11">
        <f t="shared" si="13"/>
        <v>0</v>
      </c>
      <c r="L157" s="2">
        <f t="shared" si="14"/>
        <v>0</v>
      </c>
      <c r="M157" s="125">
        <f t="shared" si="15"/>
        <v>0</v>
      </c>
    </row>
    <row r="158" spans="1:13" x14ac:dyDescent="0.25">
      <c r="A158" s="10"/>
      <c r="B158" s="22"/>
      <c r="C158" s="36" t="s">
        <v>28</v>
      </c>
      <c r="D158" s="1"/>
      <c r="E158" s="11"/>
      <c r="F158" s="11"/>
      <c r="G158" s="38">
        <f t="shared" si="12"/>
        <v>9477261.2899999991</v>
      </c>
      <c r="H158" s="73"/>
      <c r="I158" s="40"/>
      <c r="J158" s="67"/>
      <c r="K158" s="11">
        <f t="shared" si="13"/>
        <v>0</v>
      </c>
      <c r="L158" s="2">
        <f t="shared" si="14"/>
        <v>0</v>
      </c>
      <c r="M158" s="125">
        <f t="shared" si="15"/>
        <v>0</v>
      </c>
    </row>
    <row r="159" spans="1:13" x14ac:dyDescent="0.25">
      <c r="A159" s="10"/>
      <c r="B159" s="22"/>
      <c r="C159" s="36" t="s">
        <v>28</v>
      </c>
      <c r="D159" s="1"/>
      <c r="E159" s="11"/>
      <c r="F159" s="11"/>
      <c r="G159" s="38">
        <f t="shared" si="12"/>
        <v>9477261.2899999991</v>
      </c>
      <c r="H159" s="73"/>
      <c r="I159" s="40"/>
      <c r="J159" s="67"/>
      <c r="K159" s="11">
        <f t="shared" si="13"/>
        <v>0</v>
      </c>
      <c r="L159" s="2">
        <f t="shared" si="14"/>
        <v>0</v>
      </c>
      <c r="M159" s="125">
        <f t="shared" si="15"/>
        <v>0</v>
      </c>
    </row>
    <row r="160" spans="1:13" x14ac:dyDescent="0.25">
      <c r="A160" s="10"/>
      <c r="B160" s="22"/>
      <c r="C160" s="36" t="s">
        <v>28</v>
      </c>
      <c r="D160" s="1"/>
      <c r="E160" s="11"/>
      <c r="F160" s="11"/>
      <c r="G160" s="38">
        <f t="shared" si="12"/>
        <v>9477261.2899999991</v>
      </c>
      <c r="H160" s="73"/>
      <c r="I160" s="40"/>
      <c r="J160" s="67"/>
      <c r="K160" s="11">
        <f t="shared" si="13"/>
        <v>0</v>
      </c>
      <c r="L160" s="2">
        <f t="shared" si="14"/>
        <v>0</v>
      </c>
      <c r="M160" s="125">
        <f t="shared" si="15"/>
        <v>0</v>
      </c>
    </row>
    <row r="161" spans="1:13" x14ac:dyDescent="0.25">
      <c r="A161" s="10"/>
      <c r="B161" s="22"/>
      <c r="C161" s="36" t="s">
        <v>28</v>
      </c>
      <c r="D161" s="1"/>
      <c r="E161" s="11"/>
      <c r="F161" s="11"/>
      <c r="G161" s="38">
        <f t="shared" si="12"/>
        <v>9477261.2899999991</v>
      </c>
      <c r="H161" s="73"/>
      <c r="I161" s="40"/>
      <c r="J161" s="67"/>
      <c r="K161" s="11">
        <f t="shared" si="13"/>
        <v>0</v>
      </c>
      <c r="L161" s="2">
        <f t="shared" si="14"/>
        <v>0</v>
      </c>
      <c r="M161" s="125">
        <f t="shared" si="15"/>
        <v>0</v>
      </c>
    </row>
    <row r="162" spans="1:13" x14ac:dyDescent="0.25">
      <c r="A162" s="10"/>
      <c r="B162" s="22"/>
      <c r="C162" s="36" t="s">
        <v>28</v>
      </c>
      <c r="D162" s="1"/>
      <c r="E162" s="11"/>
      <c r="F162" s="11"/>
      <c r="G162" s="38">
        <f t="shared" si="12"/>
        <v>9477261.2899999991</v>
      </c>
      <c r="H162" s="73"/>
      <c r="I162" s="40"/>
      <c r="J162" s="67"/>
      <c r="K162" s="11">
        <f t="shared" si="13"/>
        <v>0</v>
      </c>
      <c r="L162" s="2">
        <f t="shared" si="14"/>
        <v>0</v>
      </c>
      <c r="M162" s="125">
        <f t="shared" si="15"/>
        <v>0</v>
      </c>
    </row>
    <row r="163" spans="1:13" x14ac:dyDescent="0.25">
      <c r="A163" s="10"/>
      <c r="B163" s="22"/>
      <c r="C163" s="36" t="s">
        <v>28</v>
      </c>
      <c r="D163" s="1"/>
      <c r="E163" s="11"/>
      <c r="F163" s="11"/>
      <c r="G163" s="38">
        <f t="shared" si="12"/>
        <v>9477261.2899999991</v>
      </c>
      <c r="H163" s="73"/>
      <c r="I163" s="40"/>
      <c r="J163" s="67"/>
      <c r="K163" s="11">
        <f t="shared" si="13"/>
        <v>0</v>
      </c>
      <c r="L163" s="2">
        <f t="shared" si="14"/>
        <v>0</v>
      </c>
      <c r="M163" s="125">
        <f t="shared" si="15"/>
        <v>0</v>
      </c>
    </row>
    <row r="164" spans="1:13" x14ac:dyDescent="0.25">
      <c r="A164" s="10"/>
      <c r="B164" s="22"/>
      <c r="C164" s="36" t="s">
        <v>28</v>
      </c>
      <c r="D164" s="1"/>
      <c r="E164" s="11"/>
      <c r="F164" s="11"/>
      <c r="G164" s="38">
        <f t="shared" si="12"/>
        <v>9477261.2899999991</v>
      </c>
      <c r="H164" s="73"/>
      <c r="I164" s="40"/>
      <c r="J164" s="67"/>
      <c r="K164" s="11">
        <f t="shared" si="13"/>
        <v>0</v>
      </c>
      <c r="L164" s="2">
        <f t="shared" si="14"/>
        <v>0</v>
      </c>
      <c r="M164" s="125">
        <f t="shared" si="15"/>
        <v>0</v>
      </c>
    </row>
    <row r="165" spans="1:13" x14ac:dyDescent="0.25">
      <c r="A165" s="10"/>
      <c r="B165" s="22"/>
      <c r="C165" s="36" t="s">
        <v>28</v>
      </c>
      <c r="D165" s="1"/>
      <c r="E165" s="11"/>
      <c r="F165" s="11"/>
      <c r="G165" s="38">
        <f t="shared" si="12"/>
        <v>9477261.2899999991</v>
      </c>
      <c r="H165" s="73"/>
      <c r="I165" s="40"/>
      <c r="J165" s="67"/>
      <c r="K165" s="11">
        <f t="shared" si="13"/>
        <v>0</v>
      </c>
      <c r="L165" s="2">
        <f t="shared" si="14"/>
        <v>0</v>
      </c>
      <c r="M165" s="125">
        <f t="shared" si="15"/>
        <v>0</v>
      </c>
    </row>
    <row r="166" spans="1:13" x14ac:dyDescent="0.25">
      <c r="A166" s="10"/>
      <c r="B166" s="22"/>
      <c r="C166" s="36" t="s">
        <v>28</v>
      </c>
      <c r="D166" s="1"/>
      <c r="E166" s="11"/>
      <c r="F166" s="11"/>
      <c r="G166" s="38">
        <f t="shared" si="12"/>
        <v>9477261.2899999991</v>
      </c>
      <c r="H166" s="73"/>
      <c r="I166" s="40"/>
      <c r="J166" s="67"/>
      <c r="K166" s="11">
        <f t="shared" si="13"/>
        <v>0</v>
      </c>
      <c r="L166" s="2">
        <f t="shared" si="14"/>
        <v>0</v>
      </c>
      <c r="M166" s="125">
        <f t="shared" si="15"/>
        <v>0</v>
      </c>
    </row>
    <row r="167" spans="1:13" x14ac:dyDescent="0.25">
      <c r="A167" s="10"/>
      <c r="B167" s="22"/>
      <c r="C167" s="36" t="s">
        <v>28</v>
      </c>
      <c r="D167" s="1"/>
      <c r="E167" s="11"/>
      <c r="F167" s="11"/>
      <c r="G167" s="38">
        <f t="shared" si="12"/>
        <v>9477261.2899999991</v>
      </c>
      <c r="H167" s="73"/>
      <c r="I167" s="40"/>
      <c r="J167" s="67"/>
      <c r="K167" s="11">
        <f t="shared" si="13"/>
        <v>0</v>
      </c>
      <c r="L167" s="2">
        <f t="shared" si="14"/>
        <v>0</v>
      </c>
      <c r="M167" s="125">
        <f t="shared" si="15"/>
        <v>0</v>
      </c>
    </row>
    <row r="168" spans="1:13" x14ac:dyDescent="0.25">
      <c r="A168" s="10"/>
      <c r="B168" s="22"/>
      <c r="C168" s="36" t="s">
        <v>28</v>
      </c>
      <c r="D168" s="1"/>
      <c r="E168" s="11"/>
      <c r="F168" s="11"/>
      <c r="G168" s="38">
        <f t="shared" si="12"/>
        <v>9477261.2899999991</v>
      </c>
      <c r="H168" s="73"/>
      <c r="I168" s="40"/>
      <c r="J168" s="67"/>
      <c r="K168" s="11">
        <f t="shared" si="13"/>
        <v>0</v>
      </c>
      <c r="L168" s="2">
        <f t="shared" si="14"/>
        <v>0</v>
      </c>
      <c r="M168" s="125">
        <f t="shared" si="15"/>
        <v>0</v>
      </c>
    </row>
    <row r="169" spans="1:13" x14ac:dyDescent="0.25">
      <c r="A169" s="10"/>
      <c r="B169" s="22"/>
      <c r="C169" s="36" t="s">
        <v>28</v>
      </c>
      <c r="D169" s="1"/>
      <c r="E169" s="11"/>
      <c r="F169" s="11"/>
      <c r="G169" s="38">
        <f t="shared" si="12"/>
        <v>9477261.2899999991</v>
      </c>
      <c r="H169" s="73"/>
      <c r="I169" s="40"/>
      <c r="J169" s="67"/>
      <c r="K169" s="11">
        <f t="shared" si="13"/>
        <v>0</v>
      </c>
      <c r="L169" s="2">
        <f t="shared" si="14"/>
        <v>0</v>
      </c>
      <c r="M169" s="125">
        <f t="shared" si="15"/>
        <v>0</v>
      </c>
    </row>
    <row r="170" spans="1:13" x14ac:dyDescent="0.25">
      <c r="A170" s="10"/>
      <c r="B170" s="22"/>
      <c r="C170" s="36" t="s">
        <v>28</v>
      </c>
      <c r="D170" s="1"/>
      <c r="E170" s="11"/>
      <c r="F170" s="11"/>
      <c r="G170" s="38">
        <f t="shared" si="12"/>
        <v>9477261.2899999991</v>
      </c>
      <c r="H170" s="73"/>
      <c r="I170" s="40"/>
      <c r="J170" s="67"/>
      <c r="K170" s="11">
        <f t="shared" si="13"/>
        <v>0</v>
      </c>
      <c r="L170" s="2">
        <f t="shared" si="14"/>
        <v>0</v>
      </c>
      <c r="M170" s="125">
        <f t="shared" si="15"/>
        <v>0</v>
      </c>
    </row>
    <row r="171" spans="1:13" x14ac:dyDescent="0.25">
      <c r="A171" s="10"/>
      <c r="B171" s="22"/>
      <c r="C171" s="36" t="s">
        <v>28</v>
      </c>
      <c r="D171" s="1"/>
      <c r="E171" s="11"/>
      <c r="F171" s="11"/>
      <c r="G171" s="38">
        <f t="shared" si="12"/>
        <v>9477261.2899999991</v>
      </c>
      <c r="H171" s="73"/>
      <c r="I171" s="40"/>
      <c r="J171" s="67"/>
      <c r="K171" s="11">
        <f t="shared" si="13"/>
        <v>0</v>
      </c>
      <c r="L171" s="2">
        <f t="shared" si="14"/>
        <v>0</v>
      </c>
      <c r="M171" s="125">
        <f t="shared" si="15"/>
        <v>0</v>
      </c>
    </row>
    <row r="172" spans="1:13" x14ac:dyDescent="0.25">
      <c r="A172" s="10"/>
      <c r="B172" s="22"/>
      <c r="C172" s="36" t="s">
        <v>28</v>
      </c>
      <c r="D172" s="1"/>
      <c r="E172" s="11"/>
      <c r="F172" s="11"/>
      <c r="G172" s="38">
        <f t="shared" si="12"/>
        <v>9477261.2899999991</v>
      </c>
      <c r="H172" s="73"/>
      <c r="I172" s="40"/>
      <c r="J172" s="67"/>
      <c r="K172" s="11">
        <f t="shared" si="13"/>
        <v>0</v>
      </c>
      <c r="L172" s="2">
        <f t="shared" si="14"/>
        <v>0</v>
      </c>
      <c r="M172" s="125">
        <f t="shared" si="15"/>
        <v>0</v>
      </c>
    </row>
    <row r="173" spans="1:13" x14ac:dyDescent="0.25">
      <c r="A173" s="10"/>
      <c r="B173" s="22"/>
      <c r="C173" s="36" t="s">
        <v>28</v>
      </c>
      <c r="D173" s="1"/>
      <c r="E173" s="11"/>
      <c r="F173" s="11"/>
      <c r="G173" s="38">
        <f t="shared" si="12"/>
        <v>9477261.2899999991</v>
      </c>
      <c r="H173" s="73"/>
      <c r="I173" s="40"/>
      <c r="J173" s="67"/>
      <c r="K173" s="11">
        <f t="shared" si="13"/>
        <v>0</v>
      </c>
      <c r="L173" s="2">
        <f t="shared" si="14"/>
        <v>0</v>
      </c>
      <c r="M173" s="125">
        <f t="shared" si="15"/>
        <v>0</v>
      </c>
    </row>
    <row r="174" spans="1:13" x14ac:dyDescent="0.25">
      <c r="A174" s="10"/>
      <c r="B174" s="22"/>
      <c r="C174" s="36" t="s">
        <v>28</v>
      </c>
      <c r="D174" s="1"/>
      <c r="E174" s="11"/>
      <c r="F174" s="11"/>
      <c r="G174" s="38">
        <f t="shared" si="12"/>
        <v>9477261.2899999991</v>
      </c>
      <c r="H174" s="73"/>
      <c r="I174" s="40"/>
      <c r="J174" s="67"/>
      <c r="K174" s="11">
        <f t="shared" si="13"/>
        <v>0</v>
      </c>
      <c r="L174" s="2">
        <f t="shared" si="14"/>
        <v>0</v>
      </c>
      <c r="M174" s="125">
        <f t="shared" si="15"/>
        <v>0</v>
      </c>
    </row>
    <row r="175" spans="1:13" x14ac:dyDescent="0.25">
      <c r="A175" s="10"/>
      <c r="B175" s="22"/>
      <c r="C175" s="36" t="s">
        <v>28</v>
      </c>
      <c r="D175" s="1"/>
      <c r="E175" s="11"/>
      <c r="F175" s="11"/>
      <c r="G175" s="38">
        <f t="shared" si="12"/>
        <v>9477261.2899999991</v>
      </c>
      <c r="H175" s="73"/>
      <c r="I175" s="40"/>
      <c r="J175" s="67"/>
      <c r="K175" s="11">
        <f t="shared" si="13"/>
        <v>0</v>
      </c>
      <c r="L175" s="2">
        <f t="shared" si="14"/>
        <v>0</v>
      </c>
      <c r="M175" s="125">
        <f t="shared" si="15"/>
        <v>0</v>
      </c>
    </row>
    <row r="176" spans="1:13" x14ac:dyDescent="0.25">
      <c r="A176" s="10"/>
      <c r="B176" s="22"/>
      <c r="C176" s="36" t="s">
        <v>28</v>
      </c>
      <c r="D176" s="1"/>
      <c r="E176" s="11"/>
      <c r="F176" s="11"/>
      <c r="G176" s="38">
        <f t="shared" si="12"/>
        <v>9477261.2899999991</v>
      </c>
      <c r="H176" s="73"/>
      <c r="I176" s="40"/>
      <c r="J176" s="67"/>
      <c r="K176" s="11">
        <f t="shared" si="13"/>
        <v>0</v>
      </c>
      <c r="L176" s="2">
        <f t="shared" si="14"/>
        <v>0</v>
      </c>
      <c r="M176" s="125">
        <f t="shared" si="15"/>
        <v>0</v>
      </c>
    </row>
    <row r="177" spans="1:13" x14ac:dyDescent="0.25">
      <c r="A177" s="10"/>
      <c r="B177" s="22"/>
      <c r="C177" s="36" t="s">
        <v>28</v>
      </c>
      <c r="D177" s="1"/>
      <c r="E177" s="11"/>
      <c r="F177" s="11"/>
      <c r="G177" s="38">
        <f t="shared" si="12"/>
        <v>9477261.2899999991</v>
      </c>
      <c r="H177" s="73"/>
      <c r="I177" s="40"/>
      <c r="J177" s="67"/>
      <c r="K177" s="11">
        <f t="shared" si="13"/>
        <v>0</v>
      </c>
      <c r="L177" s="2">
        <f t="shared" si="14"/>
        <v>0</v>
      </c>
      <c r="M177" s="125">
        <f t="shared" si="15"/>
        <v>0</v>
      </c>
    </row>
    <row r="178" spans="1:13" x14ac:dyDescent="0.25">
      <c r="A178" s="10"/>
      <c r="B178" s="22"/>
      <c r="C178" s="36" t="s">
        <v>28</v>
      </c>
      <c r="D178" s="1"/>
      <c r="E178" s="11"/>
      <c r="F178" s="11"/>
      <c r="G178" s="38">
        <f t="shared" si="12"/>
        <v>9477261.2899999991</v>
      </c>
      <c r="H178" s="73"/>
      <c r="I178" s="40"/>
      <c r="J178" s="67"/>
      <c r="K178" s="11">
        <f t="shared" si="13"/>
        <v>0</v>
      </c>
      <c r="L178" s="2">
        <f t="shared" si="14"/>
        <v>0</v>
      </c>
      <c r="M178" s="125">
        <f t="shared" si="15"/>
        <v>0</v>
      </c>
    </row>
    <row r="179" spans="1:13" x14ac:dyDescent="0.25">
      <c r="A179" s="10"/>
      <c r="B179" s="22"/>
      <c r="C179" s="36" t="s">
        <v>28</v>
      </c>
      <c r="D179" s="1"/>
      <c r="E179" s="11"/>
      <c r="F179" s="11"/>
      <c r="G179" s="38">
        <f t="shared" si="12"/>
        <v>9477261.2899999991</v>
      </c>
      <c r="H179" s="73"/>
      <c r="I179" s="40"/>
      <c r="J179" s="67"/>
      <c r="K179" s="11">
        <f t="shared" si="13"/>
        <v>0</v>
      </c>
      <c r="L179" s="2">
        <f t="shared" si="14"/>
        <v>0</v>
      </c>
      <c r="M179" s="125">
        <f t="shared" si="15"/>
        <v>0</v>
      </c>
    </row>
    <row r="180" spans="1:13" x14ac:dyDescent="0.25">
      <c r="A180" s="10"/>
      <c r="B180" s="22"/>
      <c r="C180" s="36" t="s">
        <v>28</v>
      </c>
      <c r="D180" s="1"/>
      <c r="E180" s="11"/>
      <c r="F180" s="11"/>
      <c r="G180" s="38">
        <f t="shared" si="12"/>
        <v>9477261.2899999991</v>
      </c>
      <c r="H180" s="73"/>
      <c r="I180" s="40"/>
      <c r="J180" s="67"/>
      <c r="K180" s="11">
        <f t="shared" si="13"/>
        <v>0</v>
      </c>
      <c r="L180" s="2">
        <f t="shared" si="14"/>
        <v>0</v>
      </c>
      <c r="M180" s="125">
        <f t="shared" si="15"/>
        <v>0</v>
      </c>
    </row>
    <row r="181" spans="1:13" x14ac:dyDescent="0.25">
      <c r="A181" s="10"/>
      <c r="B181" s="22"/>
      <c r="C181" s="36" t="s">
        <v>28</v>
      </c>
      <c r="D181" s="1"/>
      <c r="E181" s="11"/>
      <c r="F181" s="11"/>
      <c r="G181" s="38">
        <f t="shared" si="12"/>
        <v>9477261.2899999991</v>
      </c>
      <c r="H181" s="73"/>
      <c r="I181" s="40"/>
      <c r="J181" s="67"/>
      <c r="K181" s="11">
        <f t="shared" si="13"/>
        <v>0</v>
      </c>
      <c r="L181" s="2">
        <f t="shared" si="14"/>
        <v>0</v>
      </c>
      <c r="M181" s="125">
        <f t="shared" si="15"/>
        <v>0</v>
      </c>
    </row>
    <row r="182" spans="1:13" x14ac:dyDescent="0.25">
      <c r="A182" s="10"/>
      <c r="B182" s="22"/>
      <c r="C182" s="36" t="s">
        <v>28</v>
      </c>
      <c r="D182" s="1"/>
      <c r="E182" s="11"/>
      <c r="F182" s="11"/>
      <c r="G182" s="38">
        <f t="shared" si="12"/>
        <v>9477261.2899999991</v>
      </c>
      <c r="H182" s="73"/>
      <c r="I182" s="40"/>
      <c r="J182" s="67"/>
      <c r="K182" s="11">
        <f t="shared" si="13"/>
        <v>0</v>
      </c>
      <c r="L182" s="2">
        <f t="shared" si="14"/>
        <v>0</v>
      </c>
      <c r="M182" s="125">
        <f t="shared" si="15"/>
        <v>0</v>
      </c>
    </row>
    <row r="183" spans="1:13" x14ac:dyDescent="0.25">
      <c r="A183" s="10"/>
      <c r="B183" s="22"/>
      <c r="C183" s="36" t="s">
        <v>28</v>
      </c>
      <c r="D183" s="1"/>
      <c r="E183" s="11"/>
      <c r="F183" s="11"/>
      <c r="G183" s="38">
        <f t="shared" si="12"/>
        <v>9477261.2899999991</v>
      </c>
      <c r="H183" s="73"/>
      <c r="I183" s="40"/>
      <c r="J183" s="67"/>
      <c r="K183" s="11">
        <f t="shared" si="13"/>
        <v>0</v>
      </c>
      <c r="L183" s="2">
        <f t="shared" si="14"/>
        <v>0</v>
      </c>
      <c r="M183" s="125">
        <f t="shared" si="15"/>
        <v>0</v>
      </c>
    </row>
    <row r="184" spans="1:13" x14ac:dyDescent="0.25">
      <c r="A184" s="10"/>
      <c r="B184" s="22"/>
      <c r="C184" s="36" t="s">
        <v>28</v>
      </c>
      <c r="D184" s="1"/>
      <c r="E184" s="11"/>
      <c r="F184" s="11"/>
      <c r="G184" s="38">
        <f t="shared" si="12"/>
        <v>9477261.2899999991</v>
      </c>
      <c r="H184" s="73"/>
      <c r="I184" s="40"/>
      <c r="J184" s="67"/>
      <c r="K184" s="11">
        <f t="shared" si="13"/>
        <v>0</v>
      </c>
      <c r="L184" s="2">
        <f t="shared" si="14"/>
        <v>0</v>
      </c>
      <c r="M184" s="125">
        <f t="shared" si="15"/>
        <v>0</v>
      </c>
    </row>
    <row r="185" spans="1:13" x14ac:dyDescent="0.25">
      <c r="A185" s="10"/>
      <c r="B185" s="22"/>
      <c r="C185" s="36" t="s">
        <v>28</v>
      </c>
      <c r="D185" s="1"/>
      <c r="E185" s="11"/>
      <c r="F185" s="11"/>
      <c r="G185" s="38">
        <f t="shared" si="12"/>
        <v>9477261.2899999991</v>
      </c>
      <c r="H185" s="73"/>
      <c r="I185" s="40"/>
      <c r="J185" s="67"/>
      <c r="K185" s="11">
        <f t="shared" si="13"/>
        <v>0</v>
      </c>
      <c r="L185" s="2">
        <f t="shared" si="14"/>
        <v>0</v>
      </c>
      <c r="M185" s="125">
        <f t="shared" si="15"/>
        <v>0</v>
      </c>
    </row>
    <row r="186" spans="1:13" x14ac:dyDescent="0.25">
      <c r="A186" s="10"/>
      <c r="B186" s="22"/>
      <c r="C186" s="36" t="s">
        <v>28</v>
      </c>
      <c r="D186" s="1"/>
      <c r="E186" s="11"/>
      <c r="F186" s="11"/>
      <c r="G186" s="38">
        <f t="shared" si="12"/>
        <v>9477261.2899999991</v>
      </c>
      <c r="H186" s="73"/>
      <c r="I186" s="40"/>
      <c r="J186" s="67"/>
      <c r="K186" s="11">
        <f t="shared" si="13"/>
        <v>0</v>
      </c>
      <c r="L186" s="2">
        <f t="shared" si="14"/>
        <v>0</v>
      </c>
      <c r="M186" s="125">
        <f t="shared" si="15"/>
        <v>0</v>
      </c>
    </row>
    <row r="187" spans="1:13" x14ac:dyDescent="0.25">
      <c r="A187" s="10"/>
      <c r="B187" s="22"/>
      <c r="C187" s="36" t="s">
        <v>28</v>
      </c>
      <c r="D187" s="1"/>
      <c r="E187" s="11"/>
      <c r="F187" s="11"/>
      <c r="G187" s="38">
        <f t="shared" si="12"/>
        <v>9477261.2899999991</v>
      </c>
      <c r="H187" s="73"/>
      <c r="I187" s="40"/>
      <c r="J187" s="67"/>
      <c r="K187" s="11">
        <f t="shared" si="13"/>
        <v>0</v>
      </c>
      <c r="L187" s="2">
        <f t="shared" si="14"/>
        <v>0</v>
      </c>
      <c r="M187" s="125">
        <f t="shared" si="15"/>
        <v>0</v>
      </c>
    </row>
    <row r="188" spans="1:13" x14ac:dyDescent="0.25">
      <c r="A188" s="10"/>
      <c r="B188" s="22"/>
      <c r="C188" s="36" t="s">
        <v>28</v>
      </c>
      <c r="D188" s="1"/>
      <c r="E188" s="11"/>
      <c r="F188" s="11"/>
      <c r="G188" s="38">
        <f t="shared" si="12"/>
        <v>9477261.2899999991</v>
      </c>
      <c r="H188" s="73"/>
      <c r="I188" s="40"/>
      <c r="J188" s="67"/>
      <c r="K188" s="11">
        <f t="shared" si="13"/>
        <v>0</v>
      </c>
      <c r="L188" s="2">
        <f t="shared" si="14"/>
        <v>0</v>
      </c>
      <c r="M188" s="125">
        <f t="shared" si="15"/>
        <v>0</v>
      </c>
    </row>
    <row r="189" spans="1:13" x14ac:dyDescent="0.25">
      <c r="A189" s="10"/>
      <c r="B189" s="22"/>
      <c r="C189" s="36" t="s">
        <v>28</v>
      </c>
      <c r="D189" s="1"/>
      <c r="E189" s="11"/>
      <c r="F189" s="11"/>
      <c r="G189" s="38">
        <f t="shared" si="12"/>
        <v>9477261.2899999991</v>
      </c>
      <c r="H189" s="73"/>
      <c r="I189" s="40"/>
      <c r="J189" s="67"/>
      <c r="K189" s="11">
        <f t="shared" si="13"/>
        <v>0</v>
      </c>
      <c r="L189" s="2">
        <f t="shared" si="14"/>
        <v>0</v>
      </c>
      <c r="M189" s="125">
        <f t="shared" si="15"/>
        <v>0</v>
      </c>
    </row>
    <row r="190" spans="1:13" x14ac:dyDescent="0.25">
      <c r="A190" s="10"/>
      <c r="B190" s="22"/>
      <c r="C190" s="36" t="s">
        <v>28</v>
      </c>
      <c r="D190" s="1"/>
      <c r="E190" s="11"/>
      <c r="F190" s="11"/>
      <c r="G190" s="38">
        <f t="shared" si="12"/>
        <v>9477261.2899999991</v>
      </c>
      <c r="H190" s="73"/>
      <c r="I190" s="40"/>
      <c r="J190" s="67"/>
      <c r="K190" s="11">
        <f t="shared" si="13"/>
        <v>0</v>
      </c>
      <c r="L190" s="2">
        <f t="shared" si="14"/>
        <v>0</v>
      </c>
      <c r="M190" s="125">
        <f t="shared" si="15"/>
        <v>0</v>
      </c>
    </row>
    <row r="191" spans="1:13" x14ac:dyDescent="0.25">
      <c r="A191" s="10"/>
      <c r="B191" s="22"/>
      <c r="C191" s="36" t="s">
        <v>28</v>
      </c>
      <c r="D191" s="1"/>
      <c r="E191" s="11"/>
      <c r="F191" s="11"/>
      <c r="G191" s="38">
        <f t="shared" si="12"/>
        <v>9477261.2899999991</v>
      </c>
      <c r="H191" s="73"/>
      <c r="I191" s="40"/>
      <c r="J191" s="67"/>
      <c r="K191" s="11">
        <f t="shared" si="13"/>
        <v>0</v>
      </c>
      <c r="L191" s="2">
        <f t="shared" si="14"/>
        <v>0</v>
      </c>
      <c r="M191" s="125">
        <f t="shared" si="15"/>
        <v>0</v>
      </c>
    </row>
    <row r="192" spans="1:13" x14ac:dyDescent="0.25">
      <c r="A192" s="10"/>
      <c r="B192" s="22"/>
      <c r="C192" s="36" t="s">
        <v>28</v>
      </c>
      <c r="D192" s="1"/>
      <c r="E192" s="11"/>
      <c r="F192" s="11"/>
      <c r="G192" s="38">
        <f t="shared" si="12"/>
        <v>9477261.2899999991</v>
      </c>
      <c r="H192" s="73"/>
      <c r="I192" s="40"/>
      <c r="J192" s="67"/>
      <c r="K192" s="11">
        <f t="shared" si="13"/>
        <v>0</v>
      </c>
      <c r="L192" s="2">
        <f t="shared" si="14"/>
        <v>0</v>
      </c>
      <c r="M192" s="125">
        <f t="shared" si="15"/>
        <v>0</v>
      </c>
    </row>
    <row r="193" spans="1:13" x14ac:dyDescent="0.25">
      <c r="A193" s="10"/>
      <c r="B193" s="22"/>
      <c r="C193" s="36" t="s">
        <v>28</v>
      </c>
      <c r="D193" s="1"/>
      <c r="E193" s="11"/>
      <c r="F193" s="11"/>
      <c r="G193" s="38">
        <f t="shared" si="12"/>
        <v>9477261.2899999991</v>
      </c>
      <c r="H193" s="73"/>
      <c r="I193" s="40"/>
      <c r="J193" s="67"/>
      <c r="K193" s="11">
        <f t="shared" si="13"/>
        <v>0</v>
      </c>
      <c r="L193" s="2">
        <f t="shared" si="14"/>
        <v>0</v>
      </c>
      <c r="M193" s="125">
        <f t="shared" si="15"/>
        <v>0</v>
      </c>
    </row>
    <row r="194" spans="1:13" x14ac:dyDescent="0.25">
      <c r="A194" s="10"/>
      <c r="B194" s="22"/>
      <c r="C194" s="36" t="s">
        <v>28</v>
      </c>
      <c r="D194" s="1"/>
      <c r="E194" s="11"/>
      <c r="F194" s="11"/>
      <c r="G194" s="38">
        <f t="shared" si="12"/>
        <v>9477261.2899999991</v>
      </c>
      <c r="H194" s="73"/>
      <c r="I194" s="40"/>
      <c r="J194" s="67"/>
      <c r="K194" s="11">
        <f t="shared" si="13"/>
        <v>0</v>
      </c>
      <c r="L194" s="2">
        <f t="shared" si="14"/>
        <v>0</v>
      </c>
      <c r="M194" s="125">
        <f t="shared" si="15"/>
        <v>0</v>
      </c>
    </row>
    <row r="195" spans="1:13" x14ac:dyDescent="0.25">
      <c r="A195" s="10"/>
      <c r="B195" s="22"/>
      <c r="C195" s="36" t="s">
        <v>28</v>
      </c>
      <c r="D195" s="1"/>
      <c r="E195" s="11"/>
      <c r="F195" s="11"/>
      <c r="G195" s="38">
        <f t="shared" si="12"/>
        <v>9477261.2899999991</v>
      </c>
      <c r="H195" s="73"/>
      <c r="I195" s="40"/>
      <c r="J195" s="67"/>
      <c r="K195" s="11">
        <f t="shared" si="13"/>
        <v>0</v>
      </c>
      <c r="L195" s="2">
        <f t="shared" si="14"/>
        <v>0</v>
      </c>
      <c r="M195" s="125">
        <f t="shared" si="15"/>
        <v>0</v>
      </c>
    </row>
    <row r="196" spans="1:13" x14ac:dyDescent="0.25">
      <c r="A196" s="10"/>
      <c r="B196" s="22"/>
      <c r="C196" s="36" t="s">
        <v>28</v>
      </c>
      <c r="D196" s="1"/>
      <c r="E196" s="11"/>
      <c r="F196" s="11"/>
      <c r="G196" s="38">
        <f t="shared" si="12"/>
        <v>9477261.2899999991</v>
      </c>
      <c r="H196" s="73"/>
      <c r="I196" s="40"/>
      <c r="J196" s="67"/>
      <c r="K196" s="11">
        <f t="shared" si="13"/>
        <v>0</v>
      </c>
      <c r="L196" s="2">
        <f t="shared" si="14"/>
        <v>0</v>
      </c>
      <c r="M196" s="125">
        <f t="shared" si="15"/>
        <v>0</v>
      </c>
    </row>
    <row r="197" spans="1:13" x14ac:dyDescent="0.25">
      <c r="A197" s="10"/>
      <c r="B197" s="22"/>
      <c r="C197" s="36" t="s">
        <v>28</v>
      </c>
      <c r="D197" s="1"/>
      <c r="E197" s="11"/>
      <c r="F197" s="11"/>
      <c r="G197" s="38">
        <f t="shared" si="12"/>
        <v>9477261.2899999991</v>
      </c>
      <c r="H197" s="73"/>
      <c r="I197" s="40"/>
      <c r="J197" s="67"/>
      <c r="K197" s="11">
        <f t="shared" si="13"/>
        <v>0</v>
      </c>
      <c r="L197" s="2">
        <f t="shared" si="14"/>
        <v>0</v>
      </c>
      <c r="M197" s="125">
        <f t="shared" si="15"/>
        <v>0</v>
      </c>
    </row>
    <row r="198" spans="1:13" x14ac:dyDescent="0.25">
      <c r="A198" s="10"/>
      <c r="B198" s="22"/>
      <c r="C198" s="36" t="s">
        <v>28</v>
      </c>
      <c r="D198" s="1"/>
      <c r="E198" s="11"/>
      <c r="F198" s="11"/>
      <c r="G198" s="38">
        <f t="shared" si="12"/>
        <v>9477261.2899999991</v>
      </c>
      <c r="H198" s="73"/>
      <c r="I198" s="40"/>
      <c r="J198" s="67"/>
      <c r="K198" s="11">
        <f t="shared" si="13"/>
        <v>0</v>
      </c>
      <c r="L198" s="2">
        <f t="shared" si="14"/>
        <v>0</v>
      </c>
      <c r="M198" s="125">
        <f t="shared" si="15"/>
        <v>0</v>
      </c>
    </row>
    <row r="199" spans="1:13" x14ac:dyDescent="0.25">
      <c r="A199" s="10"/>
      <c r="B199" s="22"/>
      <c r="C199" s="36" t="s">
        <v>28</v>
      </c>
      <c r="D199" s="1"/>
      <c r="E199" s="11"/>
      <c r="F199" s="11"/>
      <c r="G199" s="38">
        <f t="shared" si="12"/>
        <v>9477261.2899999991</v>
      </c>
      <c r="H199" s="73"/>
      <c r="I199" s="40"/>
      <c r="J199" s="67"/>
      <c r="K199" s="11">
        <f t="shared" si="13"/>
        <v>0</v>
      </c>
      <c r="L199" s="2">
        <f t="shared" si="14"/>
        <v>0</v>
      </c>
      <c r="M199" s="125">
        <f t="shared" si="15"/>
        <v>0</v>
      </c>
    </row>
    <row r="200" spans="1:13" x14ac:dyDescent="0.25">
      <c r="A200" s="10"/>
      <c r="B200" s="22"/>
      <c r="C200" s="36" t="s">
        <v>28</v>
      </c>
      <c r="D200" s="1"/>
      <c r="E200" s="11"/>
      <c r="F200" s="11"/>
      <c r="G200" s="38">
        <f t="shared" si="12"/>
        <v>9477261.2899999991</v>
      </c>
      <c r="H200" s="73"/>
      <c r="I200" s="40"/>
      <c r="J200" s="67"/>
      <c r="K200" s="11">
        <f t="shared" si="13"/>
        <v>0</v>
      </c>
      <c r="L200" s="2">
        <f t="shared" si="14"/>
        <v>0</v>
      </c>
      <c r="M200" s="125">
        <f t="shared" si="15"/>
        <v>0</v>
      </c>
    </row>
    <row r="201" spans="1:13" x14ac:dyDescent="0.25">
      <c r="A201" s="10"/>
      <c r="B201" s="22"/>
      <c r="C201" s="36" t="s">
        <v>28</v>
      </c>
      <c r="D201" s="1"/>
      <c r="E201" s="11"/>
      <c r="F201" s="11"/>
      <c r="G201" s="38">
        <f t="shared" si="12"/>
        <v>9477261.2899999991</v>
      </c>
      <c r="H201" s="73"/>
      <c r="I201" s="40"/>
      <c r="J201" s="67"/>
      <c r="K201" s="11">
        <f t="shared" si="13"/>
        <v>0</v>
      </c>
      <c r="L201" s="2">
        <f t="shared" si="14"/>
        <v>0</v>
      </c>
      <c r="M201" s="125">
        <f t="shared" si="15"/>
        <v>0</v>
      </c>
    </row>
    <row r="202" spans="1:13" x14ac:dyDescent="0.25">
      <c r="A202" s="10"/>
      <c r="B202" s="22"/>
      <c r="C202" s="36" t="s">
        <v>28</v>
      </c>
      <c r="D202" s="1"/>
      <c r="E202" s="11"/>
      <c r="F202" s="11"/>
      <c r="G202" s="38">
        <f t="shared" si="12"/>
        <v>9477261.2899999991</v>
      </c>
      <c r="H202" s="73"/>
      <c r="I202" s="40"/>
      <c r="J202" s="67"/>
      <c r="K202" s="11">
        <f t="shared" si="13"/>
        <v>0</v>
      </c>
      <c r="L202" s="2">
        <f t="shared" si="14"/>
        <v>0</v>
      </c>
      <c r="M202" s="125">
        <f t="shared" si="15"/>
        <v>0</v>
      </c>
    </row>
    <row r="203" spans="1:13" x14ac:dyDescent="0.25">
      <c r="A203" s="10"/>
      <c r="B203" s="22"/>
      <c r="C203" s="36" t="s">
        <v>28</v>
      </c>
      <c r="D203" s="1"/>
      <c r="E203" s="11"/>
      <c r="F203" s="11"/>
      <c r="G203" s="38">
        <f t="shared" si="12"/>
        <v>9477261.2899999991</v>
      </c>
      <c r="H203" s="73"/>
      <c r="I203" s="40"/>
      <c r="J203" s="67"/>
      <c r="K203" s="11">
        <f t="shared" si="13"/>
        <v>0</v>
      </c>
      <c r="L203" s="2">
        <f t="shared" si="14"/>
        <v>0</v>
      </c>
      <c r="M203" s="125">
        <f t="shared" si="15"/>
        <v>0</v>
      </c>
    </row>
    <row r="204" spans="1:13" x14ac:dyDescent="0.25">
      <c r="A204" s="10"/>
      <c r="B204" s="22"/>
      <c r="C204" s="36" t="s">
        <v>28</v>
      </c>
      <c r="D204" s="1"/>
      <c r="E204" s="11"/>
      <c r="F204" s="11"/>
      <c r="G204" s="38">
        <f t="shared" si="12"/>
        <v>9477261.2899999991</v>
      </c>
      <c r="H204" s="73"/>
      <c r="I204" s="40"/>
      <c r="J204" s="67"/>
      <c r="K204" s="11">
        <f t="shared" si="13"/>
        <v>0</v>
      </c>
      <c r="L204" s="2">
        <f t="shared" si="14"/>
        <v>0</v>
      </c>
      <c r="M204" s="125">
        <f t="shared" si="15"/>
        <v>0</v>
      </c>
    </row>
    <row r="205" spans="1:13" x14ac:dyDescent="0.25">
      <c r="A205" s="10"/>
      <c r="B205" s="22"/>
      <c r="C205" s="36" t="s">
        <v>28</v>
      </c>
      <c r="D205" s="1"/>
      <c r="E205" s="11"/>
      <c r="F205" s="11"/>
      <c r="G205" s="38">
        <f t="shared" si="12"/>
        <v>9477261.2899999991</v>
      </c>
      <c r="H205" s="73"/>
      <c r="I205" s="40"/>
      <c r="J205" s="67"/>
      <c r="K205" s="11">
        <f t="shared" si="13"/>
        <v>0</v>
      </c>
      <c r="L205" s="2">
        <f t="shared" si="14"/>
        <v>0</v>
      </c>
      <c r="M205" s="125">
        <f t="shared" si="15"/>
        <v>0</v>
      </c>
    </row>
    <row r="206" spans="1:13" x14ac:dyDescent="0.25">
      <c r="A206" s="10"/>
      <c r="B206" s="22"/>
      <c r="C206" s="36" t="s">
        <v>28</v>
      </c>
      <c r="D206" s="1"/>
      <c r="E206" s="11"/>
      <c r="F206" s="11"/>
      <c r="G206" s="38">
        <f t="shared" si="12"/>
        <v>9477261.2899999991</v>
      </c>
      <c r="H206" s="73"/>
      <c r="I206" s="40"/>
      <c r="J206" s="67"/>
      <c r="K206" s="11">
        <f t="shared" si="13"/>
        <v>0</v>
      </c>
      <c r="L206" s="2">
        <f t="shared" si="14"/>
        <v>0</v>
      </c>
      <c r="M206" s="125">
        <f t="shared" si="15"/>
        <v>0</v>
      </c>
    </row>
    <row r="207" spans="1:13" x14ac:dyDescent="0.25">
      <c r="A207" s="10"/>
      <c r="B207" s="22"/>
      <c r="C207" s="36" t="s">
        <v>28</v>
      </c>
      <c r="D207" s="1"/>
      <c r="E207" s="11"/>
      <c r="F207" s="11"/>
      <c r="G207" s="38">
        <f t="shared" si="12"/>
        <v>9477261.2899999991</v>
      </c>
      <c r="H207" s="73"/>
      <c r="I207" s="40"/>
      <c r="J207" s="67"/>
      <c r="K207" s="11">
        <f t="shared" si="13"/>
        <v>0</v>
      </c>
      <c r="L207" s="2">
        <f t="shared" si="14"/>
        <v>0</v>
      </c>
      <c r="M207" s="125">
        <f t="shared" si="15"/>
        <v>0</v>
      </c>
    </row>
    <row r="208" spans="1:13" x14ac:dyDescent="0.25">
      <c r="A208" s="10"/>
      <c r="B208" s="22"/>
      <c r="C208" s="36" t="s">
        <v>28</v>
      </c>
      <c r="D208" s="1"/>
      <c r="E208" s="11"/>
      <c r="F208" s="11"/>
      <c r="G208" s="38">
        <f t="shared" si="12"/>
        <v>9477261.2899999991</v>
      </c>
      <c r="H208" s="73"/>
      <c r="I208" s="40"/>
      <c r="J208" s="67"/>
      <c r="K208" s="11">
        <f t="shared" si="13"/>
        <v>0</v>
      </c>
      <c r="L208" s="2">
        <f t="shared" si="14"/>
        <v>0</v>
      </c>
      <c r="M208" s="125">
        <f t="shared" si="15"/>
        <v>0</v>
      </c>
    </row>
    <row r="209" spans="1:13" x14ac:dyDescent="0.25">
      <c r="A209" s="10"/>
      <c r="B209" s="22"/>
      <c r="C209" s="36" t="s">
        <v>28</v>
      </c>
      <c r="D209" s="1"/>
      <c r="E209" s="11"/>
      <c r="F209" s="11"/>
      <c r="G209" s="38">
        <f t="shared" ref="G209:G272" si="16">G208+E209-F209</f>
        <v>9477261.2899999991</v>
      </c>
      <c r="H209" s="73"/>
      <c r="I209" s="40"/>
      <c r="J209" s="67"/>
      <c r="K209" s="11">
        <f t="shared" ref="K209:K272" si="17">H209+I209-J209</f>
        <v>0</v>
      </c>
      <c r="L209" s="2">
        <f t="shared" ref="L209:L272" si="18">H209+I209+J209-F209</f>
        <v>0</v>
      </c>
      <c r="M209" s="125">
        <f t="shared" ref="M209:M272" si="19">F209*0.2</f>
        <v>0</v>
      </c>
    </row>
    <row r="210" spans="1:13" x14ac:dyDescent="0.25">
      <c r="A210" s="10"/>
      <c r="B210" s="22"/>
      <c r="C210" s="36" t="s">
        <v>28</v>
      </c>
      <c r="D210" s="1"/>
      <c r="E210" s="11"/>
      <c r="F210" s="11"/>
      <c r="G210" s="38">
        <f t="shared" si="16"/>
        <v>9477261.2899999991</v>
      </c>
      <c r="H210" s="73"/>
      <c r="I210" s="40"/>
      <c r="J210" s="67"/>
      <c r="K210" s="11">
        <f t="shared" si="17"/>
        <v>0</v>
      </c>
      <c r="L210" s="2">
        <f t="shared" si="18"/>
        <v>0</v>
      </c>
      <c r="M210" s="125">
        <f t="shared" si="19"/>
        <v>0</v>
      </c>
    </row>
    <row r="211" spans="1:13" x14ac:dyDescent="0.25">
      <c r="A211" s="10"/>
      <c r="B211" s="22"/>
      <c r="C211" s="36" t="s">
        <v>28</v>
      </c>
      <c r="D211" s="1"/>
      <c r="E211" s="11"/>
      <c r="F211" s="11"/>
      <c r="G211" s="38">
        <f t="shared" si="16"/>
        <v>9477261.2899999991</v>
      </c>
      <c r="H211" s="73"/>
      <c r="I211" s="40"/>
      <c r="J211" s="67"/>
      <c r="K211" s="11">
        <f t="shared" si="17"/>
        <v>0</v>
      </c>
      <c r="L211" s="2">
        <f t="shared" si="18"/>
        <v>0</v>
      </c>
      <c r="M211" s="125">
        <f t="shared" si="19"/>
        <v>0</v>
      </c>
    </row>
    <row r="212" spans="1:13" x14ac:dyDescent="0.25">
      <c r="A212" s="10"/>
      <c r="B212" s="22"/>
      <c r="C212" s="36" t="s">
        <v>28</v>
      </c>
      <c r="D212" s="1"/>
      <c r="E212" s="11"/>
      <c r="F212" s="11"/>
      <c r="G212" s="38">
        <f t="shared" si="16"/>
        <v>9477261.2899999991</v>
      </c>
      <c r="H212" s="73"/>
      <c r="I212" s="40"/>
      <c r="J212" s="67"/>
      <c r="K212" s="11">
        <f t="shared" si="17"/>
        <v>0</v>
      </c>
      <c r="L212" s="2">
        <f t="shared" si="18"/>
        <v>0</v>
      </c>
      <c r="M212" s="125">
        <f t="shared" si="19"/>
        <v>0</v>
      </c>
    </row>
    <row r="213" spans="1:13" x14ac:dyDescent="0.25">
      <c r="A213" s="10"/>
      <c r="B213" s="22"/>
      <c r="C213" s="36" t="s">
        <v>28</v>
      </c>
      <c r="D213" s="1"/>
      <c r="E213" s="11"/>
      <c r="F213" s="11"/>
      <c r="G213" s="38">
        <f t="shared" si="16"/>
        <v>9477261.2899999991</v>
      </c>
      <c r="H213" s="73"/>
      <c r="I213" s="40"/>
      <c r="J213" s="67"/>
      <c r="K213" s="11">
        <f t="shared" si="17"/>
        <v>0</v>
      </c>
      <c r="L213" s="2">
        <f t="shared" si="18"/>
        <v>0</v>
      </c>
      <c r="M213" s="125">
        <f t="shared" si="19"/>
        <v>0</v>
      </c>
    </row>
    <row r="214" spans="1:13" x14ac:dyDescent="0.25">
      <c r="A214" s="10"/>
      <c r="B214" s="22"/>
      <c r="C214" s="36" t="s">
        <v>28</v>
      </c>
      <c r="D214" s="1"/>
      <c r="E214" s="11"/>
      <c r="F214" s="11"/>
      <c r="G214" s="38">
        <f t="shared" si="16"/>
        <v>9477261.2899999991</v>
      </c>
      <c r="H214" s="73"/>
      <c r="I214" s="40"/>
      <c r="J214" s="67"/>
      <c r="K214" s="11">
        <f t="shared" si="17"/>
        <v>0</v>
      </c>
      <c r="L214" s="2">
        <f t="shared" si="18"/>
        <v>0</v>
      </c>
      <c r="M214" s="125">
        <f t="shared" si="19"/>
        <v>0</v>
      </c>
    </row>
    <row r="215" spans="1:13" x14ac:dyDescent="0.25">
      <c r="A215" s="10"/>
      <c r="B215" s="22"/>
      <c r="C215" s="36" t="s">
        <v>28</v>
      </c>
      <c r="D215" s="1"/>
      <c r="E215" s="11"/>
      <c r="F215" s="11"/>
      <c r="G215" s="38">
        <f t="shared" si="16"/>
        <v>9477261.2899999991</v>
      </c>
      <c r="H215" s="73"/>
      <c r="I215" s="40"/>
      <c r="J215" s="67"/>
      <c r="K215" s="11">
        <f t="shared" si="17"/>
        <v>0</v>
      </c>
      <c r="L215" s="2">
        <f t="shared" si="18"/>
        <v>0</v>
      </c>
      <c r="M215" s="125">
        <f t="shared" si="19"/>
        <v>0</v>
      </c>
    </row>
    <row r="216" spans="1:13" x14ac:dyDescent="0.25">
      <c r="A216" s="10"/>
      <c r="B216" s="22"/>
      <c r="C216" s="36" t="s">
        <v>28</v>
      </c>
      <c r="D216" s="1"/>
      <c r="E216" s="11"/>
      <c r="F216" s="11"/>
      <c r="G216" s="38">
        <f t="shared" si="16"/>
        <v>9477261.2899999991</v>
      </c>
      <c r="H216" s="73"/>
      <c r="I216" s="40"/>
      <c r="J216" s="67"/>
      <c r="K216" s="11">
        <f t="shared" si="17"/>
        <v>0</v>
      </c>
      <c r="L216" s="2">
        <f t="shared" si="18"/>
        <v>0</v>
      </c>
      <c r="M216" s="125">
        <f t="shared" si="19"/>
        <v>0</v>
      </c>
    </row>
    <row r="217" spans="1:13" x14ac:dyDescent="0.25">
      <c r="A217" s="10"/>
      <c r="B217" s="22"/>
      <c r="C217" s="36" t="s">
        <v>28</v>
      </c>
      <c r="D217" s="1"/>
      <c r="E217" s="11"/>
      <c r="F217" s="11"/>
      <c r="G217" s="38">
        <f t="shared" si="16"/>
        <v>9477261.2899999991</v>
      </c>
      <c r="H217" s="73"/>
      <c r="I217" s="40"/>
      <c r="J217" s="67"/>
      <c r="K217" s="11">
        <f t="shared" si="17"/>
        <v>0</v>
      </c>
      <c r="L217" s="2">
        <f t="shared" si="18"/>
        <v>0</v>
      </c>
      <c r="M217" s="125">
        <f t="shared" si="19"/>
        <v>0</v>
      </c>
    </row>
    <row r="218" spans="1:13" x14ac:dyDescent="0.25">
      <c r="A218" s="10"/>
      <c r="B218" s="22"/>
      <c r="C218" s="36" t="s">
        <v>28</v>
      </c>
      <c r="D218" s="1"/>
      <c r="E218" s="11"/>
      <c r="F218" s="11"/>
      <c r="G218" s="38">
        <f t="shared" si="16"/>
        <v>9477261.2899999991</v>
      </c>
      <c r="H218" s="73"/>
      <c r="I218" s="40"/>
      <c r="J218" s="67"/>
      <c r="K218" s="11">
        <f t="shared" si="17"/>
        <v>0</v>
      </c>
      <c r="L218" s="2">
        <f t="shared" si="18"/>
        <v>0</v>
      </c>
      <c r="M218" s="125">
        <f t="shared" si="19"/>
        <v>0</v>
      </c>
    </row>
    <row r="219" spans="1:13" x14ac:dyDescent="0.25">
      <c r="A219" s="10"/>
      <c r="B219" s="22"/>
      <c r="C219" s="36" t="s">
        <v>28</v>
      </c>
      <c r="D219" s="1"/>
      <c r="E219" s="11"/>
      <c r="F219" s="11"/>
      <c r="G219" s="38">
        <f t="shared" si="16"/>
        <v>9477261.2899999991</v>
      </c>
      <c r="H219" s="73"/>
      <c r="I219" s="40"/>
      <c r="J219" s="67"/>
      <c r="K219" s="11">
        <f t="shared" si="17"/>
        <v>0</v>
      </c>
      <c r="L219" s="2">
        <f t="shared" si="18"/>
        <v>0</v>
      </c>
      <c r="M219" s="125">
        <f t="shared" si="19"/>
        <v>0</v>
      </c>
    </row>
    <row r="220" spans="1:13" x14ac:dyDescent="0.25">
      <c r="A220" s="10"/>
      <c r="B220" s="22"/>
      <c r="C220" s="36" t="s">
        <v>28</v>
      </c>
      <c r="D220" s="1"/>
      <c r="E220" s="11"/>
      <c r="F220" s="11"/>
      <c r="G220" s="38">
        <f t="shared" si="16"/>
        <v>9477261.2899999991</v>
      </c>
      <c r="H220" s="73"/>
      <c r="I220" s="40"/>
      <c r="J220" s="67"/>
      <c r="K220" s="11">
        <f t="shared" si="17"/>
        <v>0</v>
      </c>
      <c r="L220" s="2">
        <f t="shared" si="18"/>
        <v>0</v>
      </c>
      <c r="M220" s="125">
        <f t="shared" si="19"/>
        <v>0</v>
      </c>
    </row>
    <row r="221" spans="1:13" x14ac:dyDescent="0.25">
      <c r="A221" s="10"/>
      <c r="B221" s="22"/>
      <c r="C221" s="36" t="s">
        <v>28</v>
      </c>
      <c r="D221" s="1"/>
      <c r="E221" s="11"/>
      <c r="F221" s="11"/>
      <c r="G221" s="38">
        <f t="shared" si="16"/>
        <v>9477261.2899999991</v>
      </c>
      <c r="H221" s="73"/>
      <c r="I221" s="40"/>
      <c r="J221" s="67"/>
      <c r="K221" s="11">
        <f t="shared" si="17"/>
        <v>0</v>
      </c>
      <c r="L221" s="2">
        <f t="shared" si="18"/>
        <v>0</v>
      </c>
      <c r="M221" s="125">
        <f t="shared" si="19"/>
        <v>0</v>
      </c>
    </row>
    <row r="222" spans="1:13" x14ac:dyDescent="0.25">
      <c r="A222" s="10"/>
      <c r="B222" s="22"/>
      <c r="C222" s="36" t="s">
        <v>28</v>
      </c>
      <c r="D222" s="1"/>
      <c r="E222" s="11"/>
      <c r="F222" s="11"/>
      <c r="G222" s="38">
        <f t="shared" si="16"/>
        <v>9477261.2899999991</v>
      </c>
      <c r="H222" s="73"/>
      <c r="I222" s="40"/>
      <c r="J222" s="67"/>
      <c r="K222" s="11">
        <f t="shared" si="17"/>
        <v>0</v>
      </c>
      <c r="L222" s="2">
        <f t="shared" si="18"/>
        <v>0</v>
      </c>
      <c r="M222" s="125">
        <f t="shared" si="19"/>
        <v>0</v>
      </c>
    </row>
    <row r="223" spans="1:13" x14ac:dyDescent="0.25">
      <c r="A223" s="10"/>
      <c r="B223" s="22"/>
      <c r="C223" s="36" t="s">
        <v>28</v>
      </c>
      <c r="D223" s="1"/>
      <c r="E223" s="11"/>
      <c r="F223" s="11"/>
      <c r="G223" s="38">
        <f t="shared" si="16"/>
        <v>9477261.2899999991</v>
      </c>
      <c r="H223" s="73"/>
      <c r="I223" s="40"/>
      <c r="J223" s="67"/>
      <c r="K223" s="11">
        <f t="shared" si="17"/>
        <v>0</v>
      </c>
      <c r="L223" s="2">
        <f t="shared" si="18"/>
        <v>0</v>
      </c>
      <c r="M223" s="125">
        <f t="shared" si="19"/>
        <v>0</v>
      </c>
    </row>
    <row r="224" spans="1:13" x14ac:dyDescent="0.25">
      <c r="A224" s="10"/>
      <c r="B224" s="22"/>
      <c r="C224" s="36" t="s">
        <v>28</v>
      </c>
      <c r="D224" s="1"/>
      <c r="E224" s="11"/>
      <c r="F224" s="11"/>
      <c r="G224" s="38">
        <f t="shared" si="16"/>
        <v>9477261.2899999991</v>
      </c>
      <c r="H224" s="73"/>
      <c r="I224" s="40"/>
      <c r="J224" s="67"/>
      <c r="K224" s="11">
        <f t="shared" si="17"/>
        <v>0</v>
      </c>
      <c r="L224" s="2">
        <f t="shared" si="18"/>
        <v>0</v>
      </c>
      <c r="M224" s="125">
        <f t="shared" si="19"/>
        <v>0</v>
      </c>
    </row>
    <row r="225" spans="1:13" x14ac:dyDescent="0.25">
      <c r="A225" s="10"/>
      <c r="B225" s="22"/>
      <c r="C225" s="36" t="s">
        <v>28</v>
      </c>
      <c r="D225" s="1"/>
      <c r="E225" s="11"/>
      <c r="F225" s="11"/>
      <c r="G225" s="38">
        <f t="shared" si="16"/>
        <v>9477261.2899999991</v>
      </c>
      <c r="H225" s="73"/>
      <c r="I225" s="40"/>
      <c r="J225" s="67"/>
      <c r="K225" s="11">
        <f t="shared" si="17"/>
        <v>0</v>
      </c>
      <c r="L225" s="2">
        <f t="shared" si="18"/>
        <v>0</v>
      </c>
      <c r="M225" s="125">
        <f t="shared" si="19"/>
        <v>0</v>
      </c>
    </row>
    <row r="226" spans="1:13" x14ac:dyDescent="0.25">
      <c r="A226" s="10"/>
      <c r="B226" s="22"/>
      <c r="C226" s="36" t="s">
        <v>28</v>
      </c>
      <c r="D226" s="1"/>
      <c r="E226" s="11"/>
      <c r="F226" s="11"/>
      <c r="G226" s="38">
        <f t="shared" si="16"/>
        <v>9477261.2899999991</v>
      </c>
      <c r="H226" s="73"/>
      <c r="I226" s="40"/>
      <c r="J226" s="67"/>
      <c r="K226" s="11">
        <f t="shared" si="17"/>
        <v>0</v>
      </c>
      <c r="L226" s="2">
        <f t="shared" si="18"/>
        <v>0</v>
      </c>
      <c r="M226" s="125">
        <f t="shared" si="19"/>
        <v>0</v>
      </c>
    </row>
    <row r="227" spans="1:13" x14ac:dyDescent="0.25">
      <c r="A227" s="10"/>
      <c r="B227" s="22"/>
      <c r="C227" s="36" t="s">
        <v>28</v>
      </c>
      <c r="D227" s="1"/>
      <c r="E227" s="11"/>
      <c r="F227" s="11"/>
      <c r="G227" s="38">
        <f t="shared" si="16"/>
        <v>9477261.2899999991</v>
      </c>
      <c r="H227" s="73"/>
      <c r="I227" s="40"/>
      <c r="J227" s="67"/>
      <c r="K227" s="11">
        <f t="shared" si="17"/>
        <v>0</v>
      </c>
      <c r="L227" s="2">
        <f t="shared" si="18"/>
        <v>0</v>
      </c>
      <c r="M227" s="125">
        <f t="shared" si="19"/>
        <v>0</v>
      </c>
    </row>
    <row r="228" spans="1:13" x14ac:dyDescent="0.25">
      <c r="A228" s="10"/>
      <c r="B228" s="22"/>
      <c r="C228" s="36" t="s">
        <v>28</v>
      </c>
      <c r="D228" s="1"/>
      <c r="E228" s="11"/>
      <c r="F228" s="11"/>
      <c r="G228" s="38">
        <f t="shared" si="16"/>
        <v>9477261.2899999991</v>
      </c>
      <c r="H228" s="73"/>
      <c r="I228" s="40"/>
      <c r="J228" s="67"/>
      <c r="K228" s="11">
        <f t="shared" si="17"/>
        <v>0</v>
      </c>
      <c r="L228" s="2">
        <f t="shared" si="18"/>
        <v>0</v>
      </c>
      <c r="M228" s="125">
        <f t="shared" si="19"/>
        <v>0</v>
      </c>
    </row>
    <row r="229" spans="1:13" x14ac:dyDescent="0.25">
      <c r="A229" s="10"/>
      <c r="B229" s="22"/>
      <c r="C229" s="36" t="s">
        <v>28</v>
      </c>
      <c r="D229" s="1"/>
      <c r="E229" s="11"/>
      <c r="F229" s="11"/>
      <c r="G229" s="38">
        <f t="shared" si="16"/>
        <v>9477261.2899999991</v>
      </c>
      <c r="H229" s="73"/>
      <c r="I229" s="40"/>
      <c r="J229" s="67"/>
      <c r="K229" s="11">
        <f t="shared" si="17"/>
        <v>0</v>
      </c>
      <c r="L229" s="2">
        <f t="shared" si="18"/>
        <v>0</v>
      </c>
      <c r="M229" s="125">
        <f t="shared" si="19"/>
        <v>0</v>
      </c>
    </row>
    <row r="230" spans="1:13" x14ac:dyDescent="0.25">
      <c r="A230" s="10"/>
      <c r="B230" s="22"/>
      <c r="C230" s="36" t="s">
        <v>28</v>
      </c>
      <c r="D230" s="1"/>
      <c r="E230" s="11"/>
      <c r="F230" s="11"/>
      <c r="G230" s="38">
        <f t="shared" si="16"/>
        <v>9477261.2899999991</v>
      </c>
      <c r="H230" s="73"/>
      <c r="I230" s="40"/>
      <c r="J230" s="67"/>
      <c r="K230" s="11">
        <f t="shared" si="17"/>
        <v>0</v>
      </c>
      <c r="L230" s="2">
        <f t="shared" si="18"/>
        <v>0</v>
      </c>
      <c r="M230" s="125">
        <f t="shared" si="19"/>
        <v>0</v>
      </c>
    </row>
    <row r="231" spans="1:13" x14ac:dyDescent="0.25">
      <c r="A231" s="10"/>
      <c r="B231" s="22"/>
      <c r="C231" s="36" t="s">
        <v>28</v>
      </c>
      <c r="D231" s="1"/>
      <c r="E231" s="11"/>
      <c r="F231" s="11"/>
      <c r="G231" s="38">
        <f t="shared" si="16"/>
        <v>9477261.2899999991</v>
      </c>
      <c r="H231" s="73"/>
      <c r="I231" s="40"/>
      <c r="J231" s="67"/>
      <c r="K231" s="11">
        <f t="shared" si="17"/>
        <v>0</v>
      </c>
      <c r="L231" s="2">
        <f t="shared" si="18"/>
        <v>0</v>
      </c>
      <c r="M231" s="125">
        <f t="shared" si="19"/>
        <v>0</v>
      </c>
    </row>
    <row r="232" spans="1:13" x14ac:dyDescent="0.25">
      <c r="A232" s="10"/>
      <c r="B232" s="22"/>
      <c r="C232" s="36" t="s">
        <v>28</v>
      </c>
      <c r="D232" s="1"/>
      <c r="E232" s="11"/>
      <c r="F232" s="11"/>
      <c r="G232" s="38">
        <f t="shared" si="16"/>
        <v>9477261.2899999991</v>
      </c>
      <c r="H232" s="73"/>
      <c r="I232" s="40"/>
      <c r="J232" s="67"/>
      <c r="K232" s="11">
        <f t="shared" si="17"/>
        <v>0</v>
      </c>
      <c r="L232" s="2">
        <f t="shared" si="18"/>
        <v>0</v>
      </c>
      <c r="M232" s="125">
        <f t="shared" si="19"/>
        <v>0</v>
      </c>
    </row>
    <row r="233" spans="1:13" x14ac:dyDescent="0.25">
      <c r="A233" s="10"/>
      <c r="B233" s="22"/>
      <c r="C233" s="36" t="s">
        <v>28</v>
      </c>
      <c r="D233" s="1"/>
      <c r="E233" s="11"/>
      <c r="F233" s="11"/>
      <c r="G233" s="38">
        <f t="shared" si="16"/>
        <v>9477261.2899999991</v>
      </c>
      <c r="H233" s="73"/>
      <c r="I233" s="40"/>
      <c r="J233" s="67"/>
      <c r="K233" s="11">
        <f t="shared" si="17"/>
        <v>0</v>
      </c>
      <c r="L233" s="2">
        <f t="shared" si="18"/>
        <v>0</v>
      </c>
      <c r="M233" s="125">
        <f t="shared" si="19"/>
        <v>0</v>
      </c>
    </row>
    <row r="234" spans="1:13" x14ac:dyDescent="0.25">
      <c r="A234" s="10"/>
      <c r="B234" s="22"/>
      <c r="C234" s="36" t="s">
        <v>28</v>
      </c>
      <c r="D234" s="1"/>
      <c r="E234" s="11"/>
      <c r="F234" s="11"/>
      <c r="G234" s="38">
        <f t="shared" si="16"/>
        <v>9477261.2899999991</v>
      </c>
      <c r="H234" s="73"/>
      <c r="I234" s="40"/>
      <c r="J234" s="67"/>
      <c r="K234" s="11">
        <f t="shared" si="17"/>
        <v>0</v>
      </c>
      <c r="L234" s="2">
        <f t="shared" si="18"/>
        <v>0</v>
      </c>
      <c r="M234" s="125">
        <f t="shared" si="19"/>
        <v>0</v>
      </c>
    </row>
    <row r="235" spans="1:13" x14ac:dyDescent="0.25">
      <c r="A235" s="10"/>
      <c r="B235" s="22"/>
      <c r="C235" s="36" t="s">
        <v>28</v>
      </c>
      <c r="D235" s="1"/>
      <c r="E235" s="11"/>
      <c r="F235" s="11"/>
      <c r="G235" s="38">
        <f t="shared" si="16"/>
        <v>9477261.2899999991</v>
      </c>
      <c r="H235" s="73"/>
      <c r="I235" s="40"/>
      <c r="J235" s="67"/>
      <c r="K235" s="11">
        <f t="shared" si="17"/>
        <v>0</v>
      </c>
      <c r="L235" s="2">
        <f t="shared" si="18"/>
        <v>0</v>
      </c>
      <c r="M235" s="125">
        <f t="shared" si="19"/>
        <v>0</v>
      </c>
    </row>
    <row r="236" spans="1:13" x14ac:dyDescent="0.25">
      <c r="A236" s="10"/>
      <c r="B236" s="22"/>
      <c r="C236" s="36" t="s">
        <v>28</v>
      </c>
      <c r="D236" s="1"/>
      <c r="E236" s="11"/>
      <c r="F236" s="11"/>
      <c r="G236" s="38">
        <f t="shared" si="16"/>
        <v>9477261.2899999991</v>
      </c>
      <c r="H236" s="73"/>
      <c r="I236" s="40"/>
      <c r="J236" s="67"/>
      <c r="K236" s="11">
        <f t="shared" si="17"/>
        <v>0</v>
      </c>
      <c r="L236" s="2">
        <f t="shared" si="18"/>
        <v>0</v>
      </c>
      <c r="M236" s="125">
        <f t="shared" si="19"/>
        <v>0</v>
      </c>
    </row>
    <row r="237" spans="1:13" x14ac:dyDescent="0.25">
      <c r="A237" s="10"/>
      <c r="B237" s="22"/>
      <c r="C237" s="36" t="s">
        <v>28</v>
      </c>
      <c r="D237" s="1"/>
      <c r="E237" s="11"/>
      <c r="F237" s="11"/>
      <c r="G237" s="38">
        <f t="shared" si="16"/>
        <v>9477261.2899999991</v>
      </c>
      <c r="H237" s="73"/>
      <c r="I237" s="40"/>
      <c r="J237" s="67"/>
      <c r="K237" s="11">
        <f t="shared" si="17"/>
        <v>0</v>
      </c>
      <c r="L237" s="2">
        <f t="shared" si="18"/>
        <v>0</v>
      </c>
      <c r="M237" s="125">
        <f t="shared" si="19"/>
        <v>0</v>
      </c>
    </row>
    <row r="238" spans="1:13" x14ac:dyDescent="0.25">
      <c r="A238" s="10"/>
      <c r="B238" s="22"/>
      <c r="C238" s="36" t="s">
        <v>28</v>
      </c>
      <c r="D238" s="1"/>
      <c r="E238" s="11"/>
      <c r="F238" s="11"/>
      <c r="G238" s="38">
        <f t="shared" si="16"/>
        <v>9477261.2899999991</v>
      </c>
      <c r="H238" s="73"/>
      <c r="I238" s="40"/>
      <c r="J238" s="67"/>
      <c r="K238" s="11">
        <f t="shared" si="17"/>
        <v>0</v>
      </c>
      <c r="L238" s="2">
        <f t="shared" si="18"/>
        <v>0</v>
      </c>
      <c r="M238" s="125">
        <f t="shared" si="19"/>
        <v>0</v>
      </c>
    </row>
    <row r="239" spans="1:13" x14ac:dyDescent="0.25">
      <c r="A239" s="10"/>
      <c r="B239" s="22"/>
      <c r="C239" s="36" t="s">
        <v>28</v>
      </c>
      <c r="D239" s="1"/>
      <c r="E239" s="11"/>
      <c r="F239" s="11"/>
      <c r="G239" s="38">
        <f t="shared" si="16"/>
        <v>9477261.2899999991</v>
      </c>
      <c r="H239" s="73"/>
      <c r="I239" s="40"/>
      <c r="J239" s="67"/>
      <c r="K239" s="11">
        <f t="shared" si="17"/>
        <v>0</v>
      </c>
      <c r="L239" s="2">
        <f t="shared" si="18"/>
        <v>0</v>
      </c>
      <c r="M239" s="125">
        <f t="shared" si="19"/>
        <v>0</v>
      </c>
    </row>
    <row r="240" spans="1:13" x14ac:dyDescent="0.25">
      <c r="A240" s="10"/>
      <c r="B240" s="22"/>
      <c r="C240" s="36" t="s">
        <v>28</v>
      </c>
      <c r="D240" s="1"/>
      <c r="E240" s="11"/>
      <c r="F240" s="11"/>
      <c r="G240" s="38">
        <f t="shared" si="16"/>
        <v>9477261.2899999991</v>
      </c>
      <c r="H240" s="73"/>
      <c r="I240" s="40"/>
      <c r="J240" s="67"/>
      <c r="K240" s="11">
        <f t="shared" si="17"/>
        <v>0</v>
      </c>
      <c r="L240" s="2">
        <f t="shared" si="18"/>
        <v>0</v>
      </c>
      <c r="M240" s="125">
        <f t="shared" si="19"/>
        <v>0</v>
      </c>
    </row>
    <row r="241" spans="1:13" x14ac:dyDescent="0.25">
      <c r="A241" s="10"/>
      <c r="B241" s="22"/>
      <c r="C241" s="36" t="s">
        <v>28</v>
      </c>
      <c r="D241" s="1"/>
      <c r="E241" s="11"/>
      <c r="F241" s="11"/>
      <c r="G241" s="38">
        <f t="shared" si="16"/>
        <v>9477261.2899999991</v>
      </c>
      <c r="H241" s="73"/>
      <c r="I241" s="40"/>
      <c r="J241" s="67"/>
      <c r="K241" s="11">
        <f t="shared" si="17"/>
        <v>0</v>
      </c>
      <c r="L241" s="2">
        <f t="shared" si="18"/>
        <v>0</v>
      </c>
      <c r="M241" s="125">
        <f t="shared" si="19"/>
        <v>0</v>
      </c>
    </row>
    <row r="242" spans="1:13" x14ac:dyDescent="0.25">
      <c r="A242" s="10"/>
      <c r="B242" s="22"/>
      <c r="C242" s="36" t="s">
        <v>28</v>
      </c>
      <c r="D242" s="1"/>
      <c r="E242" s="11"/>
      <c r="F242" s="11"/>
      <c r="G242" s="38">
        <f t="shared" si="16"/>
        <v>9477261.2899999991</v>
      </c>
      <c r="H242" s="73"/>
      <c r="I242" s="40"/>
      <c r="J242" s="67"/>
      <c r="K242" s="11">
        <f t="shared" si="17"/>
        <v>0</v>
      </c>
      <c r="L242" s="2">
        <f t="shared" si="18"/>
        <v>0</v>
      </c>
      <c r="M242" s="125">
        <f t="shared" si="19"/>
        <v>0</v>
      </c>
    </row>
    <row r="243" spans="1:13" x14ac:dyDescent="0.25">
      <c r="A243" s="10"/>
      <c r="B243" s="22"/>
      <c r="C243" s="36" t="s">
        <v>28</v>
      </c>
      <c r="D243" s="1"/>
      <c r="E243" s="11"/>
      <c r="F243" s="11"/>
      <c r="G243" s="38">
        <f t="shared" si="16"/>
        <v>9477261.2899999991</v>
      </c>
      <c r="H243" s="73"/>
      <c r="I243" s="40"/>
      <c r="J243" s="67"/>
      <c r="K243" s="11">
        <f t="shared" si="17"/>
        <v>0</v>
      </c>
      <c r="L243" s="2">
        <f t="shared" si="18"/>
        <v>0</v>
      </c>
      <c r="M243" s="125">
        <f t="shared" si="19"/>
        <v>0</v>
      </c>
    </row>
    <row r="244" spans="1:13" x14ac:dyDescent="0.25">
      <c r="A244" s="10"/>
      <c r="B244" s="22"/>
      <c r="C244" s="36" t="s">
        <v>28</v>
      </c>
      <c r="D244" s="1"/>
      <c r="E244" s="11"/>
      <c r="F244" s="11"/>
      <c r="G244" s="38">
        <f t="shared" si="16"/>
        <v>9477261.2899999991</v>
      </c>
      <c r="H244" s="73"/>
      <c r="I244" s="40"/>
      <c r="J244" s="67"/>
      <c r="K244" s="11">
        <f t="shared" si="17"/>
        <v>0</v>
      </c>
      <c r="L244" s="2">
        <f t="shared" si="18"/>
        <v>0</v>
      </c>
      <c r="M244" s="125">
        <f t="shared" si="19"/>
        <v>0</v>
      </c>
    </row>
    <row r="245" spans="1:13" x14ac:dyDescent="0.25">
      <c r="A245" s="10"/>
      <c r="B245" s="22"/>
      <c r="C245" s="36" t="s">
        <v>28</v>
      </c>
      <c r="D245" s="1"/>
      <c r="E245" s="11"/>
      <c r="F245" s="11"/>
      <c r="G245" s="38">
        <f t="shared" si="16"/>
        <v>9477261.2899999991</v>
      </c>
      <c r="H245" s="73"/>
      <c r="I245" s="40"/>
      <c r="J245" s="67"/>
      <c r="K245" s="11">
        <f t="shared" si="17"/>
        <v>0</v>
      </c>
      <c r="L245" s="2">
        <f t="shared" si="18"/>
        <v>0</v>
      </c>
      <c r="M245" s="125">
        <f t="shared" si="19"/>
        <v>0</v>
      </c>
    </row>
    <row r="246" spans="1:13" x14ac:dyDescent="0.25">
      <c r="A246" s="10"/>
      <c r="B246" s="22"/>
      <c r="C246" s="36" t="s">
        <v>28</v>
      </c>
      <c r="D246" s="1"/>
      <c r="E246" s="11"/>
      <c r="F246" s="11"/>
      <c r="G246" s="38">
        <f t="shared" si="16"/>
        <v>9477261.2899999991</v>
      </c>
      <c r="H246" s="73"/>
      <c r="I246" s="40"/>
      <c r="J246" s="67"/>
      <c r="K246" s="11">
        <f t="shared" si="17"/>
        <v>0</v>
      </c>
      <c r="L246" s="2">
        <f t="shared" si="18"/>
        <v>0</v>
      </c>
      <c r="M246" s="125">
        <f t="shared" si="19"/>
        <v>0</v>
      </c>
    </row>
    <row r="247" spans="1:13" x14ac:dyDescent="0.25">
      <c r="A247" s="10"/>
      <c r="B247" s="22"/>
      <c r="C247" s="36" t="s">
        <v>28</v>
      </c>
      <c r="D247" s="1"/>
      <c r="E247" s="11"/>
      <c r="F247" s="11"/>
      <c r="G247" s="38">
        <f t="shared" si="16"/>
        <v>9477261.2899999991</v>
      </c>
      <c r="H247" s="73"/>
      <c r="I247" s="40"/>
      <c r="J247" s="67"/>
      <c r="K247" s="11">
        <f t="shared" si="17"/>
        <v>0</v>
      </c>
      <c r="L247" s="2">
        <f t="shared" si="18"/>
        <v>0</v>
      </c>
      <c r="M247" s="125">
        <f t="shared" si="19"/>
        <v>0</v>
      </c>
    </row>
    <row r="248" spans="1:13" x14ac:dyDescent="0.25">
      <c r="A248" s="10"/>
      <c r="B248" s="22"/>
      <c r="C248" s="36" t="s">
        <v>28</v>
      </c>
      <c r="D248" s="1"/>
      <c r="E248" s="11"/>
      <c r="F248" s="11"/>
      <c r="G248" s="38">
        <f t="shared" si="16"/>
        <v>9477261.2899999991</v>
      </c>
      <c r="H248" s="73"/>
      <c r="I248" s="40"/>
      <c r="J248" s="67"/>
      <c r="K248" s="11">
        <f t="shared" si="17"/>
        <v>0</v>
      </c>
      <c r="L248" s="2">
        <f t="shared" si="18"/>
        <v>0</v>
      </c>
      <c r="M248" s="125">
        <f t="shared" si="19"/>
        <v>0</v>
      </c>
    </row>
    <row r="249" spans="1:13" x14ac:dyDescent="0.25">
      <c r="A249" s="10"/>
      <c r="B249" s="22"/>
      <c r="C249" s="36" t="s">
        <v>28</v>
      </c>
      <c r="D249" s="1"/>
      <c r="E249" s="11"/>
      <c r="F249" s="11"/>
      <c r="G249" s="38">
        <f t="shared" si="16"/>
        <v>9477261.2899999991</v>
      </c>
      <c r="H249" s="73"/>
      <c r="I249" s="40"/>
      <c r="J249" s="67"/>
      <c r="K249" s="11">
        <f t="shared" si="17"/>
        <v>0</v>
      </c>
      <c r="L249" s="2">
        <f t="shared" si="18"/>
        <v>0</v>
      </c>
      <c r="M249" s="125">
        <f t="shared" si="19"/>
        <v>0</v>
      </c>
    </row>
    <row r="250" spans="1:13" x14ac:dyDescent="0.25">
      <c r="A250" s="10"/>
      <c r="B250" s="22"/>
      <c r="C250" s="36" t="s">
        <v>28</v>
      </c>
      <c r="D250" s="1"/>
      <c r="E250" s="11"/>
      <c r="F250" s="11"/>
      <c r="G250" s="38">
        <f t="shared" si="16"/>
        <v>9477261.2899999991</v>
      </c>
      <c r="H250" s="73"/>
      <c r="I250" s="40"/>
      <c r="J250" s="67"/>
      <c r="K250" s="11">
        <f t="shared" si="17"/>
        <v>0</v>
      </c>
      <c r="L250" s="2">
        <f t="shared" si="18"/>
        <v>0</v>
      </c>
      <c r="M250" s="125">
        <f t="shared" si="19"/>
        <v>0</v>
      </c>
    </row>
    <row r="251" spans="1:13" x14ac:dyDescent="0.25">
      <c r="A251" s="10"/>
      <c r="B251" s="22"/>
      <c r="C251" s="36" t="s">
        <v>28</v>
      </c>
      <c r="D251" s="1"/>
      <c r="E251" s="11"/>
      <c r="F251" s="11"/>
      <c r="G251" s="38">
        <f t="shared" si="16"/>
        <v>9477261.2899999991</v>
      </c>
      <c r="H251" s="73"/>
      <c r="I251" s="40"/>
      <c r="J251" s="67"/>
      <c r="K251" s="11">
        <f t="shared" si="17"/>
        <v>0</v>
      </c>
      <c r="L251" s="2">
        <f t="shared" si="18"/>
        <v>0</v>
      </c>
      <c r="M251" s="125">
        <f t="shared" si="19"/>
        <v>0</v>
      </c>
    </row>
    <row r="252" spans="1:13" x14ac:dyDescent="0.25">
      <c r="A252" s="10"/>
      <c r="B252" s="22"/>
      <c r="C252" s="36" t="s">
        <v>28</v>
      </c>
      <c r="D252" s="1"/>
      <c r="E252" s="11"/>
      <c r="F252" s="11"/>
      <c r="G252" s="38">
        <f t="shared" si="16"/>
        <v>9477261.2899999991</v>
      </c>
      <c r="H252" s="73"/>
      <c r="I252" s="40"/>
      <c r="J252" s="67"/>
      <c r="K252" s="11">
        <f t="shared" si="17"/>
        <v>0</v>
      </c>
      <c r="L252" s="2">
        <f t="shared" si="18"/>
        <v>0</v>
      </c>
      <c r="M252" s="125">
        <f t="shared" si="19"/>
        <v>0</v>
      </c>
    </row>
    <row r="253" spans="1:13" x14ac:dyDescent="0.25">
      <c r="A253" s="10"/>
      <c r="B253" s="22"/>
      <c r="C253" s="36" t="s">
        <v>28</v>
      </c>
      <c r="D253" s="1"/>
      <c r="E253" s="11"/>
      <c r="F253" s="11"/>
      <c r="G253" s="38">
        <f t="shared" si="16"/>
        <v>9477261.2899999991</v>
      </c>
      <c r="H253" s="73"/>
      <c r="I253" s="40"/>
      <c r="J253" s="67"/>
      <c r="K253" s="11">
        <f t="shared" si="17"/>
        <v>0</v>
      </c>
      <c r="L253" s="2">
        <f t="shared" si="18"/>
        <v>0</v>
      </c>
      <c r="M253" s="125">
        <f t="shared" si="19"/>
        <v>0</v>
      </c>
    </row>
    <row r="254" spans="1:13" x14ac:dyDescent="0.25">
      <c r="A254" s="10"/>
      <c r="B254" s="22"/>
      <c r="C254" s="36" t="s">
        <v>28</v>
      </c>
      <c r="D254" s="1"/>
      <c r="E254" s="11"/>
      <c r="F254" s="11"/>
      <c r="G254" s="38">
        <f t="shared" si="16"/>
        <v>9477261.2899999991</v>
      </c>
      <c r="H254" s="73"/>
      <c r="I254" s="40"/>
      <c r="J254" s="67"/>
      <c r="K254" s="11">
        <f t="shared" si="17"/>
        <v>0</v>
      </c>
      <c r="L254" s="2">
        <f t="shared" si="18"/>
        <v>0</v>
      </c>
      <c r="M254" s="125">
        <f t="shared" si="19"/>
        <v>0</v>
      </c>
    </row>
    <row r="255" spans="1:13" x14ac:dyDescent="0.25">
      <c r="A255" s="10"/>
      <c r="B255" s="22"/>
      <c r="C255" s="36" t="s">
        <v>28</v>
      </c>
      <c r="D255" s="1"/>
      <c r="E255" s="11"/>
      <c r="F255" s="11"/>
      <c r="G255" s="38">
        <f t="shared" si="16"/>
        <v>9477261.2899999991</v>
      </c>
      <c r="H255" s="73"/>
      <c r="I255" s="40"/>
      <c r="J255" s="67"/>
      <c r="K255" s="11">
        <f t="shared" si="17"/>
        <v>0</v>
      </c>
      <c r="L255" s="2">
        <f t="shared" si="18"/>
        <v>0</v>
      </c>
      <c r="M255" s="125">
        <f t="shared" si="19"/>
        <v>0</v>
      </c>
    </row>
    <row r="256" spans="1:13" x14ac:dyDescent="0.25">
      <c r="A256" s="10"/>
      <c r="B256" s="22"/>
      <c r="C256" s="36" t="s">
        <v>28</v>
      </c>
      <c r="D256" s="1"/>
      <c r="E256" s="11"/>
      <c r="F256" s="11"/>
      <c r="G256" s="38">
        <f t="shared" si="16"/>
        <v>9477261.2899999991</v>
      </c>
      <c r="H256" s="73"/>
      <c r="I256" s="40"/>
      <c r="J256" s="67"/>
      <c r="K256" s="11">
        <f t="shared" si="17"/>
        <v>0</v>
      </c>
      <c r="L256" s="2">
        <f t="shared" si="18"/>
        <v>0</v>
      </c>
      <c r="M256" s="125">
        <f t="shared" si="19"/>
        <v>0</v>
      </c>
    </row>
    <row r="257" spans="1:13" x14ac:dyDescent="0.25">
      <c r="A257" s="10"/>
      <c r="B257" s="22"/>
      <c r="C257" s="36" t="s">
        <v>28</v>
      </c>
      <c r="D257" s="1"/>
      <c r="E257" s="11"/>
      <c r="F257" s="11"/>
      <c r="G257" s="38">
        <f t="shared" si="16"/>
        <v>9477261.2899999991</v>
      </c>
      <c r="H257" s="73"/>
      <c r="I257" s="40"/>
      <c r="J257" s="67"/>
      <c r="K257" s="11">
        <f t="shared" si="17"/>
        <v>0</v>
      </c>
      <c r="L257" s="2">
        <f t="shared" si="18"/>
        <v>0</v>
      </c>
      <c r="M257" s="125">
        <f t="shared" si="19"/>
        <v>0</v>
      </c>
    </row>
    <row r="258" spans="1:13" x14ac:dyDescent="0.25">
      <c r="A258" s="10"/>
      <c r="B258" s="22"/>
      <c r="C258" s="36" t="s">
        <v>28</v>
      </c>
      <c r="D258" s="1"/>
      <c r="E258" s="11"/>
      <c r="F258" s="11"/>
      <c r="G258" s="38">
        <f t="shared" si="16"/>
        <v>9477261.2899999991</v>
      </c>
      <c r="H258" s="73"/>
      <c r="I258" s="40"/>
      <c r="J258" s="67"/>
      <c r="K258" s="11">
        <f t="shared" si="17"/>
        <v>0</v>
      </c>
      <c r="L258" s="2">
        <f t="shared" si="18"/>
        <v>0</v>
      </c>
      <c r="M258" s="125">
        <f t="shared" si="19"/>
        <v>0</v>
      </c>
    </row>
    <row r="259" spans="1:13" x14ac:dyDescent="0.25">
      <c r="A259" s="10"/>
      <c r="B259" s="22"/>
      <c r="C259" s="36" t="s">
        <v>28</v>
      </c>
      <c r="D259" s="1"/>
      <c r="E259" s="11"/>
      <c r="F259" s="11"/>
      <c r="G259" s="38">
        <f t="shared" si="16"/>
        <v>9477261.2899999991</v>
      </c>
      <c r="H259" s="73"/>
      <c r="I259" s="40"/>
      <c r="J259" s="67"/>
      <c r="K259" s="11">
        <f t="shared" si="17"/>
        <v>0</v>
      </c>
      <c r="L259" s="2">
        <f t="shared" si="18"/>
        <v>0</v>
      </c>
      <c r="M259" s="125">
        <f t="shared" si="19"/>
        <v>0</v>
      </c>
    </row>
    <row r="260" spans="1:13" x14ac:dyDescent="0.25">
      <c r="A260" s="10"/>
      <c r="B260" s="22"/>
      <c r="C260" s="36" t="s">
        <v>28</v>
      </c>
      <c r="D260" s="1"/>
      <c r="E260" s="11"/>
      <c r="F260" s="11"/>
      <c r="G260" s="38">
        <f t="shared" si="16"/>
        <v>9477261.2899999991</v>
      </c>
      <c r="H260" s="73"/>
      <c r="I260" s="40"/>
      <c r="J260" s="67"/>
      <c r="K260" s="11">
        <f t="shared" si="17"/>
        <v>0</v>
      </c>
      <c r="L260" s="2">
        <f t="shared" si="18"/>
        <v>0</v>
      </c>
      <c r="M260" s="125">
        <f t="shared" si="19"/>
        <v>0</v>
      </c>
    </row>
    <row r="261" spans="1:13" x14ac:dyDescent="0.25">
      <c r="A261" s="10"/>
      <c r="B261" s="22"/>
      <c r="C261" s="36" t="s">
        <v>28</v>
      </c>
      <c r="D261" s="1"/>
      <c r="E261" s="11"/>
      <c r="F261" s="11"/>
      <c r="G261" s="38">
        <f t="shared" si="16"/>
        <v>9477261.2899999991</v>
      </c>
      <c r="H261" s="73"/>
      <c r="I261" s="40"/>
      <c r="J261" s="67"/>
      <c r="K261" s="11">
        <f t="shared" si="17"/>
        <v>0</v>
      </c>
      <c r="L261" s="2">
        <f t="shared" si="18"/>
        <v>0</v>
      </c>
      <c r="M261" s="125">
        <f t="shared" si="19"/>
        <v>0</v>
      </c>
    </row>
    <row r="262" spans="1:13" x14ac:dyDescent="0.25">
      <c r="A262" s="10"/>
      <c r="B262" s="22"/>
      <c r="C262" s="36" t="s">
        <v>28</v>
      </c>
      <c r="D262" s="1"/>
      <c r="E262" s="11"/>
      <c r="F262" s="11"/>
      <c r="G262" s="38">
        <f t="shared" si="16"/>
        <v>9477261.2899999991</v>
      </c>
      <c r="H262" s="73"/>
      <c r="I262" s="40"/>
      <c r="J262" s="67"/>
      <c r="K262" s="11">
        <f t="shared" si="17"/>
        <v>0</v>
      </c>
      <c r="L262" s="2">
        <f t="shared" si="18"/>
        <v>0</v>
      </c>
      <c r="M262" s="125">
        <f t="shared" si="19"/>
        <v>0</v>
      </c>
    </row>
    <row r="263" spans="1:13" x14ac:dyDescent="0.25">
      <c r="A263" s="10"/>
      <c r="B263" s="22"/>
      <c r="C263" s="36" t="s">
        <v>28</v>
      </c>
      <c r="D263" s="1"/>
      <c r="E263" s="11"/>
      <c r="F263" s="11"/>
      <c r="G263" s="38">
        <f t="shared" si="16"/>
        <v>9477261.2899999991</v>
      </c>
      <c r="H263" s="73"/>
      <c r="I263" s="40"/>
      <c r="J263" s="67"/>
      <c r="K263" s="11">
        <f t="shared" si="17"/>
        <v>0</v>
      </c>
      <c r="L263" s="2">
        <f t="shared" si="18"/>
        <v>0</v>
      </c>
      <c r="M263" s="125">
        <f t="shared" si="19"/>
        <v>0</v>
      </c>
    </row>
    <row r="264" spans="1:13" x14ac:dyDescent="0.25">
      <c r="A264" s="10"/>
      <c r="B264" s="22"/>
      <c r="C264" s="36" t="s">
        <v>28</v>
      </c>
      <c r="D264" s="1"/>
      <c r="E264" s="11"/>
      <c r="F264" s="11"/>
      <c r="G264" s="38">
        <f t="shared" si="16"/>
        <v>9477261.2899999991</v>
      </c>
      <c r="H264" s="73"/>
      <c r="I264" s="40"/>
      <c r="J264" s="67"/>
      <c r="K264" s="11">
        <f t="shared" si="17"/>
        <v>0</v>
      </c>
      <c r="L264" s="2">
        <f t="shared" si="18"/>
        <v>0</v>
      </c>
      <c r="M264" s="125">
        <f t="shared" si="19"/>
        <v>0</v>
      </c>
    </row>
    <row r="265" spans="1:13" x14ac:dyDescent="0.25">
      <c r="A265" s="10"/>
      <c r="B265" s="22"/>
      <c r="C265" s="36" t="s">
        <v>28</v>
      </c>
      <c r="D265" s="1"/>
      <c r="E265" s="11"/>
      <c r="F265" s="11"/>
      <c r="G265" s="38">
        <f t="shared" si="16"/>
        <v>9477261.2899999991</v>
      </c>
      <c r="H265" s="73"/>
      <c r="I265" s="40"/>
      <c r="J265" s="67"/>
      <c r="K265" s="11">
        <f t="shared" si="17"/>
        <v>0</v>
      </c>
      <c r="L265" s="2">
        <f t="shared" si="18"/>
        <v>0</v>
      </c>
      <c r="M265" s="125">
        <f t="shared" si="19"/>
        <v>0</v>
      </c>
    </row>
    <row r="266" spans="1:13" x14ac:dyDescent="0.25">
      <c r="A266" s="10"/>
      <c r="B266" s="22"/>
      <c r="C266" s="36" t="s">
        <v>28</v>
      </c>
      <c r="D266" s="1"/>
      <c r="E266" s="11"/>
      <c r="F266" s="11"/>
      <c r="G266" s="38">
        <f t="shared" si="16"/>
        <v>9477261.2899999991</v>
      </c>
      <c r="H266" s="73"/>
      <c r="I266" s="40"/>
      <c r="J266" s="67"/>
      <c r="K266" s="11">
        <f t="shared" si="17"/>
        <v>0</v>
      </c>
      <c r="L266" s="2">
        <f t="shared" si="18"/>
        <v>0</v>
      </c>
      <c r="M266" s="125">
        <f t="shared" si="19"/>
        <v>0</v>
      </c>
    </row>
    <row r="267" spans="1:13" x14ac:dyDescent="0.25">
      <c r="A267" s="10"/>
      <c r="B267" s="22"/>
      <c r="C267" s="36" t="s">
        <v>28</v>
      </c>
      <c r="D267" s="1"/>
      <c r="E267" s="11"/>
      <c r="F267" s="11"/>
      <c r="G267" s="38">
        <f t="shared" si="16"/>
        <v>9477261.2899999991</v>
      </c>
      <c r="H267" s="73"/>
      <c r="I267" s="40"/>
      <c r="J267" s="67"/>
      <c r="K267" s="11">
        <f t="shared" si="17"/>
        <v>0</v>
      </c>
      <c r="L267" s="2">
        <f t="shared" si="18"/>
        <v>0</v>
      </c>
      <c r="M267" s="125">
        <f t="shared" si="19"/>
        <v>0</v>
      </c>
    </row>
    <row r="268" spans="1:13" x14ac:dyDescent="0.25">
      <c r="A268" s="10"/>
      <c r="B268" s="22"/>
      <c r="C268" s="36" t="s">
        <v>28</v>
      </c>
      <c r="D268" s="1"/>
      <c r="E268" s="11"/>
      <c r="F268" s="11"/>
      <c r="G268" s="38">
        <f t="shared" si="16"/>
        <v>9477261.2899999991</v>
      </c>
      <c r="H268" s="73"/>
      <c r="I268" s="40"/>
      <c r="J268" s="67"/>
      <c r="K268" s="11">
        <f t="shared" si="17"/>
        <v>0</v>
      </c>
      <c r="L268" s="2">
        <f t="shared" si="18"/>
        <v>0</v>
      </c>
      <c r="M268" s="125">
        <f t="shared" si="19"/>
        <v>0</v>
      </c>
    </row>
    <row r="269" spans="1:13" x14ac:dyDescent="0.25">
      <c r="A269" s="10"/>
      <c r="B269" s="22"/>
      <c r="C269" s="36" t="s">
        <v>28</v>
      </c>
      <c r="D269" s="1"/>
      <c r="E269" s="11"/>
      <c r="F269" s="11"/>
      <c r="G269" s="38">
        <f t="shared" si="16"/>
        <v>9477261.2899999991</v>
      </c>
      <c r="H269" s="73"/>
      <c r="I269" s="40"/>
      <c r="J269" s="67"/>
      <c r="K269" s="11">
        <f t="shared" si="17"/>
        <v>0</v>
      </c>
      <c r="L269" s="2">
        <f t="shared" si="18"/>
        <v>0</v>
      </c>
      <c r="M269" s="125">
        <f t="shared" si="19"/>
        <v>0</v>
      </c>
    </row>
    <row r="270" spans="1:13" x14ac:dyDescent="0.25">
      <c r="A270" s="10"/>
      <c r="B270" s="22"/>
      <c r="C270" s="36" t="s">
        <v>28</v>
      </c>
      <c r="D270" s="1"/>
      <c r="E270" s="11"/>
      <c r="F270" s="11"/>
      <c r="G270" s="38">
        <f t="shared" si="16"/>
        <v>9477261.2899999991</v>
      </c>
      <c r="H270" s="73"/>
      <c r="I270" s="40"/>
      <c r="J270" s="67"/>
      <c r="K270" s="11">
        <f t="shared" si="17"/>
        <v>0</v>
      </c>
      <c r="L270" s="2">
        <f t="shared" si="18"/>
        <v>0</v>
      </c>
      <c r="M270" s="125">
        <f t="shared" si="19"/>
        <v>0</v>
      </c>
    </row>
    <row r="271" spans="1:13" x14ac:dyDescent="0.25">
      <c r="A271" s="10"/>
      <c r="B271" s="22"/>
      <c r="C271" s="36" t="s">
        <v>28</v>
      </c>
      <c r="D271" s="1"/>
      <c r="E271" s="11"/>
      <c r="F271" s="11"/>
      <c r="G271" s="38">
        <f t="shared" si="16"/>
        <v>9477261.2899999991</v>
      </c>
      <c r="H271" s="73"/>
      <c r="I271" s="40"/>
      <c r="J271" s="67"/>
      <c r="K271" s="11">
        <f t="shared" si="17"/>
        <v>0</v>
      </c>
      <c r="L271" s="2">
        <f t="shared" si="18"/>
        <v>0</v>
      </c>
      <c r="M271" s="125">
        <f t="shared" si="19"/>
        <v>0</v>
      </c>
    </row>
    <row r="272" spans="1:13" x14ac:dyDescent="0.25">
      <c r="A272" s="10"/>
      <c r="B272" s="22"/>
      <c r="C272" s="36" t="s">
        <v>28</v>
      </c>
      <c r="D272" s="1"/>
      <c r="E272" s="11"/>
      <c r="F272" s="11"/>
      <c r="G272" s="38">
        <f t="shared" si="16"/>
        <v>9477261.2899999991</v>
      </c>
      <c r="H272" s="73"/>
      <c r="I272" s="40"/>
      <c r="J272" s="67"/>
      <c r="K272" s="11">
        <f t="shared" si="17"/>
        <v>0</v>
      </c>
      <c r="L272" s="2">
        <f t="shared" si="18"/>
        <v>0</v>
      </c>
      <c r="M272" s="125">
        <f t="shared" si="19"/>
        <v>0</v>
      </c>
    </row>
    <row r="273" spans="1:13" x14ac:dyDescent="0.25">
      <c r="A273" s="10"/>
      <c r="B273" s="22"/>
      <c r="C273" s="36" t="s">
        <v>28</v>
      </c>
      <c r="D273" s="1"/>
      <c r="E273" s="11"/>
      <c r="F273" s="11"/>
      <c r="G273" s="38">
        <f t="shared" ref="G273:G336" si="20">G272+E273-F273</f>
        <v>9477261.2899999991</v>
      </c>
      <c r="H273" s="73"/>
      <c r="I273" s="40"/>
      <c r="J273" s="67"/>
      <c r="K273" s="11">
        <f t="shared" ref="K273:K336" si="21">H273+I273-J273</f>
        <v>0</v>
      </c>
      <c r="L273" s="2">
        <f t="shared" ref="L273:L336" si="22">H273+I273+J273-F273</f>
        <v>0</v>
      </c>
      <c r="M273" s="125">
        <f t="shared" ref="M273:M336" si="23">F273*0.2</f>
        <v>0</v>
      </c>
    </row>
    <row r="274" spans="1:13" x14ac:dyDescent="0.25">
      <c r="A274" s="10"/>
      <c r="B274" s="22"/>
      <c r="C274" s="36" t="s">
        <v>28</v>
      </c>
      <c r="D274" s="1"/>
      <c r="E274" s="11"/>
      <c r="F274" s="11"/>
      <c r="G274" s="38">
        <f t="shared" si="20"/>
        <v>9477261.2899999991</v>
      </c>
      <c r="H274" s="73"/>
      <c r="I274" s="40"/>
      <c r="J274" s="67"/>
      <c r="K274" s="11">
        <f t="shared" si="21"/>
        <v>0</v>
      </c>
      <c r="L274" s="2">
        <f t="shared" si="22"/>
        <v>0</v>
      </c>
      <c r="M274" s="125">
        <f t="shared" si="23"/>
        <v>0</v>
      </c>
    </row>
    <row r="275" spans="1:13" x14ac:dyDescent="0.25">
      <c r="A275" s="10"/>
      <c r="B275" s="22"/>
      <c r="C275" s="36" t="s">
        <v>28</v>
      </c>
      <c r="D275" s="1"/>
      <c r="E275" s="11"/>
      <c r="F275" s="11"/>
      <c r="G275" s="38">
        <f t="shared" si="20"/>
        <v>9477261.2899999991</v>
      </c>
      <c r="H275" s="73"/>
      <c r="I275" s="40"/>
      <c r="J275" s="67"/>
      <c r="K275" s="11">
        <f t="shared" si="21"/>
        <v>0</v>
      </c>
      <c r="L275" s="2">
        <f t="shared" si="22"/>
        <v>0</v>
      </c>
      <c r="M275" s="125">
        <f t="shared" si="23"/>
        <v>0</v>
      </c>
    </row>
    <row r="276" spans="1:13" x14ac:dyDescent="0.25">
      <c r="A276" s="10"/>
      <c r="B276" s="22"/>
      <c r="C276" s="36" t="s">
        <v>28</v>
      </c>
      <c r="D276" s="1"/>
      <c r="E276" s="11"/>
      <c r="F276" s="11"/>
      <c r="G276" s="38">
        <f t="shared" si="20"/>
        <v>9477261.2899999991</v>
      </c>
      <c r="H276" s="73"/>
      <c r="I276" s="40"/>
      <c r="J276" s="67"/>
      <c r="K276" s="11">
        <f t="shared" si="21"/>
        <v>0</v>
      </c>
      <c r="L276" s="2">
        <f t="shared" si="22"/>
        <v>0</v>
      </c>
      <c r="M276" s="125">
        <f t="shared" si="23"/>
        <v>0</v>
      </c>
    </row>
    <row r="277" spans="1:13" x14ac:dyDescent="0.25">
      <c r="A277" s="10"/>
      <c r="B277" s="22"/>
      <c r="C277" s="36" t="s">
        <v>28</v>
      </c>
      <c r="D277" s="1"/>
      <c r="E277" s="11"/>
      <c r="F277" s="11"/>
      <c r="G277" s="38">
        <f t="shared" si="20"/>
        <v>9477261.2899999991</v>
      </c>
      <c r="H277" s="73"/>
      <c r="I277" s="40"/>
      <c r="J277" s="67"/>
      <c r="K277" s="11">
        <f t="shared" si="21"/>
        <v>0</v>
      </c>
      <c r="L277" s="2">
        <f t="shared" si="22"/>
        <v>0</v>
      </c>
      <c r="M277" s="125">
        <f t="shared" si="23"/>
        <v>0</v>
      </c>
    </row>
    <row r="278" spans="1:13" x14ac:dyDescent="0.25">
      <c r="A278" s="10"/>
      <c r="B278" s="22"/>
      <c r="C278" s="36" t="s">
        <v>28</v>
      </c>
      <c r="D278" s="1"/>
      <c r="E278" s="11"/>
      <c r="F278" s="11"/>
      <c r="G278" s="38">
        <f t="shared" si="20"/>
        <v>9477261.2899999991</v>
      </c>
      <c r="H278" s="73"/>
      <c r="I278" s="40"/>
      <c r="J278" s="67"/>
      <c r="K278" s="11">
        <f t="shared" si="21"/>
        <v>0</v>
      </c>
      <c r="L278" s="2">
        <f t="shared" si="22"/>
        <v>0</v>
      </c>
      <c r="M278" s="125">
        <f t="shared" si="23"/>
        <v>0</v>
      </c>
    </row>
    <row r="279" spans="1:13" x14ac:dyDescent="0.25">
      <c r="A279" s="10"/>
      <c r="B279" s="22"/>
      <c r="C279" s="36" t="s">
        <v>28</v>
      </c>
      <c r="D279" s="1"/>
      <c r="E279" s="11"/>
      <c r="F279" s="11"/>
      <c r="G279" s="38">
        <f t="shared" si="20"/>
        <v>9477261.2899999991</v>
      </c>
      <c r="H279" s="73"/>
      <c r="I279" s="40"/>
      <c r="J279" s="67"/>
      <c r="K279" s="11">
        <f t="shared" si="21"/>
        <v>0</v>
      </c>
      <c r="L279" s="2">
        <f t="shared" si="22"/>
        <v>0</v>
      </c>
      <c r="M279" s="125">
        <f t="shared" si="23"/>
        <v>0</v>
      </c>
    </row>
    <row r="280" spans="1:13" x14ac:dyDescent="0.25">
      <c r="A280" s="10"/>
      <c r="B280" s="22"/>
      <c r="C280" s="36" t="s">
        <v>28</v>
      </c>
      <c r="D280" s="1"/>
      <c r="E280" s="11"/>
      <c r="F280" s="11"/>
      <c r="G280" s="38">
        <f t="shared" si="20"/>
        <v>9477261.2899999991</v>
      </c>
      <c r="H280" s="73"/>
      <c r="I280" s="40"/>
      <c r="J280" s="67"/>
      <c r="K280" s="11">
        <f t="shared" si="21"/>
        <v>0</v>
      </c>
      <c r="L280" s="2">
        <f t="shared" si="22"/>
        <v>0</v>
      </c>
      <c r="M280" s="125">
        <f t="shared" si="23"/>
        <v>0</v>
      </c>
    </row>
    <row r="281" spans="1:13" x14ac:dyDescent="0.25">
      <c r="A281" s="10"/>
      <c r="B281" s="22"/>
      <c r="C281" s="36" t="s">
        <v>28</v>
      </c>
      <c r="D281" s="1"/>
      <c r="E281" s="11"/>
      <c r="F281" s="11"/>
      <c r="G281" s="38">
        <f t="shared" si="20"/>
        <v>9477261.2899999991</v>
      </c>
      <c r="H281" s="73"/>
      <c r="I281" s="40"/>
      <c r="J281" s="67"/>
      <c r="K281" s="11">
        <f t="shared" si="21"/>
        <v>0</v>
      </c>
      <c r="L281" s="2">
        <f t="shared" si="22"/>
        <v>0</v>
      </c>
      <c r="M281" s="125">
        <f t="shared" si="23"/>
        <v>0</v>
      </c>
    </row>
    <row r="282" spans="1:13" x14ac:dyDescent="0.25">
      <c r="A282" s="10"/>
      <c r="B282" s="22"/>
      <c r="C282" s="36" t="s">
        <v>28</v>
      </c>
      <c r="D282" s="1"/>
      <c r="E282" s="11"/>
      <c r="F282" s="11"/>
      <c r="G282" s="38">
        <f t="shared" si="20"/>
        <v>9477261.2899999991</v>
      </c>
      <c r="H282" s="73"/>
      <c r="I282" s="40"/>
      <c r="J282" s="67"/>
      <c r="K282" s="11">
        <f t="shared" si="21"/>
        <v>0</v>
      </c>
      <c r="L282" s="2">
        <f t="shared" si="22"/>
        <v>0</v>
      </c>
      <c r="M282" s="125">
        <f t="shared" si="23"/>
        <v>0</v>
      </c>
    </row>
    <row r="283" spans="1:13" x14ac:dyDescent="0.25">
      <c r="A283" s="10"/>
      <c r="B283" s="22"/>
      <c r="C283" s="36" t="s">
        <v>28</v>
      </c>
      <c r="D283" s="1"/>
      <c r="E283" s="11"/>
      <c r="F283" s="11"/>
      <c r="G283" s="38">
        <f t="shared" si="20"/>
        <v>9477261.2899999991</v>
      </c>
      <c r="H283" s="73"/>
      <c r="I283" s="40"/>
      <c r="J283" s="67"/>
      <c r="K283" s="11">
        <f t="shared" si="21"/>
        <v>0</v>
      </c>
      <c r="L283" s="2">
        <f t="shared" si="22"/>
        <v>0</v>
      </c>
      <c r="M283" s="125">
        <f t="shared" si="23"/>
        <v>0</v>
      </c>
    </row>
    <row r="284" spans="1:13" x14ac:dyDescent="0.25">
      <c r="A284" s="10"/>
      <c r="B284" s="22"/>
      <c r="C284" s="36" t="s">
        <v>28</v>
      </c>
      <c r="D284" s="1"/>
      <c r="E284" s="11"/>
      <c r="F284" s="11"/>
      <c r="G284" s="38">
        <f t="shared" si="20"/>
        <v>9477261.2899999991</v>
      </c>
      <c r="H284" s="73"/>
      <c r="I284" s="40"/>
      <c r="J284" s="67"/>
      <c r="K284" s="11">
        <f t="shared" si="21"/>
        <v>0</v>
      </c>
      <c r="L284" s="2">
        <f t="shared" si="22"/>
        <v>0</v>
      </c>
      <c r="M284" s="125">
        <f t="shared" si="23"/>
        <v>0</v>
      </c>
    </row>
    <row r="285" spans="1:13" x14ac:dyDescent="0.25">
      <c r="A285" s="10"/>
      <c r="B285" s="22"/>
      <c r="C285" s="36" t="s">
        <v>28</v>
      </c>
      <c r="D285" s="1"/>
      <c r="E285" s="11"/>
      <c r="F285" s="11"/>
      <c r="G285" s="38">
        <f t="shared" si="20"/>
        <v>9477261.2899999991</v>
      </c>
      <c r="H285" s="73"/>
      <c r="I285" s="40"/>
      <c r="J285" s="67"/>
      <c r="K285" s="11">
        <f t="shared" si="21"/>
        <v>0</v>
      </c>
      <c r="L285" s="2">
        <f t="shared" si="22"/>
        <v>0</v>
      </c>
      <c r="M285" s="125">
        <f t="shared" si="23"/>
        <v>0</v>
      </c>
    </row>
    <row r="286" spans="1:13" x14ac:dyDescent="0.25">
      <c r="A286" s="10"/>
      <c r="B286" s="22"/>
      <c r="C286" s="36" t="s">
        <v>28</v>
      </c>
      <c r="D286" s="1"/>
      <c r="E286" s="11"/>
      <c r="F286" s="11"/>
      <c r="G286" s="38">
        <f t="shared" si="20"/>
        <v>9477261.2899999991</v>
      </c>
      <c r="H286" s="73"/>
      <c r="I286" s="40"/>
      <c r="J286" s="67"/>
      <c r="K286" s="11">
        <f t="shared" si="21"/>
        <v>0</v>
      </c>
      <c r="L286" s="2">
        <f t="shared" si="22"/>
        <v>0</v>
      </c>
      <c r="M286" s="125">
        <f t="shared" si="23"/>
        <v>0</v>
      </c>
    </row>
    <row r="287" spans="1:13" x14ac:dyDescent="0.25">
      <c r="A287" s="10"/>
      <c r="B287" s="22"/>
      <c r="C287" s="36" t="s">
        <v>28</v>
      </c>
      <c r="D287" s="1"/>
      <c r="E287" s="11"/>
      <c r="F287" s="11"/>
      <c r="G287" s="38">
        <f t="shared" si="20"/>
        <v>9477261.2899999991</v>
      </c>
      <c r="H287" s="73"/>
      <c r="I287" s="40"/>
      <c r="J287" s="67"/>
      <c r="K287" s="11">
        <f t="shared" si="21"/>
        <v>0</v>
      </c>
      <c r="L287" s="2">
        <f t="shared" si="22"/>
        <v>0</v>
      </c>
      <c r="M287" s="125">
        <f t="shared" si="23"/>
        <v>0</v>
      </c>
    </row>
    <row r="288" spans="1:13" x14ac:dyDescent="0.25">
      <c r="A288" s="10"/>
      <c r="B288" s="22"/>
      <c r="C288" s="36" t="s">
        <v>28</v>
      </c>
      <c r="D288" s="1"/>
      <c r="E288" s="11"/>
      <c r="F288" s="11"/>
      <c r="G288" s="38">
        <f t="shared" si="20"/>
        <v>9477261.2899999991</v>
      </c>
      <c r="H288" s="73"/>
      <c r="I288" s="40"/>
      <c r="J288" s="67"/>
      <c r="K288" s="11">
        <f t="shared" si="21"/>
        <v>0</v>
      </c>
      <c r="L288" s="2">
        <f t="shared" si="22"/>
        <v>0</v>
      </c>
      <c r="M288" s="125">
        <f t="shared" si="23"/>
        <v>0</v>
      </c>
    </row>
    <row r="289" spans="1:13" x14ac:dyDescent="0.25">
      <c r="A289" s="10"/>
      <c r="B289" s="22"/>
      <c r="C289" s="36" t="s">
        <v>28</v>
      </c>
      <c r="D289" s="1"/>
      <c r="E289" s="11"/>
      <c r="F289" s="11"/>
      <c r="G289" s="38">
        <f t="shared" si="20"/>
        <v>9477261.2899999991</v>
      </c>
      <c r="H289" s="73"/>
      <c r="I289" s="40"/>
      <c r="J289" s="67"/>
      <c r="K289" s="11">
        <f t="shared" si="21"/>
        <v>0</v>
      </c>
      <c r="L289" s="2">
        <f t="shared" si="22"/>
        <v>0</v>
      </c>
      <c r="M289" s="125">
        <f t="shared" si="23"/>
        <v>0</v>
      </c>
    </row>
    <row r="290" spans="1:13" x14ac:dyDescent="0.25">
      <c r="A290" s="10"/>
      <c r="B290" s="22"/>
      <c r="C290" s="36" t="s">
        <v>28</v>
      </c>
      <c r="D290" s="1"/>
      <c r="E290" s="11"/>
      <c r="F290" s="11"/>
      <c r="G290" s="38">
        <f t="shared" si="20"/>
        <v>9477261.2899999991</v>
      </c>
      <c r="H290" s="73"/>
      <c r="I290" s="40"/>
      <c r="J290" s="67"/>
      <c r="K290" s="11">
        <f t="shared" si="21"/>
        <v>0</v>
      </c>
      <c r="L290" s="2">
        <f t="shared" si="22"/>
        <v>0</v>
      </c>
      <c r="M290" s="125">
        <f t="shared" si="23"/>
        <v>0</v>
      </c>
    </row>
    <row r="291" spans="1:13" x14ac:dyDescent="0.25">
      <c r="A291" s="10"/>
      <c r="B291" s="22"/>
      <c r="C291" s="36" t="s">
        <v>28</v>
      </c>
      <c r="D291" s="1"/>
      <c r="E291" s="11"/>
      <c r="F291" s="11"/>
      <c r="G291" s="38">
        <f t="shared" si="20"/>
        <v>9477261.2899999991</v>
      </c>
      <c r="H291" s="73"/>
      <c r="I291" s="40"/>
      <c r="J291" s="67"/>
      <c r="K291" s="11">
        <f t="shared" si="21"/>
        <v>0</v>
      </c>
      <c r="L291" s="2">
        <f t="shared" si="22"/>
        <v>0</v>
      </c>
      <c r="M291" s="125">
        <f t="shared" si="23"/>
        <v>0</v>
      </c>
    </row>
    <row r="292" spans="1:13" x14ac:dyDescent="0.25">
      <c r="A292" s="10"/>
      <c r="B292" s="22"/>
      <c r="C292" s="36" t="s">
        <v>28</v>
      </c>
      <c r="D292" s="1"/>
      <c r="E292" s="11"/>
      <c r="F292" s="11"/>
      <c r="G292" s="38">
        <f t="shared" si="20"/>
        <v>9477261.2899999991</v>
      </c>
      <c r="H292" s="73"/>
      <c r="I292" s="40"/>
      <c r="J292" s="67"/>
      <c r="K292" s="11">
        <f t="shared" si="21"/>
        <v>0</v>
      </c>
      <c r="L292" s="2">
        <f t="shared" si="22"/>
        <v>0</v>
      </c>
      <c r="M292" s="125">
        <f t="shared" si="23"/>
        <v>0</v>
      </c>
    </row>
    <row r="293" spans="1:13" x14ac:dyDescent="0.25">
      <c r="A293" s="10"/>
      <c r="B293" s="22"/>
      <c r="C293" s="36" t="s">
        <v>28</v>
      </c>
      <c r="D293" s="1"/>
      <c r="E293" s="11"/>
      <c r="F293" s="11"/>
      <c r="G293" s="38">
        <f t="shared" si="20"/>
        <v>9477261.2899999991</v>
      </c>
      <c r="H293" s="73"/>
      <c r="I293" s="40"/>
      <c r="J293" s="67"/>
      <c r="K293" s="11">
        <f t="shared" si="21"/>
        <v>0</v>
      </c>
      <c r="L293" s="2">
        <f t="shared" si="22"/>
        <v>0</v>
      </c>
      <c r="M293" s="125">
        <f t="shared" si="23"/>
        <v>0</v>
      </c>
    </row>
    <row r="294" spans="1:13" x14ac:dyDescent="0.25">
      <c r="A294" s="10"/>
      <c r="B294" s="22"/>
      <c r="C294" s="36" t="s">
        <v>28</v>
      </c>
      <c r="D294" s="1"/>
      <c r="E294" s="11"/>
      <c r="F294" s="11"/>
      <c r="G294" s="38">
        <f t="shared" si="20"/>
        <v>9477261.2899999991</v>
      </c>
      <c r="H294" s="73"/>
      <c r="I294" s="40"/>
      <c r="J294" s="67"/>
      <c r="K294" s="11">
        <f t="shared" si="21"/>
        <v>0</v>
      </c>
      <c r="L294" s="2">
        <f t="shared" si="22"/>
        <v>0</v>
      </c>
      <c r="M294" s="125">
        <f t="shared" si="23"/>
        <v>0</v>
      </c>
    </row>
    <row r="295" spans="1:13" x14ac:dyDescent="0.25">
      <c r="A295" s="10"/>
      <c r="B295" s="22"/>
      <c r="C295" s="36" t="s">
        <v>28</v>
      </c>
      <c r="D295" s="1"/>
      <c r="E295" s="11"/>
      <c r="F295" s="11"/>
      <c r="G295" s="38">
        <f t="shared" si="20"/>
        <v>9477261.2899999991</v>
      </c>
      <c r="H295" s="73"/>
      <c r="I295" s="40"/>
      <c r="J295" s="67"/>
      <c r="K295" s="11">
        <f t="shared" si="21"/>
        <v>0</v>
      </c>
      <c r="L295" s="2">
        <f t="shared" si="22"/>
        <v>0</v>
      </c>
      <c r="M295" s="125">
        <f t="shared" si="23"/>
        <v>0</v>
      </c>
    </row>
    <row r="296" spans="1:13" x14ac:dyDescent="0.25">
      <c r="A296" s="10"/>
      <c r="B296" s="22"/>
      <c r="C296" s="36" t="s">
        <v>28</v>
      </c>
      <c r="D296" s="1"/>
      <c r="E296" s="11"/>
      <c r="F296" s="11"/>
      <c r="G296" s="38">
        <f t="shared" si="20"/>
        <v>9477261.2899999991</v>
      </c>
      <c r="H296" s="73"/>
      <c r="I296" s="40"/>
      <c r="J296" s="67"/>
      <c r="K296" s="11">
        <f t="shared" si="21"/>
        <v>0</v>
      </c>
      <c r="L296" s="2">
        <f t="shared" si="22"/>
        <v>0</v>
      </c>
      <c r="M296" s="125">
        <f t="shared" si="23"/>
        <v>0</v>
      </c>
    </row>
    <row r="297" spans="1:13" x14ac:dyDescent="0.25">
      <c r="A297" s="10"/>
      <c r="B297" s="22"/>
      <c r="C297" s="36" t="s">
        <v>28</v>
      </c>
      <c r="D297" s="1"/>
      <c r="E297" s="11"/>
      <c r="F297" s="11"/>
      <c r="G297" s="38">
        <f t="shared" si="20"/>
        <v>9477261.2899999991</v>
      </c>
      <c r="H297" s="73"/>
      <c r="I297" s="40"/>
      <c r="J297" s="67"/>
      <c r="K297" s="11">
        <f t="shared" si="21"/>
        <v>0</v>
      </c>
      <c r="L297" s="2">
        <f t="shared" si="22"/>
        <v>0</v>
      </c>
      <c r="M297" s="125">
        <f t="shared" si="23"/>
        <v>0</v>
      </c>
    </row>
    <row r="298" spans="1:13" x14ac:dyDescent="0.25">
      <c r="A298" s="10"/>
      <c r="B298" s="22"/>
      <c r="C298" s="36" t="s">
        <v>28</v>
      </c>
      <c r="D298" s="1"/>
      <c r="E298" s="11"/>
      <c r="F298" s="11"/>
      <c r="G298" s="38">
        <f t="shared" si="20"/>
        <v>9477261.2899999991</v>
      </c>
      <c r="H298" s="73"/>
      <c r="I298" s="40"/>
      <c r="J298" s="67"/>
      <c r="K298" s="11">
        <f t="shared" si="21"/>
        <v>0</v>
      </c>
      <c r="L298" s="2">
        <f t="shared" si="22"/>
        <v>0</v>
      </c>
      <c r="M298" s="125">
        <f t="shared" si="23"/>
        <v>0</v>
      </c>
    </row>
    <row r="299" spans="1:13" x14ac:dyDescent="0.25">
      <c r="A299" s="10"/>
      <c r="B299" s="22"/>
      <c r="C299" s="36" t="s">
        <v>28</v>
      </c>
      <c r="D299" s="1"/>
      <c r="E299" s="11"/>
      <c r="F299" s="11"/>
      <c r="G299" s="38">
        <f t="shared" si="20"/>
        <v>9477261.2899999991</v>
      </c>
      <c r="H299" s="73"/>
      <c r="I299" s="40"/>
      <c r="J299" s="67"/>
      <c r="K299" s="11">
        <f t="shared" si="21"/>
        <v>0</v>
      </c>
      <c r="L299" s="2">
        <f t="shared" si="22"/>
        <v>0</v>
      </c>
      <c r="M299" s="125">
        <f t="shared" si="23"/>
        <v>0</v>
      </c>
    </row>
    <row r="300" spans="1:13" x14ac:dyDescent="0.25">
      <c r="A300" s="10"/>
      <c r="B300" s="22"/>
      <c r="C300" s="36" t="s">
        <v>28</v>
      </c>
      <c r="D300" s="1"/>
      <c r="E300" s="11"/>
      <c r="F300" s="11"/>
      <c r="G300" s="38">
        <f t="shared" si="20"/>
        <v>9477261.2899999991</v>
      </c>
      <c r="H300" s="73"/>
      <c r="I300" s="40"/>
      <c r="J300" s="67"/>
      <c r="K300" s="11">
        <f t="shared" si="21"/>
        <v>0</v>
      </c>
      <c r="L300" s="2">
        <f t="shared" si="22"/>
        <v>0</v>
      </c>
      <c r="M300" s="125">
        <f t="shared" si="23"/>
        <v>0</v>
      </c>
    </row>
    <row r="301" spans="1:13" x14ac:dyDescent="0.25">
      <c r="A301" s="10"/>
      <c r="B301" s="22"/>
      <c r="C301" s="36" t="s">
        <v>28</v>
      </c>
      <c r="D301" s="1"/>
      <c r="E301" s="11"/>
      <c r="F301" s="11"/>
      <c r="G301" s="38">
        <f t="shared" si="20"/>
        <v>9477261.2899999991</v>
      </c>
      <c r="H301" s="73"/>
      <c r="I301" s="40"/>
      <c r="J301" s="67"/>
      <c r="K301" s="11">
        <f t="shared" si="21"/>
        <v>0</v>
      </c>
      <c r="L301" s="2">
        <f t="shared" si="22"/>
        <v>0</v>
      </c>
      <c r="M301" s="125">
        <f t="shared" si="23"/>
        <v>0</v>
      </c>
    </row>
    <row r="302" spans="1:13" x14ac:dyDescent="0.25">
      <c r="A302" s="10"/>
      <c r="B302" s="22"/>
      <c r="C302" s="36" t="s">
        <v>28</v>
      </c>
      <c r="D302" s="1"/>
      <c r="E302" s="11"/>
      <c r="F302" s="11"/>
      <c r="G302" s="38">
        <f t="shared" si="20"/>
        <v>9477261.2899999991</v>
      </c>
      <c r="H302" s="73"/>
      <c r="I302" s="40"/>
      <c r="J302" s="67"/>
      <c r="K302" s="11">
        <f t="shared" si="21"/>
        <v>0</v>
      </c>
      <c r="L302" s="2">
        <f t="shared" si="22"/>
        <v>0</v>
      </c>
      <c r="M302" s="125">
        <f t="shared" si="23"/>
        <v>0</v>
      </c>
    </row>
    <row r="303" spans="1:13" x14ac:dyDescent="0.25">
      <c r="A303" s="10"/>
      <c r="B303" s="22"/>
      <c r="C303" s="36" t="s">
        <v>28</v>
      </c>
      <c r="D303" s="1"/>
      <c r="E303" s="11"/>
      <c r="F303" s="11"/>
      <c r="G303" s="38">
        <f t="shared" si="20"/>
        <v>9477261.2899999991</v>
      </c>
      <c r="H303" s="73"/>
      <c r="I303" s="40"/>
      <c r="J303" s="67"/>
      <c r="K303" s="11">
        <f t="shared" si="21"/>
        <v>0</v>
      </c>
      <c r="L303" s="2">
        <f t="shared" si="22"/>
        <v>0</v>
      </c>
      <c r="M303" s="125">
        <f t="shared" si="23"/>
        <v>0</v>
      </c>
    </row>
    <row r="304" spans="1:13" x14ac:dyDescent="0.25">
      <c r="A304" s="10"/>
      <c r="B304" s="22"/>
      <c r="C304" s="36" t="s">
        <v>28</v>
      </c>
      <c r="D304" s="1"/>
      <c r="E304" s="11"/>
      <c r="F304" s="11"/>
      <c r="G304" s="38">
        <f t="shared" si="20"/>
        <v>9477261.2899999991</v>
      </c>
      <c r="H304" s="73"/>
      <c r="I304" s="40"/>
      <c r="J304" s="67"/>
      <c r="K304" s="11">
        <f t="shared" si="21"/>
        <v>0</v>
      </c>
      <c r="L304" s="2">
        <f t="shared" si="22"/>
        <v>0</v>
      </c>
      <c r="M304" s="125">
        <f t="shared" si="23"/>
        <v>0</v>
      </c>
    </row>
    <row r="305" spans="1:13" x14ac:dyDescent="0.25">
      <c r="A305" s="10"/>
      <c r="B305" s="22"/>
      <c r="C305" s="36" t="s">
        <v>28</v>
      </c>
      <c r="D305" s="1"/>
      <c r="E305" s="11"/>
      <c r="F305" s="11"/>
      <c r="G305" s="38">
        <f t="shared" si="20"/>
        <v>9477261.2899999991</v>
      </c>
      <c r="H305" s="73"/>
      <c r="I305" s="40"/>
      <c r="J305" s="67"/>
      <c r="K305" s="11">
        <f t="shared" si="21"/>
        <v>0</v>
      </c>
      <c r="L305" s="2">
        <f t="shared" si="22"/>
        <v>0</v>
      </c>
      <c r="M305" s="125">
        <f t="shared" si="23"/>
        <v>0</v>
      </c>
    </row>
    <row r="306" spans="1:13" x14ac:dyDescent="0.25">
      <c r="A306" s="10"/>
      <c r="B306" s="22"/>
      <c r="C306" s="36" t="s">
        <v>28</v>
      </c>
      <c r="D306" s="1"/>
      <c r="E306" s="11"/>
      <c r="F306" s="11"/>
      <c r="G306" s="38">
        <f t="shared" si="20"/>
        <v>9477261.2899999991</v>
      </c>
      <c r="H306" s="73"/>
      <c r="I306" s="40"/>
      <c r="J306" s="67"/>
      <c r="K306" s="11">
        <f t="shared" si="21"/>
        <v>0</v>
      </c>
      <c r="L306" s="2">
        <f t="shared" si="22"/>
        <v>0</v>
      </c>
      <c r="M306" s="125">
        <f t="shared" si="23"/>
        <v>0</v>
      </c>
    </row>
    <row r="307" spans="1:13" x14ac:dyDescent="0.25">
      <c r="A307" s="10"/>
      <c r="B307" s="22"/>
      <c r="C307" s="36" t="s">
        <v>28</v>
      </c>
      <c r="D307" s="1"/>
      <c r="E307" s="11"/>
      <c r="F307" s="11"/>
      <c r="G307" s="38">
        <f t="shared" si="20"/>
        <v>9477261.2899999991</v>
      </c>
      <c r="H307" s="73"/>
      <c r="I307" s="40"/>
      <c r="J307" s="67"/>
      <c r="K307" s="11">
        <f t="shared" si="21"/>
        <v>0</v>
      </c>
      <c r="L307" s="2">
        <f t="shared" si="22"/>
        <v>0</v>
      </c>
      <c r="M307" s="125">
        <f t="shared" si="23"/>
        <v>0</v>
      </c>
    </row>
    <row r="308" spans="1:13" x14ac:dyDescent="0.25">
      <c r="A308" s="10"/>
      <c r="B308" s="22"/>
      <c r="C308" s="36" t="s">
        <v>28</v>
      </c>
      <c r="D308" s="1"/>
      <c r="E308" s="11"/>
      <c r="F308" s="11"/>
      <c r="G308" s="38">
        <f t="shared" si="20"/>
        <v>9477261.2899999991</v>
      </c>
      <c r="H308" s="73"/>
      <c r="I308" s="40"/>
      <c r="J308" s="67"/>
      <c r="K308" s="11">
        <f t="shared" si="21"/>
        <v>0</v>
      </c>
      <c r="L308" s="2">
        <f t="shared" si="22"/>
        <v>0</v>
      </c>
      <c r="M308" s="125">
        <f t="shared" si="23"/>
        <v>0</v>
      </c>
    </row>
    <row r="309" spans="1:13" x14ac:dyDescent="0.25">
      <c r="A309" s="10"/>
      <c r="B309" s="22"/>
      <c r="C309" s="36" t="s">
        <v>28</v>
      </c>
      <c r="D309" s="1"/>
      <c r="E309" s="11"/>
      <c r="F309" s="11"/>
      <c r="G309" s="38">
        <f t="shared" si="20"/>
        <v>9477261.2899999991</v>
      </c>
      <c r="H309" s="73"/>
      <c r="I309" s="40"/>
      <c r="J309" s="67"/>
      <c r="K309" s="11">
        <f t="shared" si="21"/>
        <v>0</v>
      </c>
      <c r="L309" s="2">
        <f t="shared" si="22"/>
        <v>0</v>
      </c>
      <c r="M309" s="125">
        <f t="shared" si="23"/>
        <v>0</v>
      </c>
    </row>
    <row r="310" spans="1:13" x14ac:dyDescent="0.25">
      <c r="A310" s="10"/>
      <c r="B310" s="22"/>
      <c r="C310" s="36" t="s">
        <v>28</v>
      </c>
      <c r="D310" s="1"/>
      <c r="E310" s="11"/>
      <c r="F310" s="11"/>
      <c r="G310" s="38">
        <f t="shared" si="20"/>
        <v>9477261.2899999991</v>
      </c>
      <c r="H310" s="73"/>
      <c r="I310" s="40"/>
      <c r="J310" s="67"/>
      <c r="K310" s="11">
        <f t="shared" si="21"/>
        <v>0</v>
      </c>
      <c r="L310" s="2">
        <f t="shared" si="22"/>
        <v>0</v>
      </c>
      <c r="M310" s="125">
        <f t="shared" si="23"/>
        <v>0</v>
      </c>
    </row>
    <row r="311" spans="1:13" x14ac:dyDescent="0.25">
      <c r="A311" s="10"/>
      <c r="B311" s="22"/>
      <c r="C311" s="36" t="s">
        <v>28</v>
      </c>
      <c r="D311" s="1"/>
      <c r="E311" s="11"/>
      <c r="F311" s="11"/>
      <c r="G311" s="38">
        <f t="shared" si="20"/>
        <v>9477261.2899999991</v>
      </c>
      <c r="H311" s="73"/>
      <c r="I311" s="40"/>
      <c r="J311" s="67"/>
      <c r="K311" s="11">
        <f t="shared" si="21"/>
        <v>0</v>
      </c>
      <c r="L311" s="2">
        <f t="shared" si="22"/>
        <v>0</v>
      </c>
      <c r="M311" s="125">
        <f t="shared" si="23"/>
        <v>0</v>
      </c>
    </row>
    <row r="312" spans="1:13" x14ac:dyDescent="0.25">
      <c r="A312" s="10"/>
      <c r="B312" s="22"/>
      <c r="C312" s="36" t="s">
        <v>28</v>
      </c>
      <c r="D312" s="1"/>
      <c r="E312" s="11"/>
      <c r="F312" s="11"/>
      <c r="G312" s="38">
        <f t="shared" si="20"/>
        <v>9477261.2899999991</v>
      </c>
      <c r="H312" s="73"/>
      <c r="I312" s="40"/>
      <c r="J312" s="67"/>
      <c r="K312" s="11">
        <f t="shared" si="21"/>
        <v>0</v>
      </c>
      <c r="L312" s="2">
        <f t="shared" si="22"/>
        <v>0</v>
      </c>
      <c r="M312" s="125">
        <f t="shared" si="23"/>
        <v>0</v>
      </c>
    </row>
    <row r="313" spans="1:13" x14ac:dyDescent="0.25">
      <c r="A313" s="10"/>
      <c r="B313" s="22"/>
      <c r="C313" s="36" t="s">
        <v>28</v>
      </c>
      <c r="D313" s="1"/>
      <c r="E313" s="11"/>
      <c r="F313" s="11"/>
      <c r="G313" s="38">
        <f t="shared" si="20"/>
        <v>9477261.2899999991</v>
      </c>
      <c r="H313" s="73"/>
      <c r="I313" s="40"/>
      <c r="J313" s="67"/>
      <c r="K313" s="11">
        <f t="shared" si="21"/>
        <v>0</v>
      </c>
      <c r="L313" s="2">
        <f t="shared" si="22"/>
        <v>0</v>
      </c>
      <c r="M313" s="125">
        <f t="shared" si="23"/>
        <v>0</v>
      </c>
    </row>
    <row r="314" spans="1:13" x14ac:dyDescent="0.25">
      <c r="A314" s="10"/>
      <c r="B314" s="22"/>
      <c r="C314" s="36" t="s">
        <v>28</v>
      </c>
      <c r="D314" s="1"/>
      <c r="E314" s="11"/>
      <c r="F314" s="11"/>
      <c r="G314" s="38">
        <f t="shared" si="20"/>
        <v>9477261.2899999991</v>
      </c>
      <c r="H314" s="73"/>
      <c r="I314" s="40"/>
      <c r="J314" s="67"/>
      <c r="K314" s="11">
        <f t="shared" si="21"/>
        <v>0</v>
      </c>
      <c r="L314" s="2">
        <f t="shared" si="22"/>
        <v>0</v>
      </c>
      <c r="M314" s="125">
        <f t="shared" si="23"/>
        <v>0</v>
      </c>
    </row>
    <row r="315" spans="1:13" x14ac:dyDescent="0.25">
      <c r="A315" s="10"/>
      <c r="B315" s="22"/>
      <c r="C315" s="36" t="s">
        <v>28</v>
      </c>
      <c r="D315" s="1"/>
      <c r="E315" s="11"/>
      <c r="F315" s="11"/>
      <c r="G315" s="38">
        <f t="shared" si="20"/>
        <v>9477261.2899999991</v>
      </c>
      <c r="H315" s="73"/>
      <c r="I315" s="40"/>
      <c r="J315" s="67"/>
      <c r="K315" s="11">
        <f t="shared" si="21"/>
        <v>0</v>
      </c>
      <c r="L315" s="2">
        <f t="shared" si="22"/>
        <v>0</v>
      </c>
      <c r="M315" s="125">
        <f t="shared" si="23"/>
        <v>0</v>
      </c>
    </row>
    <row r="316" spans="1:13" x14ac:dyDescent="0.25">
      <c r="A316" s="10"/>
      <c r="B316" s="22"/>
      <c r="C316" s="36" t="s">
        <v>28</v>
      </c>
      <c r="D316" s="1"/>
      <c r="E316" s="11"/>
      <c r="F316" s="11"/>
      <c r="G316" s="38">
        <f t="shared" si="20"/>
        <v>9477261.2899999991</v>
      </c>
      <c r="H316" s="73"/>
      <c r="I316" s="40"/>
      <c r="J316" s="67"/>
      <c r="K316" s="11">
        <f t="shared" si="21"/>
        <v>0</v>
      </c>
      <c r="L316" s="2">
        <f t="shared" si="22"/>
        <v>0</v>
      </c>
      <c r="M316" s="125">
        <f t="shared" si="23"/>
        <v>0</v>
      </c>
    </row>
    <row r="317" spans="1:13" x14ac:dyDescent="0.25">
      <c r="A317" s="10"/>
      <c r="B317" s="22"/>
      <c r="C317" s="36" t="s">
        <v>28</v>
      </c>
      <c r="D317" s="1"/>
      <c r="E317" s="11"/>
      <c r="F317" s="11"/>
      <c r="G317" s="38">
        <f t="shared" si="20"/>
        <v>9477261.2899999991</v>
      </c>
      <c r="H317" s="73"/>
      <c r="I317" s="40"/>
      <c r="J317" s="67"/>
      <c r="K317" s="11">
        <f t="shared" si="21"/>
        <v>0</v>
      </c>
      <c r="L317" s="2">
        <f t="shared" si="22"/>
        <v>0</v>
      </c>
      <c r="M317" s="125">
        <f t="shared" si="23"/>
        <v>0</v>
      </c>
    </row>
    <row r="318" spans="1:13" x14ac:dyDescent="0.25">
      <c r="A318" s="10"/>
      <c r="B318" s="22"/>
      <c r="C318" s="36" t="s">
        <v>28</v>
      </c>
      <c r="D318" s="1"/>
      <c r="E318" s="11"/>
      <c r="F318" s="11"/>
      <c r="G318" s="38">
        <f t="shared" si="20"/>
        <v>9477261.2899999991</v>
      </c>
      <c r="H318" s="73"/>
      <c r="I318" s="40"/>
      <c r="J318" s="67"/>
      <c r="K318" s="11">
        <f t="shared" si="21"/>
        <v>0</v>
      </c>
      <c r="L318" s="2">
        <f t="shared" si="22"/>
        <v>0</v>
      </c>
      <c r="M318" s="125">
        <f t="shared" si="23"/>
        <v>0</v>
      </c>
    </row>
    <row r="319" spans="1:13" x14ac:dyDescent="0.25">
      <c r="A319" s="10"/>
      <c r="B319" s="22"/>
      <c r="C319" s="36" t="s">
        <v>28</v>
      </c>
      <c r="D319" s="1"/>
      <c r="E319" s="11"/>
      <c r="F319" s="11"/>
      <c r="G319" s="38">
        <f t="shared" si="20"/>
        <v>9477261.2899999991</v>
      </c>
      <c r="H319" s="73"/>
      <c r="I319" s="40"/>
      <c r="J319" s="67"/>
      <c r="K319" s="11">
        <f t="shared" si="21"/>
        <v>0</v>
      </c>
      <c r="L319" s="2">
        <f t="shared" si="22"/>
        <v>0</v>
      </c>
      <c r="M319" s="125">
        <f t="shared" si="23"/>
        <v>0</v>
      </c>
    </row>
    <row r="320" spans="1:13" x14ac:dyDescent="0.25">
      <c r="A320" s="10"/>
      <c r="B320" s="22"/>
      <c r="C320" s="36" t="s">
        <v>28</v>
      </c>
      <c r="D320" s="1"/>
      <c r="E320" s="11"/>
      <c r="F320" s="11"/>
      <c r="G320" s="38">
        <f t="shared" si="20"/>
        <v>9477261.2899999991</v>
      </c>
      <c r="H320" s="73"/>
      <c r="I320" s="40"/>
      <c r="J320" s="67"/>
      <c r="K320" s="11">
        <f t="shared" si="21"/>
        <v>0</v>
      </c>
      <c r="L320" s="2">
        <f t="shared" si="22"/>
        <v>0</v>
      </c>
      <c r="M320" s="125">
        <f t="shared" si="23"/>
        <v>0</v>
      </c>
    </row>
    <row r="321" spans="1:13" x14ac:dyDescent="0.25">
      <c r="A321" s="10"/>
      <c r="B321" s="22"/>
      <c r="C321" s="36" t="s">
        <v>28</v>
      </c>
      <c r="D321" s="1"/>
      <c r="E321" s="11"/>
      <c r="F321" s="11"/>
      <c r="G321" s="38">
        <f t="shared" si="20"/>
        <v>9477261.2899999991</v>
      </c>
      <c r="H321" s="73"/>
      <c r="I321" s="40"/>
      <c r="J321" s="67"/>
      <c r="K321" s="11">
        <f t="shared" si="21"/>
        <v>0</v>
      </c>
      <c r="L321" s="2">
        <f t="shared" si="22"/>
        <v>0</v>
      </c>
      <c r="M321" s="125">
        <f t="shared" si="23"/>
        <v>0</v>
      </c>
    </row>
    <row r="322" spans="1:13" x14ac:dyDescent="0.25">
      <c r="A322" s="10"/>
      <c r="B322" s="22"/>
      <c r="C322" s="36" t="s">
        <v>28</v>
      </c>
      <c r="D322" s="1"/>
      <c r="E322" s="11"/>
      <c r="F322" s="11"/>
      <c r="G322" s="38">
        <f t="shared" si="20"/>
        <v>9477261.2899999991</v>
      </c>
      <c r="H322" s="73"/>
      <c r="I322" s="40"/>
      <c r="J322" s="67"/>
      <c r="K322" s="11">
        <f t="shared" si="21"/>
        <v>0</v>
      </c>
      <c r="L322" s="2">
        <f t="shared" si="22"/>
        <v>0</v>
      </c>
      <c r="M322" s="125">
        <f t="shared" si="23"/>
        <v>0</v>
      </c>
    </row>
    <row r="323" spans="1:13" x14ac:dyDescent="0.25">
      <c r="A323" s="10"/>
      <c r="B323" s="22"/>
      <c r="C323" s="36" t="s">
        <v>28</v>
      </c>
      <c r="D323" s="1"/>
      <c r="E323" s="11"/>
      <c r="F323" s="11"/>
      <c r="G323" s="38">
        <f t="shared" si="20"/>
        <v>9477261.2899999991</v>
      </c>
      <c r="H323" s="73"/>
      <c r="I323" s="40"/>
      <c r="J323" s="67"/>
      <c r="K323" s="11">
        <f t="shared" si="21"/>
        <v>0</v>
      </c>
      <c r="L323" s="2">
        <f t="shared" si="22"/>
        <v>0</v>
      </c>
      <c r="M323" s="125">
        <f t="shared" si="23"/>
        <v>0</v>
      </c>
    </row>
    <row r="324" spans="1:13" x14ac:dyDescent="0.25">
      <c r="A324" s="10"/>
      <c r="B324" s="22"/>
      <c r="C324" s="36" t="s">
        <v>28</v>
      </c>
      <c r="D324" s="1"/>
      <c r="E324" s="11"/>
      <c r="F324" s="11"/>
      <c r="G324" s="38">
        <f t="shared" si="20"/>
        <v>9477261.2899999991</v>
      </c>
      <c r="H324" s="73"/>
      <c r="I324" s="40"/>
      <c r="J324" s="67"/>
      <c r="K324" s="11">
        <f t="shared" si="21"/>
        <v>0</v>
      </c>
      <c r="L324" s="2">
        <f t="shared" si="22"/>
        <v>0</v>
      </c>
      <c r="M324" s="125">
        <f t="shared" si="23"/>
        <v>0</v>
      </c>
    </row>
    <row r="325" spans="1:13" x14ac:dyDescent="0.25">
      <c r="A325" s="10"/>
      <c r="B325" s="22"/>
      <c r="C325" s="36" t="s">
        <v>28</v>
      </c>
      <c r="D325" s="1"/>
      <c r="E325" s="11"/>
      <c r="F325" s="11"/>
      <c r="G325" s="38">
        <f t="shared" si="20"/>
        <v>9477261.2899999991</v>
      </c>
      <c r="H325" s="73"/>
      <c r="I325" s="40"/>
      <c r="J325" s="67"/>
      <c r="K325" s="11">
        <f t="shared" si="21"/>
        <v>0</v>
      </c>
      <c r="L325" s="2">
        <f t="shared" si="22"/>
        <v>0</v>
      </c>
      <c r="M325" s="125">
        <f t="shared" si="23"/>
        <v>0</v>
      </c>
    </row>
    <row r="326" spans="1:13" x14ac:dyDescent="0.25">
      <c r="A326" s="10"/>
      <c r="B326" s="22"/>
      <c r="C326" s="36" t="s">
        <v>28</v>
      </c>
      <c r="D326" s="1"/>
      <c r="E326" s="11"/>
      <c r="F326" s="11"/>
      <c r="G326" s="38">
        <f t="shared" si="20"/>
        <v>9477261.2899999991</v>
      </c>
      <c r="H326" s="73"/>
      <c r="I326" s="40"/>
      <c r="J326" s="67"/>
      <c r="K326" s="11">
        <f t="shared" si="21"/>
        <v>0</v>
      </c>
      <c r="L326" s="2">
        <f t="shared" si="22"/>
        <v>0</v>
      </c>
      <c r="M326" s="125">
        <f t="shared" si="23"/>
        <v>0</v>
      </c>
    </row>
    <row r="327" spans="1:13" x14ac:dyDescent="0.25">
      <c r="A327" s="10"/>
      <c r="B327" s="22"/>
      <c r="C327" s="36" t="s">
        <v>28</v>
      </c>
      <c r="D327" s="1"/>
      <c r="E327" s="11"/>
      <c r="F327" s="11"/>
      <c r="G327" s="38">
        <f t="shared" si="20"/>
        <v>9477261.2899999991</v>
      </c>
      <c r="H327" s="73"/>
      <c r="I327" s="40"/>
      <c r="J327" s="67"/>
      <c r="K327" s="11">
        <f t="shared" si="21"/>
        <v>0</v>
      </c>
      <c r="L327" s="2">
        <f t="shared" si="22"/>
        <v>0</v>
      </c>
      <c r="M327" s="125">
        <f t="shared" si="23"/>
        <v>0</v>
      </c>
    </row>
    <row r="328" spans="1:13" x14ac:dyDescent="0.25">
      <c r="A328" s="10"/>
      <c r="B328" s="22"/>
      <c r="C328" s="36" t="s">
        <v>28</v>
      </c>
      <c r="D328" s="1"/>
      <c r="E328" s="11"/>
      <c r="F328" s="11"/>
      <c r="G328" s="38">
        <f t="shared" si="20"/>
        <v>9477261.2899999991</v>
      </c>
      <c r="H328" s="73"/>
      <c r="I328" s="40"/>
      <c r="J328" s="67"/>
      <c r="K328" s="11">
        <f t="shared" si="21"/>
        <v>0</v>
      </c>
      <c r="L328" s="2">
        <f t="shared" si="22"/>
        <v>0</v>
      </c>
      <c r="M328" s="125">
        <f t="shared" si="23"/>
        <v>0</v>
      </c>
    </row>
    <row r="329" spans="1:13" x14ac:dyDescent="0.25">
      <c r="A329" s="10"/>
      <c r="B329" s="22"/>
      <c r="C329" s="36" t="s">
        <v>28</v>
      </c>
      <c r="D329" s="1"/>
      <c r="E329" s="11"/>
      <c r="F329" s="11"/>
      <c r="G329" s="38">
        <f t="shared" si="20"/>
        <v>9477261.2899999991</v>
      </c>
      <c r="H329" s="73"/>
      <c r="I329" s="40"/>
      <c r="J329" s="67"/>
      <c r="K329" s="11">
        <f t="shared" si="21"/>
        <v>0</v>
      </c>
      <c r="L329" s="2">
        <f t="shared" si="22"/>
        <v>0</v>
      </c>
      <c r="M329" s="125">
        <f t="shared" si="23"/>
        <v>0</v>
      </c>
    </row>
    <row r="330" spans="1:13" x14ac:dyDescent="0.25">
      <c r="A330" s="10"/>
      <c r="B330" s="22"/>
      <c r="C330" s="36" t="s">
        <v>28</v>
      </c>
      <c r="D330" s="1"/>
      <c r="E330" s="11"/>
      <c r="F330" s="11"/>
      <c r="G330" s="38">
        <f t="shared" si="20"/>
        <v>9477261.2899999991</v>
      </c>
      <c r="H330" s="73"/>
      <c r="I330" s="40"/>
      <c r="J330" s="67"/>
      <c r="K330" s="11">
        <f t="shared" si="21"/>
        <v>0</v>
      </c>
      <c r="L330" s="2">
        <f t="shared" si="22"/>
        <v>0</v>
      </c>
      <c r="M330" s="125">
        <f t="shared" si="23"/>
        <v>0</v>
      </c>
    </row>
    <row r="331" spans="1:13" x14ac:dyDescent="0.25">
      <c r="A331" s="10"/>
      <c r="B331" s="22"/>
      <c r="C331" s="36" t="s">
        <v>28</v>
      </c>
      <c r="D331" s="1"/>
      <c r="E331" s="11"/>
      <c r="F331" s="11"/>
      <c r="G331" s="38">
        <f t="shared" si="20"/>
        <v>9477261.2899999991</v>
      </c>
      <c r="H331" s="73"/>
      <c r="I331" s="40"/>
      <c r="J331" s="67"/>
      <c r="K331" s="11">
        <f t="shared" si="21"/>
        <v>0</v>
      </c>
      <c r="L331" s="2">
        <f t="shared" si="22"/>
        <v>0</v>
      </c>
      <c r="M331" s="125">
        <f t="shared" si="23"/>
        <v>0</v>
      </c>
    </row>
    <row r="332" spans="1:13" x14ac:dyDescent="0.25">
      <c r="A332" s="10"/>
      <c r="B332" s="22"/>
      <c r="C332" s="36" t="s">
        <v>28</v>
      </c>
      <c r="D332" s="1"/>
      <c r="E332" s="11"/>
      <c r="F332" s="11"/>
      <c r="G332" s="38">
        <f t="shared" si="20"/>
        <v>9477261.2899999991</v>
      </c>
      <c r="H332" s="73"/>
      <c r="I332" s="40"/>
      <c r="J332" s="67"/>
      <c r="K332" s="11">
        <f t="shared" si="21"/>
        <v>0</v>
      </c>
      <c r="L332" s="2">
        <f t="shared" si="22"/>
        <v>0</v>
      </c>
      <c r="M332" s="125">
        <f t="shared" si="23"/>
        <v>0</v>
      </c>
    </row>
    <row r="333" spans="1:13" x14ac:dyDescent="0.25">
      <c r="A333" s="10"/>
      <c r="B333" s="22"/>
      <c r="C333" s="36" t="s">
        <v>28</v>
      </c>
      <c r="D333" s="1"/>
      <c r="E333" s="11"/>
      <c r="F333" s="11"/>
      <c r="G333" s="38">
        <f t="shared" si="20"/>
        <v>9477261.2899999991</v>
      </c>
      <c r="H333" s="73"/>
      <c r="I333" s="40"/>
      <c r="J333" s="67"/>
      <c r="K333" s="11">
        <f t="shared" si="21"/>
        <v>0</v>
      </c>
      <c r="L333" s="2">
        <f t="shared" si="22"/>
        <v>0</v>
      </c>
      <c r="M333" s="125">
        <f t="shared" si="23"/>
        <v>0</v>
      </c>
    </row>
    <row r="334" spans="1:13" x14ac:dyDescent="0.25">
      <c r="A334" s="10"/>
      <c r="B334" s="22"/>
      <c r="C334" s="36" t="s">
        <v>28</v>
      </c>
      <c r="D334" s="1"/>
      <c r="E334" s="11"/>
      <c r="F334" s="11"/>
      <c r="G334" s="38">
        <f t="shared" si="20"/>
        <v>9477261.2899999991</v>
      </c>
      <c r="H334" s="73"/>
      <c r="I334" s="40"/>
      <c r="J334" s="67"/>
      <c r="K334" s="11">
        <f t="shared" si="21"/>
        <v>0</v>
      </c>
      <c r="L334" s="2">
        <f t="shared" si="22"/>
        <v>0</v>
      </c>
      <c r="M334" s="125">
        <f t="shared" si="23"/>
        <v>0</v>
      </c>
    </row>
    <row r="335" spans="1:13" x14ac:dyDescent="0.25">
      <c r="A335" s="10"/>
      <c r="B335" s="22"/>
      <c r="C335" s="36" t="s">
        <v>28</v>
      </c>
      <c r="D335" s="1"/>
      <c r="E335" s="11"/>
      <c r="F335" s="11"/>
      <c r="G335" s="38">
        <f t="shared" si="20"/>
        <v>9477261.2899999991</v>
      </c>
      <c r="H335" s="73"/>
      <c r="I335" s="40"/>
      <c r="J335" s="67"/>
      <c r="K335" s="11">
        <f t="shared" si="21"/>
        <v>0</v>
      </c>
      <c r="L335" s="2">
        <f t="shared" si="22"/>
        <v>0</v>
      </c>
      <c r="M335" s="125">
        <f t="shared" si="23"/>
        <v>0</v>
      </c>
    </row>
    <row r="336" spans="1:13" x14ac:dyDescent="0.25">
      <c r="A336" s="10"/>
      <c r="B336" s="22"/>
      <c r="C336" s="36" t="s">
        <v>28</v>
      </c>
      <c r="D336" s="1"/>
      <c r="E336" s="11"/>
      <c r="F336" s="11"/>
      <c r="G336" s="38">
        <f t="shared" si="20"/>
        <v>9477261.2899999991</v>
      </c>
      <c r="H336" s="73"/>
      <c r="I336" s="40"/>
      <c r="J336" s="67"/>
      <c r="K336" s="11">
        <f t="shared" si="21"/>
        <v>0</v>
      </c>
      <c r="L336" s="2">
        <f t="shared" si="22"/>
        <v>0</v>
      </c>
      <c r="M336" s="125">
        <f t="shared" si="23"/>
        <v>0</v>
      </c>
    </row>
    <row r="337" spans="1:13" x14ac:dyDescent="0.25">
      <c r="A337" s="10"/>
      <c r="B337" s="22"/>
      <c r="C337" s="36" t="s">
        <v>28</v>
      </c>
      <c r="D337" s="1"/>
      <c r="E337" s="11"/>
      <c r="F337" s="11"/>
      <c r="G337" s="38">
        <f t="shared" ref="G337:G350" si="24">G336+E337-F337</f>
        <v>9477261.2899999991</v>
      </c>
      <c r="H337" s="73"/>
      <c r="I337" s="40"/>
      <c r="J337" s="67"/>
      <c r="K337" s="11">
        <f t="shared" ref="K337:K350" si="25">H337+I337-J337</f>
        <v>0</v>
      </c>
      <c r="L337" s="2">
        <f t="shared" ref="L337:L350" si="26">H337+I337+J337-F337</f>
        <v>0</v>
      </c>
      <c r="M337" s="125">
        <f t="shared" ref="M337:M350" si="27">F337*0.2</f>
        <v>0</v>
      </c>
    </row>
    <row r="338" spans="1:13" x14ac:dyDescent="0.25">
      <c r="A338" s="10"/>
      <c r="B338" s="22"/>
      <c r="C338" s="36" t="s">
        <v>28</v>
      </c>
      <c r="D338" s="1"/>
      <c r="E338" s="11"/>
      <c r="F338" s="11"/>
      <c r="G338" s="38">
        <f t="shared" si="24"/>
        <v>9477261.2899999991</v>
      </c>
      <c r="H338" s="73"/>
      <c r="I338" s="40"/>
      <c r="J338" s="67"/>
      <c r="K338" s="11">
        <f t="shared" si="25"/>
        <v>0</v>
      </c>
      <c r="L338" s="2">
        <f t="shared" si="26"/>
        <v>0</v>
      </c>
      <c r="M338" s="125">
        <f t="shared" si="27"/>
        <v>0</v>
      </c>
    </row>
    <row r="339" spans="1:13" x14ac:dyDescent="0.25">
      <c r="A339" s="10"/>
      <c r="B339" s="22"/>
      <c r="C339" s="36" t="s">
        <v>28</v>
      </c>
      <c r="D339" s="1"/>
      <c r="E339" s="11"/>
      <c r="F339" s="11"/>
      <c r="G339" s="38">
        <f t="shared" si="24"/>
        <v>9477261.2899999991</v>
      </c>
      <c r="H339" s="73"/>
      <c r="I339" s="40"/>
      <c r="J339" s="67"/>
      <c r="K339" s="11">
        <f t="shared" si="25"/>
        <v>0</v>
      </c>
      <c r="L339" s="2">
        <f t="shared" si="26"/>
        <v>0</v>
      </c>
      <c r="M339" s="125">
        <f t="shared" si="27"/>
        <v>0</v>
      </c>
    </row>
    <row r="340" spans="1:13" x14ac:dyDescent="0.25">
      <c r="A340" s="10"/>
      <c r="B340" s="22"/>
      <c r="C340" s="36" t="s">
        <v>28</v>
      </c>
      <c r="D340" s="1"/>
      <c r="E340" s="11"/>
      <c r="F340" s="11"/>
      <c r="G340" s="38">
        <f t="shared" si="24"/>
        <v>9477261.2899999991</v>
      </c>
      <c r="H340" s="73"/>
      <c r="I340" s="40"/>
      <c r="J340" s="67"/>
      <c r="K340" s="11">
        <f t="shared" si="25"/>
        <v>0</v>
      </c>
      <c r="L340" s="2">
        <f t="shared" si="26"/>
        <v>0</v>
      </c>
      <c r="M340" s="125">
        <f t="shared" si="27"/>
        <v>0</v>
      </c>
    </row>
    <row r="341" spans="1:13" x14ac:dyDescent="0.25">
      <c r="A341" s="10"/>
      <c r="B341" s="22"/>
      <c r="C341" s="36" t="s">
        <v>28</v>
      </c>
      <c r="D341" s="1"/>
      <c r="E341" s="11"/>
      <c r="F341" s="11"/>
      <c r="G341" s="38">
        <f t="shared" si="24"/>
        <v>9477261.2899999991</v>
      </c>
      <c r="H341" s="73"/>
      <c r="I341" s="40"/>
      <c r="J341" s="67"/>
      <c r="K341" s="11">
        <f t="shared" si="25"/>
        <v>0</v>
      </c>
      <c r="L341" s="2">
        <f t="shared" si="26"/>
        <v>0</v>
      </c>
      <c r="M341" s="125">
        <f t="shared" si="27"/>
        <v>0</v>
      </c>
    </row>
    <row r="342" spans="1:13" x14ac:dyDescent="0.25">
      <c r="A342" s="10"/>
      <c r="B342" s="22"/>
      <c r="C342" s="36" t="s">
        <v>28</v>
      </c>
      <c r="D342" s="1"/>
      <c r="E342" s="11"/>
      <c r="F342" s="11"/>
      <c r="G342" s="38">
        <f t="shared" si="24"/>
        <v>9477261.2899999991</v>
      </c>
      <c r="H342" s="73"/>
      <c r="I342" s="40"/>
      <c r="J342" s="67"/>
      <c r="K342" s="11">
        <f t="shared" si="25"/>
        <v>0</v>
      </c>
      <c r="L342" s="2">
        <f t="shared" si="26"/>
        <v>0</v>
      </c>
      <c r="M342" s="125">
        <f t="shared" si="27"/>
        <v>0</v>
      </c>
    </row>
    <row r="343" spans="1:13" x14ac:dyDescent="0.25">
      <c r="A343" s="10"/>
      <c r="B343" s="22"/>
      <c r="C343" s="36" t="s">
        <v>28</v>
      </c>
      <c r="D343" s="1"/>
      <c r="E343" s="11"/>
      <c r="F343" s="11"/>
      <c r="G343" s="38">
        <f t="shared" si="24"/>
        <v>9477261.2899999991</v>
      </c>
      <c r="H343" s="73"/>
      <c r="I343" s="40"/>
      <c r="J343" s="67"/>
      <c r="K343" s="11">
        <f t="shared" si="25"/>
        <v>0</v>
      </c>
      <c r="L343" s="2">
        <f t="shared" si="26"/>
        <v>0</v>
      </c>
      <c r="M343" s="125">
        <f t="shared" si="27"/>
        <v>0</v>
      </c>
    </row>
    <row r="344" spans="1:13" x14ac:dyDescent="0.25">
      <c r="A344" s="10"/>
      <c r="B344" s="22"/>
      <c r="C344" s="36" t="s">
        <v>28</v>
      </c>
      <c r="D344" s="1"/>
      <c r="E344" s="11"/>
      <c r="F344" s="11"/>
      <c r="G344" s="38">
        <f t="shared" si="24"/>
        <v>9477261.2899999991</v>
      </c>
      <c r="H344" s="73"/>
      <c r="I344" s="40"/>
      <c r="J344" s="67"/>
      <c r="K344" s="11">
        <f t="shared" si="25"/>
        <v>0</v>
      </c>
      <c r="L344" s="2">
        <f t="shared" si="26"/>
        <v>0</v>
      </c>
      <c r="M344" s="125">
        <f t="shared" si="27"/>
        <v>0</v>
      </c>
    </row>
    <row r="345" spans="1:13" x14ac:dyDescent="0.25">
      <c r="A345" s="10"/>
      <c r="B345" s="22"/>
      <c r="C345" s="36" t="s">
        <v>28</v>
      </c>
      <c r="D345" s="1"/>
      <c r="E345" s="11"/>
      <c r="F345" s="11"/>
      <c r="G345" s="38">
        <f t="shared" si="24"/>
        <v>9477261.2899999991</v>
      </c>
      <c r="H345" s="73"/>
      <c r="I345" s="40"/>
      <c r="J345" s="67"/>
      <c r="K345" s="11">
        <f t="shared" si="25"/>
        <v>0</v>
      </c>
      <c r="L345" s="2">
        <f t="shared" si="26"/>
        <v>0</v>
      </c>
      <c r="M345" s="125">
        <f t="shared" si="27"/>
        <v>0</v>
      </c>
    </row>
    <row r="346" spans="1:13" x14ac:dyDescent="0.25">
      <c r="A346" s="10"/>
      <c r="B346" s="22"/>
      <c r="C346" s="36" t="s">
        <v>28</v>
      </c>
      <c r="D346" s="1"/>
      <c r="E346" s="11"/>
      <c r="F346" s="11"/>
      <c r="G346" s="38">
        <f t="shared" si="24"/>
        <v>9477261.2899999991</v>
      </c>
      <c r="H346" s="73"/>
      <c r="I346" s="40"/>
      <c r="J346" s="67"/>
      <c r="K346" s="11">
        <f t="shared" si="25"/>
        <v>0</v>
      </c>
      <c r="L346" s="2">
        <f t="shared" si="26"/>
        <v>0</v>
      </c>
      <c r="M346" s="125">
        <f t="shared" si="27"/>
        <v>0</v>
      </c>
    </row>
    <row r="347" spans="1:13" x14ac:dyDescent="0.25">
      <c r="A347" s="10"/>
      <c r="B347" s="22"/>
      <c r="C347" s="36" t="s">
        <v>28</v>
      </c>
      <c r="D347" s="1"/>
      <c r="E347" s="11"/>
      <c r="F347" s="11"/>
      <c r="G347" s="38">
        <f t="shared" si="24"/>
        <v>9477261.2899999991</v>
      </c>
      <c r="H347" s="73"/>
      <c r="I347" s="40"/>
      <c r="J347" s="67"/>
      <c r="K347" s="11">
        <f t="shared" si="25"/>
        <v>0</v>
      </c>
      <c r="L347" s="2">
        <f t="shared" si="26"/>
        <v>0</v>
      </c>
      <c r="M347" s="125">
        <f t="shared" si="27"/>
        <v>0</v>
      </c>
    </row>
    <row r="348" spans="1:13" x14ac:dyDescent="0.25">
      <c r="A348" s="10"/>
      <c r="B348" s="22"/>
      <c r="C348" s="36" t="s">
        <v>28</v>
      </c>
      <c r="D348" s="1"/>
      <c r="E348" s="11"/>
      <c r="F348" s="11"/>
      <c r="G348" s="38">
        <f t="shared" si="24"/>
        <v>9477261.2899999991</v>
      </c>
      <c r="H348" s="73"/>
      <c r="I348" s="40"/>
      <c r="J348" s="67"/>
      <c r="K348" s="11">
        <f t="shared" si="25"/>
        <v>0</v>
      </c>
      <c r="L348" s="2">
        <f t="shared" si="26"/>
        <v>0</v>
      </c>
      <c r="M348" s="125">
        <f t="shared" si="27"/>
        <v>0</v>
      </c>
    </row>
    <row r="349" spans="1:13" x14ac:dyDescent="0.25">
      <c r="A349" s="10"/>
      <c r="B349" s="22"/>
      <c r="C349" s="36" t="s">
        <v>28</v>
      </c>
      <c r="D349" s="1"/>
      <c r="E349" s="11"/>
      <c r="F349" s="11"/>
      <c r="G349" s="38">
        <f t="shared" si="24"/>
        <v>9477261.2899999991</v>
      </c>
      <c r="H349" s="73"/>
      <c r="I349" s="40"/>
      <c r="J349" s="67"/>
      <c r="K349" s="11">
        <f t="shared" si="25"/>
        <v>0</v>
      </c>
      <c r="L349" s="2">
        <f t="shared" si="26"/>
        <v>0</v>
      </c>
      <c r="M349" s="125">
        <f t="shared" si="27"/>
        <v>0</v>
      </c>
    </row>
    <row r="350" spans="1:13" x14ac:dyDescent="0.25">
      <c r="A350" s="10"/>
      <c r="B350" s="22"/>
      <c r="C350" s="36" t="s">
        <v>28</v>
      </c>
      <c r="D350" s="1"/>
      <c r="E350" s="11"/>
      <c r="F350" s="11"/>
      <c r="G350" s="38">
        <f t="shared" si="24"/>
        <v>9477261.2899999991</v>
      </c>
      <c r="H350" s="73"/>
      <c r="I350" s="40"/>
      <c r="J350" s="67"/>
      <c r="K350" s="11">
        <f t="shared" si="25"/>
        <v>0</v>
      </c>
      <c r="L350" s="2">
        <f t="shared" si="26"/>
        <v>0</v>
      </c>
      <c r="M350" s="125">
        <f t="shared" si="27"/>
        <v>0</v>
      </c>
    </row>
  </sheetData>
  <dataValidations count="1">
    <dataValidation type="list" allowBlank="1" showInputMessage="1" showErrorMessage="1" sqref="C5:C350" xr:uid="{4800835E-E0DA-4967-B259-0CEE004BAAE8}">
      <formula1>OPERACION</formula1>
    </dataValidation>
  </dataValidations>
  <pageMargins left="0.7" right="0.7" top="0.75" bottom="0.75" header="0.3" footer="0.3"/>
  <pageSetup paperSize="9"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O350"/>
  <sheetViews>
    <sheetView topLeftCell="A70" zoomScaleNormal="100" workbookViewId="0">
      <selection activeCell="G78" sqref="G78"/>
    </sheetView>
  </sheetViews>
  <sheetFormatPr baseColWidth="10" defaultRowHeight="15" x14ac:dyDescent="0.25"/>
  <cols>
    <col min="2" max="2" width="12.7109375" bestFit="1" customWidth="1"/>
    <col min="3" max="3" width="18.42578125" customWidth="1"/>
    <col min="4" max="4" width="20.28515625" customWidth="1"/>
    <col min="5" max="5" width="20.7109375" customWidth="1"/>
    <col min="6" max="6" width="16.42578125" customWidth="1"/>
    <col min="7" max="7" width="19.28515625" customWidth="1"/>
    <col min="8" max="8" width="13.5703125" bestFit="1" customWidth="1"/>
    <col min="9" max="9" width="14.5703125" bestFit="1" customWidth="1"/>
    <col min="10" max="10" width="16.7109375" customWidth="1"/>
    <col min="11" max="11" width="13.140625" customWidth="1"/>
    <col min="12" max="12" width="12.5703125" customWidth="1"/>
    <col min="13" max="13" width="14.140625" style="78" customWidth="1"/>
  </cols>
  <sheetData>
    <row r="1" spans="1:15" x14ac:dyDescent="0.25">
      <c r="A1" s="29">
        <v>4242099286</v>
      </c>
    </row>
    <row r="2" spans="1:15" x14ac:dyDescent="0.25">
      <c r="A2" s="4" t="s">
        <v>3</v>
      </c>
      <c r="B2" s="20">
        <v>12821136.73</v>
      </c>
      <c r="E2" s="26" t="s">
        <v>9</v>
      </c>
      <c r="F2" s="27" t="s">
        <v>10</v>
      </c>
      <c r="G2" s="28" t="s">
        <v>13</v>
      </c>
      <c r="H2" s="28" t="s">
        <v>4</v>
      </c>
      <c r="I2" s="27" t="s">
        <v>8</v>
      </c>
      <c r="J2" s="27" t="s">
        <v>19</v>
      </c>
      <c r="K2" s="30" t="s">
        <v>12</v>
      </c>
      <c r="L2" s="24"/>
      <c r="M2" s="123"/>
    </row>
    <row r="3" spans="1:15" x14ac:dyDescent="0.25">
      <c r="A3" s="4" t="s">
        <v>7</v>
      </c>
      <c r="B3" s="21">
        <f>G3</f>
        <v>6883173.7299999893</v>
      </c>
      <c r="C3" s="5"/>
      <c r="D3" s="5"/>
      <c r="E3" s="3">
        <f>SUM(E5:E80)</f>
        <v>173612037</v>
      </c>
      <c r="F3" s="3">
        <f>SUM(F5:F80)</f>
        <v>179550000</v>
      </c>
      <c r="G3" s="3">
        <f>B2+E3-F3</f>
        <v>6883173.7299999893</v>
      </c>
      <c r="H3" s="15">
        <f>SUM(L5:L80)</f>
        <v>35805000</v>
      </c>
      <c r="I3" s="25">
        <f>SUM(H5:H380)</f>
        <v>54244000</v>
      </c>
      <c r="J3" s="25">
        <f>SUM(I5:I380)</f>
        <v>161111000</v>
      </c>
      <c r="K3" s="25">
        <f>SUM(J5:J80)</f>
        <v>0</v>
      </c>
      <c r="L3" s="13"/>
      <c r="M3" s="123"/>
      <c r="N3" s="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24" t="s">
        <v>35</v>
      </c>
    </row>
    <row r="5" spans="1:15" x14ac:dyDescent="0.25">
      <c r="A5" s="34">
        <v>44109</v>
      </c>
      <c r="B5" s="143"/>
      <c r="C5" s="36" t="s">
        <v>36</v>
      </c>
      <c r="D5" s="36" t="s">
        <v>37</v>
      </c>
      <c r="E5" s="37"/>
      <c r="F5" s="37">
        <v>3750000</v>
      </c>
      <c r="G5" s="38">
        <f>B2+E5-F5</f>
        <v>9071136.7300000004</v>
      </c>
      <c r="H5" s="72">
        <v>780000</v>
      </c>
      <c r="I5" s="72">
        <v>3720000</v>
      </c>
      <c r="J5" s="76"/>
      <c r="K5" s="37">
        <f>H5+I5-J5</f>
        <v>4500000</v>
      </c>
      <c r="L5" s="38">
        <f t="shared" ref="L5:L36" si="0">H5+I5+J5-F5</f>
        <v>750000</v>
      </c>
      <c r="M5" s="125">
        <f>F5*0.2</f>
        <v>750000</v>
      </c>
    </row>
    <row r="6" spans="1:15" x14ac:dyDescent="0.25">
      <c r="A6" s="34">
        <v>44110</v>
      </c>
      <c r="B6" s="145"/>
      <c r="C6" s="36" t="s">
        <v>36</v>
      </c>
      <c r="D6" s="36" t="s">
        <v>45</v>
      </c>
      <c r="E6" s="37"/>
      <c r="F6" s="37">
        <v>1950000</v>
      </c>
      <c r="G6" s="38">
        <f t="shared" ref="G6:G37" si="1">G5+E6-F6</f>
        <v>7121136.7300000004</v>
      </c>
      <c r="H6" s="72">
        <v>1530000</v>
      </c>
      <c r="I6" s="72">
        <v>840000</v>
      </c>
      <c r="J6" s="76"/>
      <c r="K6" s="37">
        <f t="shared" ref="K6:K69" si="2">H6+I6-J6</f>
        <v>2370000</v>
      </c>
      <c r="L6" s="38">
        <f t="shared" si="0"/>
        <v>420000</v>
      </c>
      <c r="M6" s="125">
        <f>F6*0.2</f>
        <v>390000</v>
      </c>
    </row>
    <row r="7" spans="1:15" x14ac:dyDescent="0.25">
      <c r="A7" s="34">
        <v>44113</v>
      </c>
      <c r="B7" s="35"/>
      <c r="C7" s="36" t="s">
        <v>36</v>
      </c>
      <c r="D7" s="36" t="s">
        <v>61</v>
      </c>
      <c r="E7" s="37"/>
      <c r="F7" s="37">
        <v>200000</v>
      </c>
      <c r="G7" s="38">
        <f t="shared" si="1"/>
        <v>6921136.7300000004</v>
      </c>
      <c r="H7" s="72"/>
      <c r="I7" s="72">
        <v>240000</v>
      </c>
      <c r="J7" s="76"/>
      <c r="K7" s="37">
        <f t="shared" si="2"/>
        <v>240000</v>
      </c>
      <c r="L7" s="38">
        <f t="shared" si="0"/>
        <v>40000</v>
      </c>
      <c r="M7" s="125">
        <f>F7*0.2</f>
        <v>40000</v>
      </c>
    </row>
    <row r="8" spans="1:15" x14ac:dyDescent="0.25">
      <c r="A8" s="34">
        <v>44113</v>
      </c>
      <c r="B8" s="35"/>
      <c r="C8" s="36" t="s">
        <v>36</v>
      </c>
      <c r="D8" s="36" t="s">
        <v>56</v>
      </c>
      <c r="E8" s="37"/>
      <c r="F8" s="37">
        <v>200000</v>
      </c>
      <c r="G8" s="38">
        <f t="shared" si="1"/>
        <v>6721136.7300000004</v>
      </c>
      <c r="H8" s="72"/>
      <c r="I8" s="72">
        <v>240000</v>
      </c>
      <c r="J8" s="76"/>
      <c r="K8" s="37">
        <f t="shared" si="2"/>
        <v>240000</v>
      </c>
      <c r="L8" s="38">
        <f t="shared" si="0"/>
        <v>40000</v>
      </c>
      <c r="M8" s="125">
        <f t="shared" ref="M8:M69" si="3">F8*0.2</f>
        <v>40000</v>
      </c>
      <c r="O8">
        <f>+TOTALES!A3909-10</f>
        <v>-10</v>
      </c>
    </row>
    <row r="9" spans="1:15" x14ac:dyDescent="0.25">
      <c r="A9" s="34">
        <v>44115</v>
      </c>
      <c r="B9" s="35"/>
      <c r="C9" s="36" t="s">
        <v>36</v>
      </c>
      <c r="D9" s="36" t="s">
        <v>37</v>
      </c>
      <c r="E9" s="37"/>
      <c r="F9" s="37">
        <v>2400000</v>
      </c>
      <c r="G9" s="38">
        <f t="shared" si="1"/>
        <v>4321136.7300000004</v>
      </c>
      <c r="H9" s="72"/>
      <c r="I9" s="72">
        <v>2880000</v>
      </c>
      <c r="J9" s="76"/>
      <c r="K9" s="37">
        <f t="shared" si="2"/>
        <v>2880000</v>
      </c>
      <c r="L9" s="38">
        <f t="shared" si="0"/>
        <v>480000</v>
      </c>
      <c r="M9" s="125">
        <f t="shared" si="3"/>
        <v>480000</v>
      </c>
    </row>
    <row r="10" spans="1:15" x14ac:dyDescent="0.25">
      <c r="A10" s="34">
        <v>44117</v>
      </c>
      <c r="B10" s="35"/>
      <c r="C10" s="36" t="s">
        <v>36</v>
      </c>
      <c r="D10" s="36" t="s">
        <v>49</v>
      </c>
      <c r="E10" s="37"/>
      <c r="F10" s="37">
        <v>1800000</v>
      </c>
      <c r="G10" s="38">
        <f t="shared" si="1"/>
        <v>2521136.7300000004</v>
      </c>
      <c r="H10" s="72">
        <v>1232000</v>
      </c>
      <c r="I10" s="72">
        <v>930000</v>
      </c>
      <c r="J10" s="76"/>
      <c r="K10" s="37">
        <f t="shared" si="2"/>
        <v>2162000</v>
      </c>
      <c r="L10" s="38">
        <f t="shared" si="0"/>
        <v>362000</v>
      </c>
      <c r="M10" s="125">
        <f t="shared" si="3"/>
        <v>360000</v>
      </c>
    </row>
    <row r="11" spans="1:15" x14ac:dyDescent="0.25">
      <c r="A11" s="34">
        <v>44118</v>
      </c>
      <c r="B11" s="35"/>
      <c r="C11" s="36" t="s">
        <v>36</v>
      </c>
      <c r="D11" s="36" t="s">
        <v>87</v>
      </c>
      <c r="E11" s="37"/>
      <c r="F11" s="37">
        <v>2100000</v>
      </c>
      <c r="G11" s="38">
        <f t="shared" si="1"/>
        <v>421136.73000000045</v>
      </c>
      <c r="H11" s="72">
        <v>480000</v>
      </c>
      <c r="I11" s="72">
        <v>2040000</v>
      </c>
      <c r="J11" s="76"/>
      <c r="K11" s="37">
        <f t="shared" si="2"/>
        <v>2520000</v>
      </c>
      <c r="L11" s="38">
        <f t="shared" si="0"/>
        <v>420000</v>
      </c>
      <c r="M11" s="125">
        <f t="shared" si="3"/>
        <v>420000</v>
      </c>
    </row>
    <row r="12" spans="1:15" x14ac:dyDescent="0.25">
      <c r="A12" s="10">
        <v>44125</v>
      </c>
      <c r="B12" s="22"/>
      <c r="C12" s="36" t="s">
        <v>102</v>
      </c>
      <c r="D12" s="1"/>
      <c r="E12" s="37">
        <v>20903010</v>
      </c>
      <c r="F12" s="37"/>
      <c r="G12" s="38">
        <f t="shared" si="1"/>
        <v>21324146.73</v>
      </c>
      <c r="H12" s="72"/>
      <c r="I12" s="53"/>
      <c r="J12" s="67"/>
      <c r="K12" s="37">
        <f t="shared" si="2"/>
        <v>0</v>
      </c>
      <c r="L12" s="38">
        <f t="shared" si="0"/>
        <v>0</v>
      </c>
      <c r="M12" s="125">
        <f t="shared" si="3"/>
        <v>0</v>
      </c>
    </row>
    <row r="13" spans="1:15" x14ac:dyDescent="0.25">
      <c r="A13" s="10">
        <v>44125</v>
      </c>
      <c r="B13" s="22"/>
      <c r="C13" s="36" t="s">
        <v>36</v>
      </c>
      <c r="D13" s="1" t="s">
        <v>89</v>
      </c>
      <c r="E13" s="37"/>
      <c r="F13" s="37">
        <v>100000</v>
      </c>
      <c r="G13" s="38">
        <f t="shared" si="1"/>
        <v>21224146.73</v>
      </c>
      <c r="H13" s="72">
        <v>120000</v>
      </c>
      <c r="I13" s="53"/>
      <c r="J13" s="67"/>
      <c r="K13" s="37">
        <f t="shared" si="2"/>
        <v>120000</v>
      </c>
      <c r="L13" s="38">
        <f t="shared" si="0"/>
        <v>20000</v>
      </c>
      <c r="M13" s="125">
        <f t="shared" si="3"/>
        <v>20000</v>
      </c>
    </row>
    <row r="14" spans="1:15" x14ac:dyDescent="0.25">
      <c r="A14" s="10">
        <v>44126</v>
      </c>
      <c r="B14" s="22"/>
      <c r="C14" s="36" t="s">
        <v>36</v>
      </c>
      <c r="D14" s="1"/>
      <c r="E14" s="11">
        <v>0</v>
      </c>
      <c r="F14" s="11">
        <v>550000</v>
      </c>
      <c r="G14" s="38">
        <f t="shared" si="1"/>
        <v>20674146.73</v>
      </c>
      <c r="H14" s="73">
        <v>420000</v>
      </c>
      <c r="I14" s="40">
        <v>240000</v>
      </c>
      <c r="J14" s="67"/>
      <c r="K14" s="11">
        <f t="shared" si="2"/>
        <v>660000</v>
      </c>
      <c r="L14" s="2">
        <f t="shared" si="0"/>
        <v>110000</v>
      </c>
      <c r="M14" s="125">
        <f t="shared" si="3"/>
        <v>110000</v>
      </c>
    </row>
    <row r="15" spans="1:15" x14ac:dyDescent="0.25">
      <c r="A15" s="10">
        <v>44127</v>
      </c>
      <c r="B15" s="22"/>
      <c r="C15" s="36" t="s">
        <v>36</v>
      </c>
      <c r="D15" s="1" t="s">
        <v>39</v>
      </c>
      <c r="E15" s="11"/>
      <c r="F15" s="11">
        <v>800000</v>
      </c>
      <c r="G15" s="38">
        <f t="shared" si="1"/>
        <v>19874146.73</v>
      </c>
      <c r="H15" s="73">
        <v>300000</v>
      </c>
      <c r="I15" s="40">
        <v>660000</v>
      </c>
      <c r="J15" s="67"/>
      <c r="K15" s="11">
        <f t="shared" si="2"/>
        <v>960000</v>
      </c>
      <c r="L15" s="2">
        <f t="shared" si="0"/>
        <v>160000</v>
      </c>
      <c r="M15" s="125">
        <f t="shared" si="3"/>
        <v>160000</v>
      </c>
    </row>
    <row r="16" spans="1:15" x14ac:dyDescent="0.25">
      <c r="A16" s="10">
        <v>44128</v>
      </c>
      <c r="B16" s="22"/>
      <c r="C16" s="36" t="s">
        <v>36</v>
      </c>
      <c r="D16" s="1"/>
      <c r="E16" s="11"/>
      <c r="F16" s="11">
        <v>400000</v>
      </c>
      <c r="G16" s="38">
        <f t="shared" si="1"/>
        <v>19474146.73</v>
      </c>
      <c r="H16" s="73">
        <v>480000</v>
      </c>
      <c r="I16" s="40"/>
      <c r="J16" s="67"/>
      <c r="K16" s="11">
        <f t="shared" si="2"/>
        <v>480000</v>
      </c>
      <c r="L16" s="2">
        <f t="shared" si="0"/>
        <v>80000</v>
      </c>
      <c r="M16" s="125">
        <f t="shared" si="3"/>
        <v>80000</v>
      </c>
    </row>
    <row r="17" spans="1:13" x14ac:dyDescent="0.25">
      <c r="A17" s="10">
        <v>44128</v>
      </c>
      <c r="B17" s="22"/>
      <c r="C17" s="36" t="s">
        <v>36</v>
      </c>
      <c r="D17" s="1" t="s">
        <v>113</v>
      </c>
      <c r="E17" s="11"/>
      <c r="F17" s="11">
        <v>100000</v>
      </c>
      <c r="G17" s="38">
        <f t="shared" si="1"/>
        <v>19374146.73</v>
      </c>
      <c r="H17" s="73">
        <v>120000</v>
      </c>
      <c r="I17" s="40"/>
      <c r="J17" s="67"/>
      <c r="K17" s="11">
        <f t="shared" si="2"/>
        <v>120000</v>
      </c>
      <c r="L17" s="2">
        <f t="shared" si="0"/>
        <v>20000</v>
      </c>
      <c r="M17" s="125">
        <f t="shared" si="3"/>
        <v>20000</v>
      </c>
    </row>
    <row r="18" spans="1:13" x14ac:dyDescent="0.25">
      <c r="A18" s="10">
        <v>44129</v>
      </c>
      <c r="B18" s="22"/>
      <c r="C18" s="36" t="s">
        <v>36</v>
      </c>
      <c r="D18" s="1" t="s">
        <v>37</v>
      </c>
      <c r="E18" s="11"/>
      <c r="F18" s="11">
        <v>3250000</v>
      </c>
      <c r="G18" s="38">
        <f t="shared" si="1"/>
        <v>16124146.73</v>
      </c>
      <c r="H18" s="73">
        <v>1080000</v>
      </c>
      <c r="I18" s="40">
        <v>2820000</v>
      </c>
      <c r="J18" s="67"/>
      <c r="K18" s="11">
        <f t="shared" si="2"/>
        <v>3900000</v>
      </c>
      <c r="L18" s="2">
        <f t="shared" si="0"/>
        <v>650000</v>
      </c>
      <c r="M18" s="125">
        <f t="shared" si="3"/>
        <v>650000</v>
      </c>
    </row>
    <row r="19" spans="1:13" x14ac:dyDescent="0.25">
      <c r="A19" s="10">
        <v>44130</v>
      </c>
      <c r="B19" s="22"/>
      <c r="C19" s="36" t="s">
        <v>36</v>
      </c>
      <c r="D19" s="1" t="s">
        <v>87</v>
      </c>
      <c r="E19" s="11"/>
      <c r="F19" s="11">
        <v>3000000</v>
      </c>
      <c r="G19" s="38">
        <f t="shared" si="1"/>
        <v>13124146.73</v>
      </c>
      <c r="H19" s="73">
        <v>1200000</v>
      </c>
      <c r="I19" s="40">
        <v>2400000</v>
      </c>
      <c r="J19" s="67"/>
      <c r="K19" s="11">
        <f t="shared" si="2"/>
        <v>3600000</v>
      </c>
      <c r="L19" s="2">
        <f t="shared" si="0"/>
        <v>600000</v>
      </c>
      <c r="M19" s="125">
        <f t="shared" si="3"/>
        <v>600000</v>
      </c>
    </row>
    <row r="20" spans="1:13" x14ac:dyDescent="0.25">
      <c r="A20" s="10">
        <v>44131</v>
      </c>
      <c r="B20" s="22"/>
      <c r="C20" s="36" t="s">
        <v>36</v>
      </c>
      <c r="D20" s="1" t="s">
        <v>87</v>
      </c>
      <c r="E20" s="11"/>
      <c r="F20" s="11">
        <v>3100000</v>
      </c>
      <c r="G20" s="38">
        <f t="shared" si="1"/>
        <v>10024146.73</v>
      </c>
      <c r="H20" s="73">
        <v>1200000</v>
      </c>
      <c r="I20" s="40">
        <v>2520000</v>
      </c>
      <c r="J20" s="67"/>
      <c r="K20" s="11">
        <f t="shared" si="2"/>
        <v>3720000</v>
      </c>
      <c r="L20" s="2">
        <f t="shared" si="0"/>
        <v>620000</v>
      </c>
      <c r="M20" s="125">
        <f t="shared" si="3"/>
        <v>620000</v>
      </c>
    </row>
    <row r="21" spans="1:13" x14ac:dyDescent="0.25">
      <c r="A21" s="10">
        <v>44132</v>
      </c>
      <c r="B21" s="22"/>
      <c r="C21" s="36" t="s">
        <v>36</v>
      </c>
      <c r="D21" s="1" t="s">
        <v>56</v>
      </c>
      <c r="E21" s="11"/>
      <c r="F21" s="11">
        <v>2700000</v>
      </c>
      <c r="G21" s="38">
        <f t="shared" si="1"/>
        <v>7324146.7300000004</v>
      </c>
      <c r="H21" s="73">
        <v>480000</v>
      </c>
      <c r="I21" s="40">
        <v>2760000</v>
      </c>
      <c r="J21" s="67"/>
      <c r="K21" s="11">
        <f t="shared" si="2"/>
        <v>3240000</v>
      </c>
      <c r="L21" s="2">
        <f t="shared" si="0"/>
        <v>540000</v>
      </c>
      <c r="M21" s="125">
        <f t="shared" si="3"/>
        <v>540000</v>
      </c>
    </row>
    <row r="22" spans="1:13" x14ac:dyDescent="0.25">
      <c r="A22" s="10">
        <v>44133</v>
      </c>
      <c r="B22" s="22"/>
      <c r="C22" s="36" t="s">
        <v>36</v>
      </c>
      <c r="D22" s="1" t="s">
        <v>61</v>
      </c>
      <c r="E22" s="11"/>
      <c r="F22" s="11">
        <v>2300000</v>
      </c>
      <c r="G22" s="38">
        <f t="shared" si="1"/>
        <v>5024146.7300000004</v>
      </c>
      <c r="H22" s="73">
        <v>890000</v>
      </c>
      <c r="I22" s="40">
        <v>1870000</v>
      </c>
      <c r="J22" s="67"/>
      <c r="K22" s="11">
        <f t="shared" si="2"/>
        <v>2760000</v>
      </c>
      <c r="L22" s="2">
        <f t="shared" si="0"/>
        <v>460000</v>
      </c>
      <c r="M22" s="125">
        <f t="shared" si="3"/>
        <v>460000</v>
      </c>
    </row>
    <row r="23" spans="1:13" x14ac:dyDescent="0.25">
      <c r="A23" s="10">
        <v>44134</v>
      </c>
      <c r="B23" s="22"/>
      <c r="C23" s="36" t="s">
        <v>36</v>
      </c>
      <c r="D23" s="1" t="s">
        <v>45</v>
      </c>
      <c r="E23" s="11"/>
      <c r="F23" s="11">
        <v>2200000</v>
      </c>
      <c r="G23" s="38">
        <f t="shared" si="1"/>
        <v>2824146.7300000004</v>
      </c>
      <c r="H23" s="73"/>
      <c r="I23" s="40">
        <v>2640000</v>
      </c>
      <c r="J23" s="67"/>
      <c r="K23" s="11">
        <f t="shared" si="2"/>
        <v>2640000</v>
      </c>
      <c r="L23" s="2">
        <f t="shared" si="0"/>
        <v>440000</v>
      </c>
      <c r="M23" s="125">
        <f t="shared" si="3"/>
        <v>440000</v>
      </c>
    </row>
    <row r="24" spans="1:13" x14ac:dyDescent="0.25">
      <c r="A24" s="10">
        <v>44135</v>
      </c>
      <c r="B24" s="22"/>
      <c r="C24" s="36" t="s">
        <v>36</v>
      </c>
      <c r="D24" s="1" t="s">
        <v>87</v>
      </c>
      <c r="E24" s="11"/>
      <c r="F24" s="11">
        <v>1100000</v>
      </c>
      <c r="G24" s="38">
        <f t="shared" si="1"/>
        <v>1724146.7300000004</v>
      </c>
      <c r="H24" s="73">
        <v>810000</v>
      </c>
      <c r="I24" s="40">
        <v>510000</v>
      </c>
      <c r="J24" s="67"/>
      <c r="K24" s="11">
        <f t="shared" si="2"/>
        <v>1320000</v>
      </c>
      <c r="L24" s="2">
        <f t="shared" si="0"/>
        <v>220000</v>
      </c>
      <c r="M24" s="125">
        <f t="shared" si="3"/>
        <v>220000</v>
      </c>
    </row>
    <row r="25" spans="1:13" x14ac:dyDescent="0.25">
      <c r="A25" s="10">
        <v>44136</v>
      </c>
      <c r="B25" s="22"/>
      <c r="C25" s="36" t="s">
        <v>36</v>
      </c>
      <c r="D25" s="1" t="s">
        <v>130</v>
      </c>
      <c r="E25" s="11"/>
      <c r="F25" s="11">
        <v>1700000</v>
      </c>
      <c r="G25" s="38">
        <f t="shared" si="1"/>
        <v>24146.730000000447</v>
      </c>
      <c r="H25" s="73">
        <v>360000</v>
      </c>
      <c r="I25" s="40">
        <v>1680000</v>
      </c>
      <c r="J25" s="67"/>
      <c r="K25" s="11">
        <f t="shared" si="2"/>
        <v>2040000</v>
      </c>
      <c r="L25" s="2">
        <f t="shared" si="0"/>
        <v>340000</v>
      </c>
      <c r="M25" s="125">
        <f t="shared" si="3"/>
        <v>340000</v>
      </c>
    </row>
    <row r="26" spans="1:13" x14ac:dyDescent="0.25">
      <c r="A26" s="10">
        <v>44137</v>
      </c>
      <c r="B26" s="22"/>
      <c r="C26" s="36" t="s">
        <v>102</v>
      </c>
      <c r="D26" s="1"/>
      <c r="E26" s="11">
        <v>20903009</v>
      </c>
      <c r="F26" s="11"/>
      <c r="G26" s="38">
        <f t="shared" si="1"/>
        <v>20927155.73</v>
      </c>
      <c r="H26" s="73"/>
      <c r="I26" s="40"/>
      <c r="J26" s="67"/>
      <c r="K26" s="11">
        <f t="shared" si="2"/>
        <v>0</v>
      </c>
      <c r="L26" s="2">
        <f t="shared" si="0"/>
        <v>0</v>
      </c>
      <c r="M26" s="125">
        <f t="shared" si="3"/>
        <v>0</v>
      </c>
    </row>
    <row r="27" spans="1:13" x14ac:dyDescent="0.25">
      <c r="A27" s="10">
        <v>44107</v>
      </c>
      <c r="B27" s="22"/>
      <c r="C27" s="36" t="s">
        <v>36</v>
      </c>
      <c r="D27" s="1" t="s">
        <v>138</v>
      </c>
      <c r="E27" s="11"/>
      <c r="F27" s="11">
        <v>500000</v>
      </c>
      <c r="G27" s="38">
        <f t="shared" si="1"/>
        <v>20427155.73</v>
      </c>
      <c r="H27" s="73">
        <v>120000</v>
      </c>
      <c r="I27" s="40">
        <v>480000</v>
      </c>
      <c r="J27" s="67"/>
      <c r="K27" s="11">
        <f t="shared" si="2"/>
        <v>600000</v>
      </c>
      <c r="L27" s="2">
        <f t="shared" si="0"/>
        <v>100000</v>
      </c>
      <c r="M27" s="125">
        <f t="shared" si="3"/>
        <v>100000</v>
      </c>
    </row>
    <row r="28" spans="1:13" x14ac:dyDescent="0.25">
      <c r="A28" s="10">
        <v>44139</v>
      </c>
      <c r="B28" s="22"/>
      <c r="C28" s="36" t="s">
        <v>36</v>
      </c>
      <c r="D28" s="1" t="s">
        <v>140</v>
      </c>
      <c r="E28" s="11"/>
      <c r="F28" s="11">
        <v>1400000</v>
      </c>
      <c r="G28" s="38">
        <f t="shared" si="1"/>
        <v>19027155.73</v>
      </c>
      <c r="H28" s="73">
        <v>1382000</v>
      </c>
      <c r="I28" s="40">
        <v>320000</v>
      </c>
      <c r="J28" s="67"/>
      <c r="K28" s="11">
        <f t="shared" si="2"/>
        <v>1702000</v>
      </c>
      <c r="L28" s="2">
        <f t="shared" si="0"/>
        <v>302000</v>
      </c>
      <c r="M28" s="125">
        <f t="shared" si="3"/>
        <v>280000</v>
      </c>
    </row>
    <row r="29" spans="1:13" x14ac:dyDescent="0.25">
      <c r="A29" s="10">
        <v>44141</v>
      </c>
      <c r="B29" s="22"/>
      <c r="C29" s="36" t="s">
        <v>36</v>
      </c>
      <c r="D29" s="1" t="s">
        <v>61</v>
      </c>
      <c r="E29" s="11"/>
      <c r="F29" s="11">
        <v>1400000</v>
      </c>
      <c r="G29" s="38">
        <f t="shared" si="1"/>
        <v>17627155.73</v>
      </c>
      <c r="H29" s="73"/>
      <c r="I29" s="40">
        <v>1680000</v>
      </c>
      <c r="J29" s="67"/>
      <c r="K29" s="11">
        <f t="shared" si="2"/>
        <v>1680000</v>
      </c>
      <c r="L29" s="2">
        <f t="shared" si="0"/>
        <v>280000</v>
      </c>
      <c r="M29" s="125">
        <f t="shared" si="3"/>
        <v>280000</v>
      </c>
    </row>
    <row r="30" spans="1:13" x14ac:dyDescent="0.25">
      <c r="A30" s="10">
        <v>44141</v>
      </c>
      <c r="B30" s="22"/>
      <c r="C30" s="36" t="s">
        <v>36</v>
      </c>
      <c r="D30" s="1" t="s">
        <v>133</v>
      </c>
      <c r="E30" s="1"/>
      <c r="F30" s="11">
        <v>700000</v>
      </c>
      <c r="G30" s="38">
        <f t="shared" si="1"/>
        <v>16927155.73</v>
      </c>
      <c r="H30" s="73"/>
      <c r="I30" s="40">
        <v>840000</v>
      </c>
      <c r="J30" s="67"/>
      <c r="K30" s="11">
        <f t="shared" si="2"/>
        <v>840000</v>
      </c>
      <c r="L30" s="2">
        <f t="shared" si="0"/>
        <v>140000</v>
      </c>
      <c r="M30" s="125" t="s">
        <v>27</v>
      </c>
    </row>
    <row r="31" spans="1:13" x14ac:dyDescent="0.25">
      <c r="A31" s="10">
        <v>44142</v>
      </c>
      <c r="B31" s="22"/>
      <c r="C31" s="36" t="s">
        <v>36</v>
      </c>
      <c r="D31" s="1" t="s">
        <v>38</v>
      </c>
      <c r="E31" s="11"/>
      <c r="F31" s="11">
        <v>2050000</v>
      </c>
      <c r="G31" s="38">
        <f t="shared" si="1"/>
        <v>14877155.73</v>
      </c>
      <c r="H31" s="73">
        <v>666000</v>
      </c>
      <c r="I31" s="40">
        <v>1800000</v>
      </c>
      <c r="J31" s="67"/>
      <c r="K31" s="11">
        <f t="shared" si="2"/>
        <v>2466000</v>
      </c>
      <c r="L31" s="2">
        <f t="shared" si="0"/>
        <v>416000</v>
      </c>
      <c r="M31" s="125">
        <f t="shared" si="3"/>
        <v>410000</v>
      </c>
    </row>
    <row r="32" spans="1:13" x14ac:dyDescent="0.25">
      <c r="A32" s="10">
        <v>44144</v>
      </c>
      <c r="B32" s="22"/>
      <c r="C32" s="36" t="s">
        <v>36</v>
      </c>
      <c r="D32" s="1" t="s">
        <v>61</v>
      </c>
      <c r="E32" s="11"/>
      <c r="F32" s="11">
        <v>2400000</v>
      </c>
      <c r="G32" s="38">
        <f t="shared" si="1"/>
        <v>12477155.73</v>
      </c>
      <c r="H32" s="73"/>
      <c r="I32" s="40">
        <v>2880000</v>
      </c>
      <c r="J32" s="67"/>
      <c r="K32" s="11">
        <f t="shared" si="2"/>
        <v>2880000</v>
      </c>
      <c r="L32" s="2">
        <f t="shared" si="0"/>
        <v>480000</v>
      </c>
      <c r="M32" s="125">
        <f t="shared" si="3"/>
        <v>480000</v>
      </c>
    </row>
    <row r="33" spans="1:14" x14ac:dyDescent="0.25">
      <c r="A33" s="10">
        <v>44145</v>
      </c>
      <c r="B33" s="22"/>
      <c r="C33" s="36" t="s">
        <v>36</v>
      </c>
      <c r="D33" s="1" t="s">
        <v>37</v>
      </c>
      <c r="E33" s="11"/>
      <c r="F33" s="11">
        <v>6400000</v>
      </c>
      <c r="G33" s="38">
        <f t="shared" si="1"/>
        <v>6077155.7300000004</v>
      </c>
      <c r="H33" s="73">
        <v>3085000</v>
      </c>
      <c r="I33" s="40">
        <v>4685000</v>
      </c>
      <c r="J33" s="67"/>
      <c r="K33" s="11">
        <f t="shared" si="2"/>
        <v>7770000</v>
      </c>
      <c r="L33" s="2">
        <f t="shared" si="0"/>
        <v>1370000</v>
      </c>
      <c r="M33" s="125">
        <f t="shared" si="3"/>
        <v>1280000</v>
      </c>
      <c r="N33" t="s">
        <v>149</v>
      </c>
    </row>
    <row r="34" spans="1:14" x14ac:dyDescent="0.25">
      <c r="A34" s="10">
        <v>44146</v>
      </c>
      <c r="B34" s="22"/>
      <c r="C34" s="36" t="s">
        <v>36</v>
      </c>
      <c r="D34" s="1" t="s">
        <v>62</v>
      </c>
      <c r="E34" s="11"/>
      <c r="F34" s="11">
        <v>600000</v>
      </c>
      <c r="G34" s="38">
        <f t="shared" si="1"/>
        <v>5477155.7300000004</v>
      </c>
      <c r="H34" s="73"/>
      <c r="I34" s="40">
        <v>720000</v>
      </c>
      <c r="J34" s="67"/>
      <c r="K34" s="11">
        <f t="shared" si="2"/>
        <v>720000</v>
      </c>
      <c r="L34" s="2">
        <f t="shared" si="0"/>
        <v>120000</v>
      </c>
      <c r="M34" s="125">
        <f t="shared" si="3"/>
        <v>120000</v>
      </c>
    </row>
    <row r="35" spans="1:14" x14ac:dyDescent="0.25">
      <c r="A35" s="10">
        <v>44147</v>
      </c>
      <c r="B35" s="22"/>
      <c r="C35" s="36" t="s">
        <v>36</v>
      </c>
      <c r="D35" s="1" t="s">
        <v>133</v>
      </c>
      <c r="E35" s="11"/>
      <c r="F35" s="11">
        <v>1200000</v>
      </c>
      <c r="G35" s="38">
        <f t="shared" si="1"/>
        <v>4277155.7300000004</v>
      </c>
      <c r="H35" s="73">
        <v>240000</v>
      </c>
      <c r="I35" s="40">
        <v>1200000</v>
      </c>
      <c r="J35" s="67"/>
      <c r="K35" s="11">
        <f t="shared" si="2"/>
        <v>1440000</v>
      </c>
      <c r="L35" s="2">
        <f t="shared" si="0"/>
        <v>240000</v>
      </c>
      <c r="M35" s="125">
        <f t="shared" si="3"/>
        <v>240000</v>
      </c>
    </row>
    <row r="36" spans="1:14" x14ac:dyDescent="0.25">
      <c r="A36" s="10">
        <v>44148</v>
      </c>
      <c r="B36" s="22"/>
      <c r="C36" s="36" t="s">
        <v>36</v>
      </c>
      <c r="D36" s="1" t="s">
        <v>37</v>
      </c>
      <c r="E36" s="11"/>
      <c r="F36" s="11">
        <v>1500000</v>
      </c>
      <c r="G36" s="38">
        <f t="shared" si="1"/>
        <v>2777155.7300000004</v>
      </c>
      <c r="H36" s="73"/>
      <c r="I36" s="40">
        <v>1800000</v>
      </c>
      <c r="J36" s="67"/>
      <c r="K36" s="11">
        <f t="shared" si="2"/>
        <v>1800000</v>
      </c>
      <c r="L36" s="2">
        <f t="shared" si="0"/>
        <v>300000</v>
      </c>
      <c r="M36" s="125">
        <f t="shared" si="3"/>
        <v>300000</v>
      </c>
    </row>
    <row r="37" spans="1:14" x14ac:dyDescent="0.25">
      <c r="A37" s="10">
        <v>44148</v>
      </c>
      <c r="B37" s="22"/>
      <c r="C37" s="36" t="s">
        <v>36</v>
      </c>
      <c r="D37" s="1" t="s">
        <v>89</v>
      </c>
      <c r="E37" s="11"/>
      <c r="F37" s="11">
        <v>2000000</v>
      </c>
      <c r="G37" s="38">
        <f t="shared" si="1"/>
        <v>777155.73000000045</v>
      </c>
      <c r="H37" s="73"/>
      <c r="I37" s="40">
        <v>2460000</v>
      </c>
      <c r="J37" s="67"/>
      <c r="K37" s="11">
        <f t="shared" si="2"/>
        <v>2460000</v>
      </c>
      <c r="L37" s="2">
        <f t="shared" ref="L37:L68" si="4">H37+I37+J37-F37</f>
        <v>460000</v>
      </c>
      <c r="M37" s="125">
        <f t="shared" si="3"/>
        <v>400000</v>
      </c>
    </row>
    <row r="38" spans="1:14" x14ac:dyDescent="0.25">
      <c r="A38" s="16">
        <v>44149</v>
      </c>
      <c r="B38" s="23"/>
      <c r="C38" s="36" t="s">
        <v>36</v>
      </c>
      <c r="D38" s="17" t="s">
        <v>156</v>
      </c>
      <c r="E38" s="18"/>
      <c r="F38" s="18">
        <v>700000</v>
      </c>
      <c r="G38" s="38">
        <f t="shared" ref="G38:G69" si="5">G37+E38-F38</f>
        <v>77155.730000000447</v>
      </c>
      <c r="H38" s="74"/>
      <c r="I38" s="75">
        <v>840000</v>
      </c>
      <c r="J38" s="67"/>
      <c r="K38" s="11">
        <f t="shared" si="2"/>
        <v>840000</v>
      </c>
      <c r="L38" s="2">
        <f t="shared" si="4"/>
        <v>140000</v>
      </c>
      <c r="M38" s="125">
        <f t="shared" si="3"/>
        <v>140000</v>
      </c>
    </row>
    <row r="39" spans="1:14" x14ac:dyDescent="0.25">
      <c r="A39" s="10">
        <v>44151</v>
      </c>
      <c r="B39" s="22"/>
      <c r="C39" s="36" t="s">
        <v>28</v>
      </c>
      <c r="D39" s="1"/>
      <c r="E39" s="11">
        <v>20903009</v>
      </c>
      <c r="F39" s="11"/>
      <c r="G39" s="38">
        <f t="shared" si="5"/>
        <v>20980164.73</v>
      </c>
      <c r="H39" s="73"/>
      <c r="I39" s="40"/>
      <c r="J39" s="67"/>
      <c r="K39" s="11">
        <f t="shared" si="2"/>
        <v>0</v>
      </c>
      <c r="L39" s="2">
        <f t="shared" si="4"/>
        <v>0</v>
      </c>
      <c r="M39" s="125">
        <f t="shared" si="3"/>
        <v>0</v>
      </c>
    </row>
    <row r="40" spans="1:14" x14ac:dyDescent="0.25">
      <c r="A40" s="10">
        <v>44152</v>
      </c>
      <c r="B40" s="22"/>
      <c r="C40" s="36" t="s">
        <v>36</v>
      </c>
      <c r="D40" s="1" t="s">
        <v>162</v>
      </c>
      <c r="E40" s="11"/>
      <c r="F40" s="11">
        <v>1600000</v>
      </c>
      <c r="G40" s="38">
        <f t="shared" si="5"/>
        <v>19380164.73</v>
      </c>
      <c r="H40" s="73">
        <v>910000</v>
      </c>
      <c r="I40" s="40">
        <v>1010000</v>
      </c>
      <c r="J40" s="67"/>
      <c r="K40" s="11">
        <f t="shared" si="2"/>
        <v>1920000</v>
      </c>
      <c r="L40" s="2">
        <f t="shared" si="4"/>
        <v>320000</v>
      </c>
      <c r="M40" s="125">
        <f t="shared" si="3"/>
        <v>320000</v>
      </c>
    </row>
    <row r="41" spans="1:14" x14ac:dyDescent="0.25">
      <c r="A41" s="10">
        <v>44152</v>
      </c>
      <c r="B41" s="22"/>
      <c r="C41" s="36" t="s">
        <v>36</v>
      </c>
      <c r="D41" s="1" t="s">
        <v>58</v>
      </c>
      <c r="E41" s="11"/>
      <c r="F41" s="11">
        <v>200000</v>
      </c>
      <c r="G41" s="38">
        <f t="shared" si="5"/>
        <v>19180164.73</v>
      </c>
      <c r="H41" s="73"/>
      <c r="I41" s="40">
        <v>240000</v>
      </c>
      <c r="J41" s="67"/>
      <c r="K41" s="11">
        <f t="shared" si="2"/>
        <v>240000</v>
      </c>
      <c r="L41" s="2">
        <f t="shared" si="4"/>
        <v>40000</v>
      </c>
      <c r="M41" s="125">
        <f t="shared" si="3"/>
        <v>40000</v>
      </c>
    </row>
    <row r="42" spans="1:14" x14ac:dyDescent="0.25">
      <c r="A42" s="10">
        <v>44153</v>
      </c>
      <c r="B42" s="22"/>
      <c r="C42" s="36" t="s">
        <v>36</v>
      </c>
      <c r="D42" s="1" t="s">
        <v>158</v>
      </c>
      <c r="E42" s="11"/>
      <c r="F42" s="11">
        <v>500000</v>
      </c>
      <c r="G42" s="38">
        <f t="shared" si="5"/>
        <v>18680164.73</v>
      </c>
      <c r="H42" s="73"/>
      <c r="I42" s="40">
        <v>600000</v>
      </c>
      <c r="J42" s="67"/>
      <c r="K42" s="11">
        <f t="shared" si="2"/>
        <v>600000</v>
      </c>
      <c r="L42" s="2">
        <f t="shared" si="4"/>
        <v>100000</v>
      </c>
      <c r="M42" s="125">
        <f t="shared" si="3"/>
        <v>100000</v>
      </c>
    </row>
    <row r="43" spans="1:14" x14ac:dyDescent="0.25">
      <c r="A43" s="10">
        <v>44154</v>
      </c>
      <c r="B43" s="22"/>
      <c r="C43" s="36" t="s">
        <v>36</v>
      </c>
      <c r="D43" s="1" t="s">
        <v>167</v>
      </c>
      <c r="E43" s="11"/>
      <c r="F43" s="11">
        <v>600000</v>
      </c>
      <c r="G43" s="38">
        <f t="shared" si="5"/>
        <v>18080164.73</v>
      </c>
      <c r="H43" s="73">
        <v>0</v>
      </c>
      <c r="I43" s="40">
        <v>720000</v>
      </c>
      <c r="J43" s="67"/>
      <c r="K43" s="11">
        <f t="shared" si="2"/>
        <v>720000</v>
      </c>
      <c r="L43" s="2">
        <f t="shared" si="4"/>
        <v>120000</v>
      </c>
      <c r="M43" s="125">
        <f t="shared" si="3"/>
        <v>120000</v>
      </c>
    </row>
    <row r="44" spans="1:14" x14ac:dyDescent="0.25">
      <c r="A44" s="10">
        <v>44153</v>
      </c>
      <c r="B44" s="22"/>
      <c r="C44" s="36" t="s">
        <v>36</v>
      </c>
      <c r="D44" s="1" t="s">
        <v>58</v>
      </c>
      <c r="E44" s="11"/>
      <c r="F44" s="11">
        <v>1800000</v>
      </c>
      <c r="G44" s="38">
        <f t="shared" si="5"/>
        <v>16280164.73</v>
      </c>
      <c r="H44" s="73">
        <v>750000</v>
      </c>
      <c r="I44" s="40">
        <v>1410000</v>
      </c>
      <c r="J44" s="67"/>
      <c r="K44" s="11">
        <f t="shared" si="2"/>
        <v>2160000</v>
      </c>
      <c r="L44" s="2">
        <f t="shared" si="4"/>
        <v>360000</v>
      </c>
      <c r="M44" s="125">
        <f t="shared" si="3"/>
        <v>360000</v>
      </c>
    </row>
    <row r="45" spans="1:14" x14ac:dyDescent="0.25">
      <c r="A45" s="10">
        <v>44154</v>
      </c>
      <c r="B45" s="22"/>
      <c r="C45" s="36" t="s">
        <v>36</v>
      </c>
      <c r="D45" s="1" t="s">
        <v>58</v>
      </c>
      <c r="E45" s="11"/>
      <c r="F45" s="11">
        <v>600000</v>
      </c>
      <c r="G45" s="38">
        <f t="shared" si="5"/>
        <v>15680164.73</v>
      </c>
      <c r="H45" s="73"/>
      <c r="I45" s="40">
        <v>720000</v>
      </c>
      <c r="J45" s="67"/>
      <c r="K45" s="11">
        <f t="shared" si="2"/>
        <v>720000</v>
      </c>
      <c r="L45" s="2">
        <f t="shared" si="4"/>
        <v>120000</v>
      </c>
      <c r="M45" s="125">
        <f t="shared" si="3"/>
        <v>120000</v>
      </c>
    </row>
    <row r="46" spans="1:14" x14ac:dyDescent="0.25">
      <c r="A46" s="10">
        <v>44155</v>
      </c>
      <c r="B46" s="22"/>
      <c r="C46" s="36" t="s">
        <v>36</v>
      </c>
      <c r="D46" s="1" t="s">
        <v>162</v>
      </c>
      <c r="E46" s="11"/>
      <c r="F46" s="11">
        <v>700000</v>
      </c>
      <c r="G46" s="38">
        <f t="shared" si="5"/>
        <v>14980164.73</v>
      </c>
      <c r="H46" s="73">
        <v>120000</v>
      </c>
      <c r="I46" s="40">
        <v>720000</v>
      </c>
      <c r="J46" s="67"/>
      <c r="K46" s="11">
        <f t="shared" si="2"/>
        <v>840000</v>
      </c>
      <c r="L46" s="2">
        <f t="shared" si="4"/>
        <v>140000</v>
      </c>
      <c r="M46" s="125">
        <f t="shared" si="3"/>
        <v>140000</v>
      </c>
    </row>
    <row r="47" spans="1:14" x14ac:dyDescent="0.25">
      <c r="A47" s="10">
        <v>44155</v>
      </c>
      <c r="B47" s="22"/>
      <c r="C47" s="36" t="s">
        <v>36</v>
      </c>
      <c r="D47" s="1" t="s">
        <v>171</v>
      </c>
      <c r="E47" s="11"/>
      <c r="F47" s="11">
        <v>3400000</v>
      </c>
      <c r="G47" s="38">
        <f t="shared" si="5"/>
        <v>11580164.73</v>
      </c>
      <c r="H47" s="73">
        <v>240000</v>
      </c>
      <c r="I47" s="40">
        <v>3840000</v>
      </c>
      <c r="J47" s="67"/>
      <c r="K47" s="11">
        <f t="shared" si="2"/>
        <v>4080000</v>
      </c>
      <c r="L47" s="2">
        <f t="shared" si="4"/>
        <v>680000</v>
      </c>
      <c r="M47" s="125">
        <f t="shared" si="3"/>
        <v>680000</v>
      </c>
    </row>
    <row r="48" spans="1:14" x14ac:dyDescent="0.25">
      <c r="A48" s="10"/>
      <c r="B48" s="22"/>
      <c r="C48" s="36" t="s">
        <v>36</v>
      </c>
      <c r="D48" s="1"/>
      <c r="E48" s="11"/>
      <c r="F48" s="11">
        <v>900000</v>
      </c>
      <c r="G48" s="38">
        <f t="shared" si="5"/>
        <v>10680164.73</v>
      </c>
      <c r="H48" s="73"/>
      <c r="I48" s="40">
        <v>1080000</v>
      </c>
      <c r="J48" s="67"/>
      <c r="K48" s="11">
        <f t="shared" si="2"/>
        <v>1080000</v>
      </c>
      <c r="L48" s="2">
        <f t="shared" si="4"/>
        <v>180000</v>
      </c>
      <c r="M48" s="125">
        <f t="shared" si="3"/>
        <v>180000</v>
      </c>
    </row>
    <row r="49" spans="1:13" x14ac:dyDescent="0.25">
      <c r="A49" s="10">
        <v>44156</v>
      </c>
      <c r="B49" s="22"/>
      <c r="C49" s="36" t="s">
        <v>36</v>
      </c>
      <c r="D49" s="1" t="s">
        <v>171</v>
      </c>
      <c r="E49" s="11"/>
      <c r="F49" s="11">
        <v>500000</v>
      </c>
      <c r="G49" s="38">
        <f t="shared" si="5"/>
        <v>10180164.73</v>
      </c>
      <c r="H49" s="73"/>
      <c r="I49" s="40">
        <v>600000</v>
      </c>
      <c r="J49" s="67"/>
      <c r="K49" s="11">
        <f t="shared" si="2"/>
        <v>600000</v>
      </c>
      <c r="L49" s="2">
        <f t="shared" si="4"/>
        <v>100000</v>
      </c>
      <c r="M49" s="125">
        <f t="shared" si="3"/>
        <v>100000</v>
      </c>
    </row>
    <row r="50" spans="1:13" x14ac:dyDescent="0.25">
      <c r="A50" s="10">
        <v>44157</v>
      </c>
      <c r="B50" s="22"/>
      <c r="C50" s="36" t="s">
        <v>36</v>
      </c>
      <c r="D50" s="1" t="s">
        <v>162</v>
      </c>
      <c r="E50" s="11"/>
      <c r="F50" s="11">
        <v>900000</v>
      </c>
      <c r="G50" s="38">
        <f t="shared" si="5"/>
        <v>9280164.7300000004</v>
      </c>
      <c r="H50" s="73">
        <v>240000</v>
      </c>
      <c r="I50" s="40">
        <v>840000</v>
      </c>
      <c r="J50" s="67"/>
      <c r="K50" s="11">
        <f t="shared" si="2"/>
        <v>1080000</v>
      </c>
      <c r="L50" s="2">
        <f t="shared" si="4"/>
        <v>180000</v>
      </c>
      <c r="M50" s="125">
        <f t="shared" si="3"/>
        <v>180000</v>
      </c>
    </row>
    <row r="51" spans="1:13" x14ac:dyDescent="0.25">
      <c r="A51" s="10">
        <v>44157</v>
      </c>
      <c r="B51" s="22"/>
      <c r="C51" s="36" t="s">
        <v>36</v>
      </c>
      <c r="D51" s="1" t="s">
        <v>171</v>
      </c>
      <c r="E51" s="11"/>
      <c r="F51" s="11">
        <v>200000</v>
      </c>
      <c r="G51" s="38">
        <f t="shared" si="5"/>
        <v>9080164.7300000004</v>
      </c>
      <c r="H51" s="73">
        <v>120000</v>
      </c>
      <c r="I51" s="40">
        <v>120000</v>
      </c>
      <c r="J51" s="67"/>
      <c r="K51" s="11">
        <f t="shared" si="2"/>
        <v>240000</v>
      </c>
      <c r="L51" s="2">
        <f t="shared" si="4"/>
        <v>40000</v>
      </c>
      <c r="M51" s="125">
        <f t="shared" si="3"/>
        <v>40000</v>
      </c>
    </row>
    <row r="52" spans="1:13" x14ac:dyDescent="0.25">
      <c r="A52" s="10">
        <v>44160</v>
      </c>
      <c r="B52" s="22"/>
      <c r="C52" s="36" t="s">
        <v>36</v>
      </c>
      <c r="D52" s="1" t="s">
        <v>182</v>
      </c>
      <c r="E52" s="11"/>
      <c r="F52" s="11">
        <v>2300000</v>
      </c>
      <c r="G52" s="38">
        <f t="shared" si="5"/>
        <v>6780164.7300000004</v>
      </c>
      <c r="H52" s="73">
        <v>600000</v>
      </c>
      <c r="I52" s="40">
        <v>2160000</v>
      </c>
      <c r="J52" s="67"/>
      <c r="K52" s="11">
        <f t="shared" si="2"/>
        <v>2760000</v>
      </c>
      <c r="L52" s="2">
        <f t="shared" si="4"/>
        <v>460000</v>
      </c>
      <c r="M52" s="125">
        <f t="shared" si="3"/>
        <v>460000</v>
      </c>
    </row>
    <row r="53" spans="1:13" x14ac:dyDescent="0.25">
      <c r="A53" s="10">
        <v>44163</v>
      </c>
      <c r="B53" s="22"/>
      <c r="C53" s="36" t="s">
        <v>36</v>
      </c>
      <c r="D53" s="1"/>
      <c r="E53" s="11">
        <v>20903009</v>
      </c>
      <c r="F53" s="11"/>
      <c r="G53" s="38">
        <f t="shared" si="5"/>
        <v>27683173.73</v>
      </c>
      <c r="H53" s="73"/>
      <c r="I53" s="40"/>
      <c r="J53" s="67"/>
      <c r="K53" s="11">
        <f t="shared" si="2"/>
        <v>0</v>
      </c>
      <c r="L53" s="2">
        <f t="shared" si="4"/>
        <v>0</v>
      </c>
      <c r="M53" s="125">
        <f t="shared" si="3"/>
        <v>0</v>
      </c>
    </row>
    <row r="54" spans="1:13" x14ac:dyDescent="0.25">
      <c r="A54" s="10">
        <v>44163</v>
      </c>
      <c r="B54" s="22"/>
      <c r="C54" s="36" t="s">
        <v>36</v>
      </c>
      <c r="D54" s="1" t="s">
        <v>188</v>
      </c>
      <c r="E54" s="11"/>
      <c r="F54" s="11">
        <v>5100000</v>
      </c>
      <c r="G54" s="38">
        <f t="shared" si="5"/>
        <v>22583173.73</v>
      </c>
      <c r="H54" s="73">
        <v>1320000</v>
      </c>
      <c r="I54" s="40">
        <v>4680000</v>
      </c>
      <c r="J54" s="67"/>
      <c r="K54" s="11">
        <f t="shared" si="2"/>
        <v>6000000</v>
      </c>
      <c r="L54" s="2">
        <f t="shared" si="4"/>
        <v>900000</v>
      </c>
      <c r="M54" s="125">
        <f t="shared" si="3"/>
        <v>1020000</v>
      </c>
    </row>
    <row r="55" spans="1:13" x14ac:dyDescent="0.25">
      <c r="A55" s="16">
        <v>44164</v>
      </c>
      <c r="B55" s="23"/>
      <c r="C55" s="36" t="s">
        <v>36</v>
      </c>
      <c r="D55" s="17" t="s">
        <v>75</v>
      </c>
      <c r="E55" s="18"/>
      <c r="F55" s="18">
        <v>600000</v>
      </c>
      <c r="G55" s="38">
        <f t="shared" si="5"/>
        <v>21983173.73</v>
      </c>
      <c r="H55" s="74"/>
      <c r="I55" s="75">
        <v>720000</v>
      </c>
      <c r="J55" s="67"/>
      <c r="K55" s="11">
        <f t="shared" si="2"/>
        <v>720000</v>
      </c>
      <c r="L55" s="2">
        <f t="shared" si="4"/>
        <v>120000</v>
      </c>
      <c r="M55" s="125">
        <f t="shared" si="3"/>
        <v>120000</v>
      </c>
    </row>
    <row r="56" spans="1:13" x14ac:dyDescent="0.25">
      <c r="A56" s="10">
        <v>44169</v>
      </c>
      <c r="B56" s="22"/>
      <c r="C56" s="36" t="s">
        <v>36</v>
      </c>
      <c r="D56" s="1" t="s">
        <v>175</v>
      </c>
      <c r="E56" s="11"/>
      <c r="F56" s="11">
        <v>3600000</v>
      </c>
      <c r="G56" s="38">
        <f t="shared" si="5"/>
        <v>18383173.73</v>
      </c>
      <c r="H56" s="73">
        <v>2360000</v>
      </c>
      <c r="I56" s="40">
        <v>1960000</v>
      </c>
      <c r="J56" s="67"/>
      <c r="K56" s="11">
        <f t="shared" si="2"/>
        <v>4320000</v>
      </c>
      <c r="L56" s="2">
        <f t="shared" si="4"/>
        <v>720000</v>
      </c>
      <c r="M56" s="125">
        <f t="shared" si="3"/>
        <v>720000</v>
      </c>
    </row>
    <row r="57" spans="1:13" x14ac:dyDescent="0.25">
      <c r="A57" s="10">
        <v>44170</v>
      </c>
      <c r="B57" s="22"/>
      <c r="C57" s="36" t="s">
        <v>36</v>
      </c>
      <c r="D57" s="1" t="s">
        <v>61</v>
      </c>
      <c r="E57" s="11"/>
      <c r="F57" s="11">
        <v>4300000</v>
      </c>
      <c r="G57" s="38">
        <f t="shared" si="5"/>
        <v>14083173.73</v>
      </c>
      <c r="H57" s="73"/>
      <c r="I57" s="40">
        <v>5160000</v>
      </c>
      <c r="J57" s="67"/>
      <c r="K57" s="11">
        <f t="shared" si="2"/>
        <v>5160000</v>
      </c>
      <c r="L57" s="2">
        <f t="shared" si="4"/>
        <v>860000</v>
      </c>
      <c r="M57" s="125">
        <f t="shared" si="3"/>
        <v>860000</v>
      </c>
    </row>
    <row r="58" spans="1:13" x14ac:dyDescent="0.25">
      <c r="A58" s="10">
        <v>44170</v>
      </c>
      <c r="B58" s="22"/>
      <c r="C58" s="36" t="s">
        <v>36</v>
      </c>
      <c r="D58" s="1" t="s">
        <v>38</v>
      </c>
      <c r="E58" s="11"/>
      <c r="F58" s="11">
        <v>2000000</v>
      </c>
      <c r="G58" s="38">
        <f t="shared" si="5"/>
        <v>12083173.73</v>
      </c>
      <c r="H58" s="73">
        <v>720000</v>
      </c>
      <c r="I58" s="40">
        <v>1680000</v>
      </c>
      <c r="J58" s="67"/>
      <c r="K58" s="11">
        <f t="shared" si="2"/>
        <v>2400000</v>
      </c>
      <c r="L58" s="2">
        <f t="shared" si="4"/>
        <v>400000</v>
      </c>
      <c r="M58" s="125">
        <f t="shared" si="3"/>
        <v>400000</v>
      </c>
    </row>
    <row r="59" spans="1:13" x14ac:dyDescent="0.25">
      <c r="A59" s="10">
        <v>44171</v>
      </c>
      <c r="B59" s="22"/>
      <c r="C59" s="36" t="s">
        <v>36</v>
      </c>
      <c r="D59" s="1" t="s">
        <v>204</v>
      </c>
      <c r="E59" s="11"/>
      <c r="F59" s="11">
        <v>3900000</v>
      </c>
      <c r="G59" s="38">
        <f t="shared" si="5"/>
        <v>8183173.7300000004</v>
      </c>
      <c r="H59" s="73"/>
      <c r="I59" s="40">
        <v>4680000</v>
      </c>
      <c r="J59" s="67"/>
      <c r="K59" s="11">
        <f t="shared" si="2"/>
        <v>4680000</v>
      </c>
      <c r="L59" s="2">
        <f t="shared" si="4"/>
        <v>780000</v>
      </c>
      <c r="M59" s="125">
        <f t="shared" si="3"/>
        <v>780000</v>
      </c>
    </row>
    <row r="60" spans="1:13" x14ac:dyDescent="0.25">
      <c r="A60" s="10">
        <v>44172</v>
      </c>
      <c r="B60" s="22"/>
      <c r="C60" s="36" t="s">
        <v>36</v>
      </c>
      <c r="D60" s="1" t="s">
        <v>45</v>
      </c>
      <c r="E60" s="11"/>
      <c r="F60" s="11">
        <v>2800000</v>
      </c>
      <c r="G60" s="38">
        <f t="shared" si="5"/>
        <v>5383173.7300000004</v>
      </c>
      <c r="H60" s="73">
        <v>470000</v>
      </c>
      <c r="I60" s="40">
        <v>2890000</v>
      </c>
      <c r="J60" s="67"/>
      <c r="K60" s="11">
        <f t="shared" si="2"/>
        <v>3360000</v>
      </c>
      <c r="L60" s="2">
        <f t="shared" si="4"/>
        <v>560000</v>
      </c>
      <c r="M60" s="125">
        <f t="shared" si="3"/>
        <v>560000</v>
      </c>
    </row>
    <row r="61" spans="1:13" x14ac:dyDescent="0.25">
      <c r="A61" s="10">
        <v>44173</v>
      </c>
      <c r="B61" s="22"/>
      <c r="C61" s="36" t="s">
        <v>36</v>
      </c>
      <c r="D61" s="1" t="s">
        <v>38</v>
      </c>
      <c r="E61" s="11"/>
      <c r="F61" s="11">
        <v>5300000</v>
      </c>
      <c r="G61" s="38">
        <f t="shared" si="5"/>
        <v>83173.730000000447</v>
      </c>
      <c r="H61" s="73">
        <v>3255000</v>
      </c>
      <c r="I61" s="40">
        <v>3120000</v>
      </c>
      <c r="J61" s="67"/>
      <c r="K61" s="11">
        <f t="shared" si="2"/>
        <v>6375000</v>
      </c>
      <c r="L61" s="2">
        <f t="shared" si="4"/>
        <v>1075000</v>
      </c>
      <c r="M61" s="125">
        <f t="shared" si="3"/>
        <v>1060000</v>
      </c>
    </row>
    <row r="62" spans="1:13" x14ac:dyDescent="0.25">
      <c r="A62" s="16">
        <v>44174</v>
      </c>
      <c r="B62" s="23"/>
      <c r="C62" s="36" t="s">
        <v>102</v>
      </c>
      <c r="D62" s="17"/>
      <c r="E62" s="18">
        <v>20000000</v>
      </c>
      <c r="F62" s="18"/>
      <c r="G62" s="38">
        <f t="shared" si="5"/>
        <v>20083173.73</v>
      </c>
      <c r="H62" s="74"/>
      <c r="I62" s="75"/>
      <c r="J62" s="67"/>
      <c r="K62" s="11">
        <f t="shared" si="2"/>
        <v>0</v>
      </c>
      <c r="L62" s="2">
        <f t="shared" si="4"/>
        <v>0</v>
      </c>
      <c r="M62" s="125">
        <f t="shared" si="3"/>
        <v>0</v>
      </c>
    </row>
    <row r="63" spans="1:13" x14ac:dyDescent="0.25">
      <c r="A63" s="10">
        <v>44174</v>
      </c>
      <c r="B63" s="22"/>
      <c r="C63" s="36" t="s">
        <v>36</v>
      </c>
      <c r="D63" s="1" t="s">
        <v>212</v>
      </c>
      <c r="E63" s="11"/>
      <c r="F63" s="11">
        <v>7600000</v>
      </c>
      <c r="G63" s="38">
        <f t="shared" si="5"/>
        <v>12483173.73</v>
      </c>
      <c r="H63" s="73">
        <v>4804000</v>
      </c>
      <c r="I63" s="40">
        <v>4316000</v>
      </c>
      <c r="J63" s="67"/>
      <c r="K63" s="11">
        <f t="shared" si="2"/>
        <v>9120000</v>
      </c>
      <c r="L63" s="2">
        <f t="shared" si="4"/>
        <v>1520000</v>
      </c>
      <c r="M63" s="125">
        <f t="shared" si="3"/>
        <v>1520000</v>
      </c>
    </row>
    <row r="64" spans="1:13" x14ac:dyDescent="0.25">
      <c r="A64" s="10">
        <v>44175</v>
      </c>
      <c r="B64" s="22"/>
      <c r="C64" s="36" t="s">
        <v>36</v>
      </c>
      <c r="D64" s="1" t="s">
        <v>89</v>
      </c>
      <c r="E64" s="11"/>
      <c r="F64" s="11">
        <v>6200000</v>
      </c>
      <c r="G64" s="38">
        <f t="shared" si="5"/>
        <v>6283173.7300000004</v>
      </c>
      <c r="H64" s="73">
        <v>2200000</v>
      </c>
      <c r="I64" s="40">
        <v>5280000</v>
      </c>
      <c r="J64" s="67"/>
      <c r="K64" s="11">
        <f t="shared" si="2"/>
        <v>7480000</v>
      </c>
      <c r="L64" s="2">
        <f t="shared" si="4"/>
        <v>1280000</v>
      </c>
      <c r="M64" s="125">
        <f t="shared" si="3"/>
        <v>1240000</v>
      </c>
    </row>
    <row r="65" spans="1:14" x14ac:dyDescent="0.25">
      <c r="A65" s="10">
        <v>44177</v>
      </c>
      <c r="B65" s="22"/>
      <c r="C65" s="36" t="s">
        <v>36</v>
      </c>
      <c r="D65" s="1" t="s">
        <v>87</v>
      </c>
      <c r="E65" s="11"/>
      <c r="F65" s="11">
        <v>6200000</v>
      </c>
      <c r="G65" s="38">
        <f t="shared" si="5"/>
        <v>83173.730000000447</v>
      </c>
      <c r="H65" s="73"/>
      <c r="I65" s="40">
        <v>7440000</v>
      </c>
      <c r="J65" s="67"/>
      <c r="K65" s="11">
        <f t="shared" si="2"/>
        <v>7440000</v>
      </c>
      <c r="L65" s="2">
        <f t="shared" si="4"/>
        <v>1240000</v>
      </c>
      <c r="M65" s="125">
        <f t="shared" si="3"/>
        <v>1240000</v>
      </c>
    </row>
    <row r="66" spans="1:14" x14ac:dyDescent="0.25">
      <c r="A66" s="10">
        <v>44182</v>
      </c>
      <c r="B66" s="22"/>
      <c r="C66" s="36" t="s">
        <v>102</v>
      </c>
      <c r="D66" s="1"/>
      <c r="E66" s="11">
        <v>10000000</v>
      </c>
      <c r="F66" s="11"/>
      <c r="G66" s="38">
        <f t="shared" si="5"/>
        <v>10083173.73</v>
      </c>
      <c r="H66" s="73"/>
      <c r="I66" s="40"/>
      <c r="J66" s="67"/>
      <c r="K66" s="11">
        <f t="shared" si="2"/>
        <v>0</v>
      </c>
      <c r="L66" s="2">
        <f t="shared" si="4"/>
        <v>0</v>
      </c>
      <c r="M66" s="125">
        <f t="shared" si="3"/>
        <v>0</v>
      </c>
    </row>
    <row r="67" spans="1:14" x14ac:dyDescent="0.25">
      <c r="A67" s="10">
        <v>44183</v>
      </c>
      <c r="B67" s="22"/>
      <c r="C67" s="36" t="s">
        <v>36</v>
      </c>
      <c r="D67" s="1" t="s">
        <v>61</v>
      </c>
      <c r="E67" s="11"/>
      <c r="F67" s="11">
        <v>5900000</v>
      </c>
      <c r="G67" s="38">
        <f t="shared" si="5"/>
        <v>4183173.7300000004</v>
      </c>
      <c r="H67" s="73">
        <v>2180000</v>
      </c>
      <c r="I67" s="40">
        <v>4920000</v>
      </c>
      <c r="J67" s="67"/>
      <c r="K67" s="11">
        <f>H67+I67-J67</f>
        <v>7100000</v>
      </c>
      <c r="L67" s="2">
        <f t="shared" si="4"/>
        <v>1200000</v>
      </c>
      <c r="M67" s="125">
        <f t="shared" si="3"/>
        <v>1180000</v>
      </c>
    </row>
    <row r="68" spans="1:14" x14ac:dyDescent="0.25">
      <c r="A68" s="34">
        <v>44184</v>
      </c>
      <c r="B68" s="35"/>
      <c r="C68" s="36" t="s">
        <v>36</v>
      </c>
      <c r="D68" s="36" t="s">
        <v>37</v>
      </c>
      <c r="E68" s="37"/>
      <c r="F68" s="37">
        <v>4000000</v>
      </c>
      <c r="G68" s="38">
        <f t="shared" si="5"/>
        <v>183173.73000000045</v>
      </c>
      <c r="H68" s="72">
        <v>240000</v>
      </c>
      <c r="I68" s="53">
        <v>3840000</v>
      </c>
      <c r="J68" s="67"/>
      <c r="K68" s="11">
        <f t="shared" si="2"/>
        <v>4080000</v>
      </c>
      <c r="L68" s="2">
        <f t="shared" si="4"/>
        <v>80000</v>
      </c>
      <c r="M68" s="125">
        <f t="shared" si="3"/>
        <v>800000</v>
      </c>
    </row>
    <row r="69" spans="1:14" x14ac:dyDescent="0.25">
      <c r="A69" s="34">
        <v>44187</v>
      </c>
      <c r="B69" s="35"/>
      <c r="C69" s="36" t="s">
        <v>102</v>
      </c>
      <c r="D69" s="36"/>
      <c r="E69" s="37">
        <v>40000000</v>
      </c>
      <c r="F69" s="37"/>
      <c r="G69" s="38">
        <f t="shared" si="5"/>
        <v>40183173.730000004</v>
      </c>
      <c r="H69" s="72"/>
      <c r="I69" s="53"/>
      <c r="J69" s="67"/>
      <c r="K69" s="11">
        <f t="shared" si="2"/>
        <v>0</v>
      </c>
      <c r="L69" s="2">
        <f t="shared" ref="L69:L80" si="6">H69+I69+J69-F69</f>
        <v>0</v>
      </c>
      <c r="M69" s="125">
        <f t="shared" si="3"/>
        <v>0</v>
      </c>
    </row>
    <row r="70" spans="1:14" x14ac:dyDescent="0.25">
      <c r="A70" s="34">
        <v>44189</v>
      </c>
      <c r="B70" s="35"/>
      <c r="C70" s="36" t="s">
        <v>36</v>
      </c>
      <c r="D70" s="36" t="s">
        <v>59</v>
      </c>
      <c r="E70" s="37"/>
      <c r="F70" s="37">
        <v>6000000</v>
      </c>
      <c r="G70" s="38">
        <f t="shared" ref="G70:G80" si="7">G69+E70-F70</f>
        <v>34183173.730000004</v>
      </c>
      <c r="H70" s="72">
        <v>1090000</v>
      </c>
      <c r="I70" s="53">
        <v>6120000</v>
      </c>
      <c r="J70" s="67"/>
      <c r="K70" s="11">
        <f t="shared" ref="K70:K80" si="8">H70+I70-J70</f>
        <v>7210000</v>
      </c>
      <c r="L70" s="2">
        <f t="shared" si="6"/>
        <v>1210000</v>
      </c>
      <c r="M70" s="125">
        <f t="shared" ref="M70:M80" si="9">F70*0.2</f>
        <v>1200000</v>
      </c>
      <c r="N70" t="s">
        <v>27</v>
      </c>
    </row>
    <row r="71" spans="1:14" x14ac:dyDescent="0.25">
      <c r="A71" s="10">
        <v>44190</v>
      </c>
      <c r="B71" s="22"/>
      <c r="C71" s="36" t="s">
        <v>36</v>
      </c>
      <c r="D71" s="1" t="s">
        <v>216</v>
      </c>
      <c r="E71" s="11"/>
      <c r="F71" s="11">
        <v>9400000</v>
      </c>
      <c r="G71" s="38">
        <f t="shared" si="7"/>
        <v>24783173.730000004</v>
      </c>
      <c r="H71" s="73"/>
      <c r="I71" s="40">
        <v>11280000</v>
      </c>
      <c r="J71" s="67"/>
      <c r="K71" s="11">
        <f t="shared" si="8"/>
        <v>11280000</v>
      </c>
      <c r="L71" s="2">
        <f t="shared" si="6"/>
        <v>1880000</v>
      </c>
      <c r="M71" s="125">
        <f t="shared" si="9"/>
        <v>1880000</v>
      </c>
    </row>
    <row r="72" spans="1:14" x14ac:dyDescent="0.25">
      <c r="A72" s="10">
        <v>44191</v>
      </c>
      <c r="B72" s="22"/>
      <c r="C72" s="36" t="s">
        <v>36</v>
      </c>
      <c r="D72" s="1" t="s">
        <v>156</v>
      </c>
      <c r="E72" s="11"/>
      <c r="F72" s="11">
        <v>10800000</v>
      </c>
      <c r="G72" s="38">
        <f t="shared" si="7"/>
        <v>13983173.730000004</v>
      </c>
      <c r="H72" s="73">
        <v>3080000</v>
      </c>
      <c r="I72" s="40">
        <v>9890000</v>
      </c>
      <c r="J72" s="67"/>
      <c r="K72" s="11">
        <f t="shared" si="8"/>
        <v>12970000</v>
      </c>
      <c r="L72" s="2">
        <f t="shared" si="6"/>
        <v>2170000</v>
      </c>
      <c r="M72" s="125">
        <f t="shared" si="9"/>
        <v>2160000</v>
      </c>
    </row>
    <row r="73" spans="1:14" x14ac:dyDescent="0.25">
      <c r="A73" s="10">
        <v>44191</v>
      </c>
      <c r="B73" s="22"/>
      <c r="C73" s="36" t="s">
        <v>36</v>
      </c>
      <c r="D73" s="1" t="s">
        <v>140</v>
      </c>
      <c r="E73" s="11"/>
      <c r="F73" s="11">
        <v>7700000</v>
      </c>
      <c r="G73" s="38">
        <f t="shared" si="7"/>
        <v>6283173.7300000042</v>
      </c>
      <c r="H73" s="73">
        <v>4720000</v>
      </c>
      <c r="I73" s="40">
        <v>4540000</v>
      </c>
      <c r="J73" s="67"/>
      <c r="K73" s="11">
        <f t="shared" si="8"/>
        <v>9260000</v>
      </c>
      <c r="L73" s="2">
        <f t="shared" si="6"/>
        <v>1560000</v>
      </c>
      <c r="M73" s="125">
        <f t="shared" si="9"/>
        <v>1540000</v>
      </c>
    </row>
    <row r="74" spans="1:14" x14ac:dyDescent="0.25">
      <c r="A74" s="10">
        <v>44192</v>
      </c>
      <c r="B74" s="22"/>
      <c r="C74" s="36" t="s">
        <v>36</v>
      </c>
      <c r="D74" s="1" t="s">
        <v>218</v>
      </c>
      <c r="E74" s="11"/>
      <c r="F74" s="11">
        <v>1200000</v>
      </c>
      <c r="G74" s="38">
        <f t="shared" si="7"/>
        <v>5083173.7300000042</v>
      </c>
      <c r="H74" s="73"/>
      <c r="I74" s="40">
        <v>1440000</v>
      </c>
      <c r="J74" s="67"/>
      <c r="K74" s="11">
        <f t="shared" si="8"/>
        <v>1440000</v>
      </c>
      <c r="L74" s="2">
        <f t="shared" si="6"/>
        <v>240000</v>
      </c>
      <c r="M74" s="125">
        <f t="shared" si="9"/>
        <v>240000</v>
      </c>
    </row>
    <row r="75" spans="1:14" x14ac:dyDescent="0.25">
      <c r="A75" s="10">
        <v>44193</v>
      </c>
      <c r="B75" s="22"/>
      <c r="C75" s="36" t="s">
        <v>36</v>
      </c>
      <c r="D75" s="1"/>
      <c r="E75" s="11">
        <v>20000000</v>
      </c>
      <c r="F75" s="11"/>
      <c r="G75" s="38">
        <f t="shared" si="7"/>
        <v>25083173.730000004</v>
      </c>
      <c r="H75" s="73"/>
      <c r="I75" s="40"/>
      <c r="J75" s="67"/>
      <c r="K75" s="11">
        <f t="shared" si="8"/>
        <v>0</v>
      </c>
      <c r="L75" s="2">
        <f t="shared" si="6"/>
        <v>0</v>
      </c>
      <c r="M75" s="125">
        <f t="shared" si="9"/>
        <v>0</v>
      </c>
    </row>
    <row r="76" spans="1:14" x14ac:dyDescent="0.25">
      <c r="A76" s="10">
        <v>44193</v>
      </c>
      <c r="B76" s="22"/>
      <c r="C76" s="36" t="s">
        <v>36</v>
      </c>
      <c r="D76" s="1" t="s">
        <v>255</v>
      </c>
      <c r="E76" s="11"/>
      <c r="F76" s="11">
        <v>7400000</v>
      </c>
      <c r="G76" s="38">
        <f t="shared" si="7"/>
        <v>17683173.730000004</v>
      </c>
      <c r="H76" s="73">
        <v>3370000</v>
      </c>
      <c r="I76" s="40">
        <v>5520000</v>
      </c>
      <c r="J76" s="67"/>
      <c r="K76" s="11">
        <f t="shared" si="8"/>
        <v>8890000</v>
      </c>
      <c r="L76" s="2">
        <f t="shared" si="6"/>
        <v>1490000</v>
      </c>
      <c r="M76" s="125">
        <f t="shared" si="9"/>
        <v>1480000</v>
      </c>
    </row>
    <row r="77" spans="1:14" x14ac:dyDescent="0.25">
      <c r="A77" s="10">
        <v>44194</v>
      </c>
      <c r="B77" s="22"/>
      <c r="C77" s="36" t="s">
        <v>36</v>
      </c>
      <c r="D77" s="1" t="s">
        <v>204</v>
      </c>
      <c r="E77" s="11"/>
      <c r="F77" s="11">
        <v>5500000</v>
      </c>
      <c r="G77" s="38">
        <f t="shared" si="7"/>
        <v>12183173.730000004</v>
      </c>
      <c r="H77" s="72">
        <v>1200000</v>
      </c>
      <c r="I77" s="53">
        <v>5760000</v>
      </c>
      <c r="J77" s="67"/>
      <c r="K77" s="11">
        <f t="shared" si="8"/>
        <v>6960000</v>
      </c>
      <c r="L77" s="2">
        <f t="shared" si="6"/>
        <v>1460000</v>
      </c>
      <c r="M77" s="125">
        <f t="shared" si="9"/>
        <v>1100000</v>
      </c>
    </row>
    <row r="78" spans="1:14" x14ac:dyDescent="0.25">
      <c r="A78" s="10">
        <v>44196</v>
      </c>
      <c r="B78" s="22"/>
      <c r="C78" s="36" t="s">
        <v>36</v>
      </c>
      <c r="D78" s="1" t="s">
        <v>56</v>
      </c>
      <c r="E78" s="11"/>
      <c r="F78" s="11">
        <v>5300000</v>
      </c>
      <c r="G78" s="38">
        <f t="shared" si="7"/>
        <v>6883173.7300000042</v>
      </c>
      <c r="H78" s="73">
        <f>2300000+980000</f>
        <v>3280000</v>
      </c>
      <c r="I78" s="40">
        <v>3120000</v>
      </c>
      <c r="J78" s="67"/>
      <c r="K78" s="11">
        <f t="shared" si="8"/>
        <v>6400000</v>
      </c>
      <c r="L78" s="2">
        <f t="shared" si="6"/>
        <v>1100000</v>
      </c>
      <c r="M78" s="125">
        <f t="shared" si="9"/>
        <v>1060000</v>
      </c>
    </row>
    <row r="79" spans="1:14" x14ac:dyDescent="0.25">
      <c r="A79" s="10"/>
      <c r="B79" s="22"/>
      <c r="C79" s="36" t="s">
        <v>36</v>
      </c>
      <c r="D79" s="1"/>
      <c r="E79" s="11"/>
      <c r="F79" s="11"/>
      <c r="G79" s="38">
        <f t="shared" si="7"/>
        <v>6883173.7300000042</v>
      </c>
      <c r="H79" s="73"/>
      <c r="I79" s="40"/>
      <c r="J79" s="67"/>
      <c r="K79" s="11">
        <f t="shared" si="8"/>
        <v>0</v>
      </c>
      <c r="L79" s="2">
        <f t="shared" si="6"/>
        <v>0</v>
      </c>
      <c r="M79" s="125">
        <f t="shared" si="9"/>
        <v>0</v>
      </c>
    </row>
    <row r="80" spans="1:14" x14ac:dyDescent="0.25">
      <c r="A80" s="10"/>
      <c r="B80" s="22"/>
      <c r="C80" s="36" t="s">
        <v>36</v>
      </c>
      <c r="D80" s="1"/>
      <c r="E80" s="11"/>
      <c r="F80" s="11"/>
      <c r="G80" s="38">
        <f t="shared" si="7"/>
        <v>6883173.7300000042</v>
      </c>
      <c r="H80" s="73"/>
      <c r="I80" s="40"/>
      <c r="J80" s="67"/>
      <c r="K80" s="11">
        <f t="shared" si="8"/>
        <v>0</v>
      </c>
      <c r="L80" s="2">
        <f t="shared" si="6"/>
        <v>0</v>
      </c>
      <c r="M80" s="125">
        <f t="shared" si="9"/>
        <v>0</v>
      </c>
    </row>
    <row r="81" spans="1:13" x14ac:dyDescent="0.25">
      <c r="A81" s="10"/>
      <c r="B81" s="22"/>
      <c r="C81" s="36" t="s">
        <v>36</v>
      </c>
      <c r="D81" s="1"/>
      <c r="E81" s="11"/>
      <c r="F81" s="11"/>
      <c r="G81" s="38">
        <f t="shared" ref="G81:G144" si="10">G80+E81-F81</f>
        <v>6883173.7300000042</v>
      </c>
      <c r="H81" s="73"/>
      <c r="I81" s="40"/>
      <c r="J81" s="67"/>
      <c r="K81" s="11">
        <f t="shared" ref="K81:K144" si="11">H81+I81-J81</f>
        <v>0</v>
      </c>
      <c r="L81" s="2">
        <f t="shared" ref="L81:L144" si="12">H81+I81+J81-F81</f>
        <v>0</v>
      </c>
      <c r="M81" s="125">
        <f t="shared" ref="M81:M144" si="13">F81*0.2</f>
        <v>0</v>
      </c>
    </row>
    <row r="82" spans="1:13" x14ac:dyDescent="0.25">
      <c r="A82" s="10"/>
      <c r="B82" s="22"/>
      <c r="C82" s="36" t="s">
        <v>36</v>
      </c>
      <c r="D82" s="1"/>
      <c r="E82" s="11"/>
      <c r="F82" s="11"/>
      <c r="G82" s="38">
        <f t="shared" si="10"/>
        <v>6883173.7300000042</v>
      </c>
      <c r="H82" s="73"/>
      <c r="I82" s="40"/>
      <c r="J82" s="67"/>
      <c r="K82" s="11">
        <f t="shared" si="11"/>
        <v>0</v>
      </c>
      <c r="L82" s="2">
        <f t="shared" si="12"/>
        <v>0</v>
      </c>
      <c r="M82" s="125">
        <f t="shared" si="13"/>
        <v>0</v>
      </c>
    </row>
    <row r="83" spans="1:13" x14ac:dyDescent="0.25">
      <c r="A83" s="10"/>
      <c r="B83" s="22"/>
      <c r="C83" s="36" t="s">
        <v>36</v>
      </c>
      <c r="D83" s="1"/>
      <c r="E83" s="11"/>
      <c r="F83" s="11"/>
      <c r="G83" s="38">
        <f t="shared" si="10"/>
        <v>6883173.7300000042</v>
      </c>
      <c r="H83" s="73"/>
      <c r="I83" s="40"/>
      <c r="J83" s="67"/>
      <c r="K83" s="11">
        <f t="shared" si="11"/>
        <v>0</v>
      </c>
      <c r="L83" s="2">
        <f t="shared" si="12"/>
        <v>0</v>
      </c>
      <c r="M83" s="125">
        <f t="shared" si="13"/>
        <v>0</v>
      </c>
    </row>
    <row r="84" spans="1:13" x14ac:dyDescent="0.25">
      <c r="A84" s="10"/>
      <c r="B84" s="22"/>
      <c r="C84" s="36" t="s">
        <v>36</v>
      </c>
      <c r="D84" s="1"/>
      <c r="E84" s="11"/>
      <c r="F84" s="11"/>
      <c r="G84" s="38">
        <f t="shared" si="10"/>
        <v>6883173.7300000042</v>
      </c>
      <c r="H84" s="73"/>
      <c r="I84" s="40"/>
      <c r="J84" s="67"/>
      <c r="K84" s="11">
        <f t="shared" si="11"/>
        <v>0</v>
      </c>
      <c r="L84" s="2">
        <f t="shared" si="12"/>
        <v>0</v>
      </c>
      <c r="M84" s="125">
        <f t="shared" si="13"/>
        <v>0</v>
      </c>
    </row>
    <row r="85" spans="1:13" x14ac:dyDescent="0.25">
      <c r="A85" s="10"/>
      <c r="B85" s="22"/>
      <c r="C85" s="36" t="s">
        <v>36</v>
      </c>
      <c r="D85" s="1"/>
      <c r="E85" s="11"/>
      <c r="F85" s="11"/>
      <c r="G85" s="38">
        <f t="shared" si="10"/>
        <v>6883173.7300000042</v>
      </c>
      <c r="H85" s="73"/>
      <c r="I85" s="40"/>
      <c r="J85" s="67"/>
      <c r="K85" s="11">
        <f t="shared" si="11"/>
        <v>0</v>
      </c>
      <c r="L85" s="2">
        <f t="shared" si="12"/>
        <v>0</v>
      </c>
      <c r="M85" s="125">
        <f t="shared" si="13"/>
        <v>0</v>
      </c>
    </row>
    <row r="86" spans="1:13" x14ac:dyDescent="0.25">
      <c r="A86" s="10"/>
      <c r="B86" s="22"/>
      <c r="C86" s="36" t="s">
        <v>36</v>
      </c>
      <c r="D86" s="1"/>
      <c r="E86" s="11"/>
      <c r="F86" s="11"/>
      <c r="G86" s="38">
        <f t="shared" si="10"/>
        <v>6883173.7300000042</v>
      </c>
      <c r="H86" s="73"/>
      <c r="I86" s="40"/>
      <c r="J86" s="67"/>
      <c r="K86" s="11">
        <f t="shared" si="11"/>
        <v>0</v>
      </c>
      <c r="L86" s="2">
        <f t="shared" si="12"/>
        <v>0</v>
      </c>
      <c r="M86" s="125">
        <f t="shared" si="13"/>
        <v>0</v>
      </c>
    </row>
    <row r="87" spans="1:13" x14ac:dyDescent="0.25">
      <c r="A87" s="10"/>
      <c r="B87" s="22"/>
      <c r="C87" s="36" t="s">
        <v>36</v>
      </c>
      <c r="D87" s="1"/>
      <c r="E87" s="11"/>
      <c r="F87" s="11"/>
      <c r="G87" s="38">
        <f t="shared" si="10"/>
        <v>6883173.7300000042</v>
      </c>
      <c r="H87" s="73"/>
      <c r="I87" s="40"/>
      <c r="J87" s="67"/>
      <c r="K87" s="11">
        <f t="shared" si="11"/>
        <v>0</v>
      </c>
      <c r="L87" s="2">
        <f t="shared" si="12"/>
        <v>0</v>
      </c>
      <c r="M87" s="125">
        <f t="shared" si="13"/>
        <v>0</v>
      </c>
    </row>
    <row r="88" spans="1:13" x14ac:dyDescent="0.25">
      <c r="A88" s="10"/>
      <c r="B88" s="22"/>
      <c r="C88" s="36" t="s">
        <v>36</v>
      </c>
      <c r="D88" s="1"/>
      <c r="E88" s="11"/>
      <c r="F88" s="11"/>
      <c r="G88" s="38">
        <f t="shared" si="10"/>
        <v>6883173.7300000042</v>
      </c>
      <c r="H88" s="73"/>
      <c r="I88" s="40"/>
      <c r="J88" s="67"/>
      <c r="K88" s="11">
        <f t="shared" si="11"/>
        <v>0</v>
      </c>
      <c r="L88" s="2">
        <f t="shared" si="12"/>
        <v>0</v>
      </c>
      <c r="M88" s="125">
        <f t="shared" si="13"/>
        <v>0</v>
      </c>
    </row>
    <row r="89" spans="1:13" x14ac:dyDescent="0.25">
      <c r="A89" s="10"/>
      <c r="B89" s="22"/>
      <c r="C89" s="36" t="s">
        <v>36</v>
      </c>
      <c r="D89" s="1"/>
      <c r="E89" s="11"/>
      <c r="F89" s="11"/>
      <c r="G89" s="38">
        <f t="shared" si="10"/>
        <v>6883173.7300000042</v>
      </c>
      <c r="H89" s="73"/>
      <c r="I89" s="40"/>
      <c r="J89" s="67"/>
      <c r="K89" s="11">
        <f t="shared" si="11"/>
        <v>0</v>
      </c>
      <c r="L89" s="2">
        <f t="shared" si="12"/>
        <v>0</v>
      </c>
      <c r="M89" s="125">
        <f t="shared" si="13"/>
        <v>0</v>
      </c>
    </row>
    <row r="90" spans="1:13" x14ac:dyDescent="0.25">
      <c r="A90" s="10"/>
      <c r="B90" s="22"/>
      <c r="C90" s="36" t="s">
        <v>36</v>
      </c>
      <c r="D90" s="1"/>
      <c r="E90" s="11"/>
      <c r="F90" s="11"/>
      <c r="G90" s="38">
        <f t="shared" si="10"/>
        <v>6883173.7300000042</v>
      </c>
      <c r="H90" s="73"/>
      <c r="I90" s="40"/>
      <c r="J90" s="67"/>
      <c r="K90" s="11">
        <f t="shared" si="11"/>
        <v>0</v>
      </c>
      <c r="L90" s="2">
        <f t="shared" si="12"/>
        <v>0</v>
      </c>
      <c r="M90" s="125">
        <f t="shared" si="13"/>
        <v>0</v>
      </c>
    </row>
    <row r="91" spans="1:13" x14ac:dyDescent="0.25">
      <c r="A91" s="10"/>
      <c r="B91" s="22"/>
      <c r="C91" s="36" t="s">
        <v>36</v>
      </c>
      <c r="D91" s="1"/>
      <c r="E91" s="11"/>
      <c r="F91" s="11"/>
      <c r="G91" s="38">
        <f t="shared" si="10"/>
        <v>6883173.7300000042</v>
      </c>
      <c r="H91" s="73"/>
      <c r="I91" s="40"/>
      <c r="J91" s="67"/>
      <c r="K91" s="11">
        <f t="shared" si="11"/>
        <v>0</v>
      </c>
      <c r="L91" s="2">
        <f t="shared" si="12"/>
        <v>0</v>
      </c>
      <c r="M91" s="125">
        <f t="shared" si="13"/>
        <v>0</v>
      </c>
    </row>
    <row r="92" spans="1:13" x14ac:dyDescent="0.25">
      <c r="A92" s="10"/>
      <c r="B92" s="22"/>
      <c r="C92" s="36" t="s">
        <v>36</v>
      </c>
      <c r="D92" s="1"/>
      <c r="E92" s="11"/>
      <c r="F92" s="11"/>
      <c r="G92" s="38">
        <f t="shared" si="10"/>
        <v>6883173.7300000042</v>
      </c>
      <c r="H92" s="73"/>
      <c r="I92" s="40"/>
      <c r="J92" s="67"/>
      <c r="K92" s="11">
        <f t="shared" si="11"/>
        <v>0</v>
      </c>
      <c r="L92" s="2">
        <f t="shared" si="12"/>
        <v>0</v>
      </c>
      <c r="M92" s="125">
        <f t="shared" si="13"/>
        <v>0</v>
      </c>
    </row>
    <row r="93" spans="1:13" x14ac:dyDescent="0.25">
      <c r="A93" s="10"/>
      <c r="B93" s="22"/>
      <c r="C93" s="36" t="s">
        <v>36</v>
      </c>
      <c r="D93" s="1"/>
      <c r="E93" s="11"/>
      <c r="F93" s="11"/>
      <c r="G93" s="38">
        <f t="shared" si="10"/>
        <v>6883173.7300000042</v>
      </c>
      <c r="H93" s="73"/>
      <c r="I93" s="40"/>
      <c r="J93" s="67"/>
      <c r="K93" s="11">
        <f t="shared" si="11"/>
        <v>0</v>
      </c>
      <c r="L93" s="2">
        <f t="shared" si="12"/>
        <v>0</v>
      </c>
      <c r="M93" s="125">
        <f t="shared" si="13"/>
        <v>0</v>
      </c>
    </row>
    <row r="94" spans="1:13" x14ac:dyDescent="0.25">
      <c r="A94" s="10"/>
      <c r="B94" s="22"/>
      <c r="C94" s="36" t="s">
        <v>36</v>
      </c>
      <c r="D94" s="1"/>
      <c r="E94" s="11"/>
      <c r="F94" s="11"/>
      <c r="G94" s="38">
        <f t="shared" si="10"/>
        <v>6883173.7300000042</v>
      </c>
      <c r="H94" s="73"/>
      <c r="I94" s="40"/>
      <c r="J94" s="67"/>
      <c r="K94" s="11">
        <f t="shared" si="11"/>
        <v>0</v>
      </c>
      <c r="L94" s="2">
        <f t="shared" si="12"/>
        <v>0</v>
      </c>
      <c r="M94" s="125">
        <f t="shared" si="13"/>
        <v>0</v>
      </c>
    </row>
    <row r="95" spans="1:13" x14ac:dyDescent="0.25">
      <c r="A95" s="10"/>
      <c r="B95" s="22"/>
      <c r="C95" s="36" t="s">
        <v>36</v>
      </c>
      <c r="D95" s="1"/>
      <c r="E95" s="11"/>
      <c r="F95" s="11"/>
      <c r="G95" s="38">
        <f t="shared" si="10"/>
        <v>6883173.7300000042</v>
      </c>
      <c r="H95" s="73"/>
      <c r="I95" s="40"/>
      <c r="J95" s="67"/>
      <c r="K95" s="11">
        <f t="shared" si="11"/>
        <v>0</v>
      </c>
      <c r="L95" s="2">
        <f t="shared" si="12"/>
        <v>0</v>
      </c>
      <c r="M95" s="125">
        <f t="shared" si="13"/>
        <v>0</v>
      </c>
    </row>
    <row r="96" spans="1:13" x14ac:dyDescent="0.25">
      <c r="A96" s="10"/>
      <c r="B96" s="22"/>
      <c r="C96" s="36" t="s">
        <v>36</v>
      </c>
      <c r="D96" s="1"/>
      <c r="E96" s="11"/>
      <c r="F96" s="11"/>
      <c r="G96" s="38">
        <f t="shared" si="10"/>
        <v>6883173.7300000042</v>
      </c>
      <c r="H96" s="73"/>
      <c r="I96" s="40"/>
      <c r="J96" s="67"/>
      <c r="K96" s="11">
        <f t="shared" si="11"/>
        <v>0</v>
      </c>
      <c r="L96" s="2">
        <f t="shared" si="12"/>
        <v>0</v>
      </c>
      <c r="M96" s="125">
        <f t="shared" si="13"/>
        <v>0</v>
      </c>
    </row>
    <row r="97" spans="1:13" x14ac:dyDescent="0.25">
      <c r="A97" s="10"/>
      <c r="B97" s="22"/>
      <c r="C97" s="36" t="s">
        <v>36</v>
      </c>
      <c r="D97" s="1"/>
      <c r="E97" s="11"/>
      <c r="F97" s="11"/>
      <c r="G97" s="38">
        <f t="shared" si="10"/>
        <v>6883173.7300000042</v>
      </c>
      <c r="H97" s="73"/>
      <c r="I97" s="40"/>
      <c r="J97" s="67"/>
      <c r="K97" s="11">
        <f t="shared" si="11"/>
        <v>0</v>
      </c>
      <c r="L97" s="2">
        <f t="shared" si="12"/>
        <v>0</v>
      </c>
      <c r="M97" s="125">
        <f t="shared" si="13"/>
        <v>0</v>
      </c>
    </row>
    <row r="98" spans="1:13" x14ac:dyDescent="0.25">
      <c r="A98" s="10"/>
      <c r="B98" s="22"/>
      <c r="C98" s="36" t="s">
        <v>36</v>
      </c>
      <c r="D98" s="1"/>
      <c r="E98" s="11"/>
      <c r="F98" s="11"/>
      <c r="G98" s="38">
        <f t="shared" si="10"/>
        <v>6883173.7300000042</v>
      </c>
      <c r="H98" s="73"/>
      <c r="I98" s="40"/>
      <c r="J98" s="67"/>
      <c r="K98" s="11">
        <f t="shared" si="11"/>
        <v>0</v>
      </c>
      <c r="L98" s="2">
        <f t="shared" si="12"/>
        <v>0</v>
      </c>
      <c r="M98" s="125">
        <f t="shared" si="13"/>
        <v>0</v>
      </c>
    </row>
    <row r="99" spans="1:13" x14ac:dyDescent="0.25">
      <c r="A99" s="10"/>
      <c r="B99" s="22"/>
      <c r="C99" s="36" t="s">
        <v>36</v>
      </c>
      <c r="D99" s="1"/>
      <c r="E99" s="11"/>
      <c r="F99" s="11"/>
      <c r="G99" s="38">
        <f t="shared" si="10"/>
        <v>6883173.7300000042</v>
      </c>
      <c r="H99" s="73"/>
      <c r="I99" s="40"/>
      <c r="J99" s="67"/>
      <c r="K99" s="11">
        <f t="shared" si="11"/>
        <v>0</v>
      </c>
      <c r="L99" s="2">
        <f t="shared" si="12"/>
        <v>0</v>
      </c>
      <c r="M99" s="125">
        <f t="shared" si="13"/>
        <v>0</v>
      </c>
    </row>
    <row r="100" spans="1:13" x14ac:dyDescent="0.25">
      <c r="A100" s="10"/>
      <c r="B100" s="22"/>
      <c r="C100" s="36" t="s">
        <v>36</v>
      </c>
      <c r="D100" s="1"/>
      <c r="E100" s="11"/>
      <c r="F100" s="11"/>
      <c r="G100" s="38">
        <f t="shared" si="10"/>
        <v>6883173.7300000042</v>
      </c>
      <c r="H100" s="73"/>
      <c r="I100" s="40"/>
      <c r="J100" s="67"/>
      <c r="K100" s="11">
        <f t="shared" si="11"/>
        <v>0</v>
      </c>
      <c r="L100" s="2">
        <f t="shared" si="12"/>
        <v>0</v>
      </c>
      <c r="M100" s="125">
        <f t="shared" si="13"/>
        <v>0</v>
      </c>
    </row>
    <row r="101" spans="1:13" x14ac:dyDescent="0.25">
      <c r="A101" s="10"/>
      <c r="B101" s="22"/>
      <c r="C101" s="36" t="s">
        <v>36</v>
      </c>
      <c r="D101" s="1"/>
      <c r="E101" s="11"/>
      <c r="F101" s="11"/>
      <c r="G101" s="38">
        <f t="shared" si="10"/>
        <v>6883173.7300000042</v>
      </c>
      <c r="H101" s="73"/>
      <c r="I101" s="40"/>
      <c r="J101" s="67"/>
      <c r="K101" s="11">
        <f t="shared" si="11"/>
        <v>0</v>
      </c>
      <c r="L101" s="2">
        <f t="shared" si="12"/>
        <v>0</v>
      </c>
      <c r="M101" s="125">
        <f t="shared" si="13"/>
        <v>0</v>
      </c>
    </row>
    <row r="102" spans="1:13" x14ac:dyDescent="0.25">
      <c r="A102" s="10"/>
      <c r="B102" s="22"/>
      <c r="C102" s="36" t="s">
        <v>36</v>
      </c>
      <c r="D102" s="1"/>
      <c r="E102" s="11"/>
      <c r="F102" s="11"/>
      <c r="G102" s="38">
        <f t="shared" si="10"/>
        <v>6883173.7300000042</v>
      </c>
      <c r="H102" s="73"/>
      <c r="I102" s="40"/>
      <c r="J102" s="67"/>
      <c r="K102" s="11">
        <f t="shared" si="11"/>
        <v>0</v>
      </c>
      <c r="L102" s="2">
        <f t="shared" si="12"/>
        <v>0</v>
      </c>
      <c r="M102" s="125">
        <f t="shared" si="13"/>
        <v>0</v>
      </c>
    </row>
    <row r="103" spans="1:13" x14ac:dyDescent="0.25">
      <c r="A103" s="10"/>
      <c r="B103" s="22"/>
      <c r="C103" s="36" t="s">
        <v>36</v>
      </c>
      <c r="D103" s="1"/>
      <c r="E103" s="11"/>
      <c r="F103" s="11"/>
      <c r="G103" s="38">
        <f t="shared" si="10"/>
        <v>6883173.7300000042</v>
      </c>
      <c r="H103" s="73"/>
      <c r="I103" s="40"/>
      <c r="J103" s="67"/>
      <c r="K103" s="11">
        <f t="shared" si="11"/>
        <v>0</v>
      </c>
      <c r="L103" s="2">
        <f t="shared" si="12"/>
        <v>0</v>
      </c>
      <c r="M103" s="125">
        <f t="shared" si="13"/>
        <v>0</v>
      </c>
    </row>
    <row r="104" spans="1:13" x14ac:dyDescent="0.25">
      <c r="A104" s="10"/>
      <c r="B104" s="22"/>
      <c r="C104" s="36" t="s">
        <v>36</v>
      </c>
      <c r="D104" s="1"/>
      <c r="E104" s="11"/>
      <c r="F104" s="11"/>
      <c r="G104" s="38">
        <f t="shared" si="10"/>
        <v>6883173.7300000042</v>
      </c>
      <c r="H104" s="73"/>
      <c r="I104" s="40"/>
      <c r="J104" s="67"/>
      <c r="K104" s="11">
        <f t="shared" si="11"/>
        <v>0</v>
      </c>
      <c r="L104" s="2">
        <f t="shared" si="12"/>
        <v>0</v>
      </c>
      <c r="M104" s="125">
        <f t="shared" si="13"/>
        <v>0</v>
      </c>
    </row>
    <row r="105" spans="1:13" x14ac:dyDescent="0.25">
      <c r="A105" s="10"/>
      <c r="B105" s="22"/>
      <c r="C105" s="36" t="s">
        <v>36</v>
      </c>
      <c r="D105" s="1"/>
      <c r="E105" s="11"/>
      <c r="F105" s="11"/>
      <c r="G105" s="38">
        <f t="shared" si="10"/>
        <v>6883173.7300000042</v>
      </c>
      <c r="H105" s="73"/>
      <c r="I105" s="40"/>
      <c r="J105" s="67"/>
      <c r="K105" s="11">
        <f t="shared" si="11"/>
        <v>0</v>
      </c>
      <c r="L105" s="2">
        <f t="shared" si="12"/>
        <v>0</v>
      </c>
      <c r="M105" s="125">
        <f t="shared" si="13"/>
        <v>0</v>
      </c>
    </row>
    <row r="106" spans="1:13" x14ac:dyDescent="0.25">
      <c r="A106" s="10"/>
      <c r="B106" s="22"/>
      <c r="C106" s="36" t="s">
        <v>36</v>
      </c>
      <c r="D106" s="1"/>
      <c r="E106" s="11"/>
      <c r="F106" s="11"/>
      <c r="G106" s="38">
        <f t="shared" si="10"/>
        <v>6883173.7300000042</v>
      </c>
      <c r="H106" s="73"/>
      <c r="I106" s="40"/>
      <c r="J106" s="67"/>
      <c r="K106" s="11">
        <f t="shared" si="11"/>
        <v>0</v>
      </c>
      <c r="L106" s="2">
        <f t="shared" si="12"/>
        <v>0</v>
      </c>
      <c r="M106" s="125">
        <f t="shared" si="13"/>
        <v>0</v>
      </c>
    </row>
    <row r="107" spans="1:13" x14ac:dyDescent="0.25">
      <c r="A107" s="10"/>
      <c r="B107" s="22"/>
      <c r="C107" s="36" t="s">
        <v>36</v>
      </c>
      <c r="D107" s="1"/>
      <c r="E107" s="11"/>
      <c r="F107" s="11"/>
      <c r="G107" s="38">
        <f t="shared" si="10"/>
        <v>6883173.7300000042</v>
      </c>
      <c r="H107" s="73"/>
      <c r="I107" s="40"/>
      <c r="J107" s="67"/>
      <c r="K107" s="11">
        <f t="shared" si="11"/>
        <v>0</v>
      </c>
      <c r="L107" s="2">
        <f t="shared" si="12"/>
        <v>0</v>
      </c>
      <c r="M107" s="125">
        <f t="shared" si="13"/>
        <v>0</v>
      </c>
    </row>
    <row r="108" spans="1:13" x14ac:dyDescent="0.25">
      <c r="A108" s="10"/>
      <c r="B108" s="22"/>
      <c r="C108" s="36" t="s">
        <v>36</v>
      </c>
      <c r="D108" s="1"/>
      <c r="E108" s="11"/>
      <c r="F108" s="11"/>
      <c r="G108" s="38">
        <f t="shared" si="10"/>
        <v>6883173.7300000042</v>
      </c>
      <c r="H108" s="73"/>
      <c r="I108" s="40"/>
      <c r="J108" s="67"/>
      <c r="K108" s="11">
        <f t="shared" si="11"/>
        <v>0</v>
      </c>
      <c r="L108" s="2">
        <f t="shared" si="12"/>
        <v>0</v>
      </c>
      <c r="M108" s="125">
        <f t="shared" si="13"/>
        <v>0</v>
      </c>
    </row>
    <row r="109" spans="1:13" x14ac:dyDescent="0.25">
      <c r="A109" s="10"/>
      <c r="B109" s="22"/>
      <c r="C109" s="36" t="s">
        <v>36</v>
      </c>
      <c r="D109" s="1"/>
      <c r="E109" s="11"/>
      <c r="F109" s="11"/>
      <c r="G109" s="38">
        <f t="shared" si="10"/>
        <v>6883173.7300000042</v>
      </c>
      <c r="H109" s="73"/>
      <c r="I109" s="40"/>
      <c r="J109" s="67"/>
      <c r="K109" s="11">
        <f t="shared" si="11"/>
        <v>0</v>
      </c>
      <c r="L109" s="2">
        <f t="shared" si="12"/>
        <v>0</v>
      </c>
      <c r="M109" s="125">
        <f t="shared" si="13"/>
        <v>0</v>
      </c>
    </row>
    <row r="110" spans="1:13" x14ac:dyDescent="0.25">
      <c r="A110" s="10"/>
      <c r="B110" s="22"/>
      <c r="C110" s="36" t="s">
        <v>36</v>
      </c>
      <c r="D110" s="1"/>
      <c r="E110" s="11"/>
      <c r="F110" s="11"/>
      <c r="G110" s="38">
        <f t="shared" si="10"/>
        <v>6883173.7300000042</v>
      </c>
      <c r="H110" s="73"/>
      <c r="I110" s="40"/>
      <c r="J110" s="67"/>
      <c r="K110" s="11">
        <f t="shared" si="11"/>
        <v>0</v>
      </c>
      <c r="L110" s="2">
        <f t="shared" si="12"/>
        <v>0</v>
      </c>
      <c r="M110" s="125">
        <f t="shared" si="13"/>
        <v>0</v>
      </c>
    </row>
    <row r="111" spans="1:13" x14ac:dyDescent="0.25">
      <c r="A111" s="10"/>
      <c r="B111" s="22"/>
      <c r="C111" s="36" t="s">
        <v>36</v>
      </c>
      <c r="D111" s="1"/>
      <c r="E111" s="11"/>
      <c r="F111" s="11"/>
      <c r="G111" s="38">
        <f t="shared" si="10"/>
        <v>6883173.7300000042</v>
      </c>
      <c r="H111" s="73"/>
      <c r="I111" s="40"/>
      <c r="J111" s="67"/>
      <c r="K111" s="11">
        <f t="shared" si="11"/>
        <v>0</v>
      </c>
      <c r="L111" s="2">
        <f t="shared" si="12"/>
        <v>0</v>
      </c>
      <c r="M111" s="125">
        <f t="shared" si="13"/>
        <v>0</v>
      </c>
    </row>
    <row r="112" spans="1:13" x14ac:dyDescent="0.25">
      <c r="A112" s="10"/>
      <c r="B112" s="22"/>
      <c r="C112" s="36" t="s">
        <v>36</v>
      </c>
      <c r="D112" s="1"/>
      <c r="E112" s="11"/>
      <c r="F112" s="11"/>
      <c r="G112" s="38">
        <f t="shared" si="10"/>
        <v>6883173.7300000042</v>
      </c>
      <c r="H112" s="73"/>
      <c r="I112" s="40"/>
      <c r="J112" s="67"/>
      <c r="K112" s="11">
        <f t="shared" si="11"/>
        <v>0</v>
      </c>
      <c r="L112" s="2">
        <f t="shared" si="12"/>
        <v>0</v>
      </c>
      <c r="M112" s="125">
        <f t="shared" si="13"/>
        <v>0</v>
      </c>
    </row>
    <row r="113" spans="1:13" x14ac:dyDescent="0.25">
      <c r="A113" s="10"/>
      <c r="B113" s="22"/>
      <c r="C113" s="36" t="s">
        <v>36</v>
      </c>
      <c r="D113" s="1"/>
      <c r="E113" s="11"/>
      <c r="F113" s="11"/>
      <c r="G113" s="38">
        <f t="shared" si="10"/>
        <v>6883173.7300000042</v>
      </c>
      <c r="H113" s="73"/>
      <c r="I113" s="40"/>
      <c r="J113" s="67"/>
      <c r="K113" s="11">
        <f t="shared" si="11"/>
        <v>0</v>
      </c>
      <c r="L113" s="2">
        <f t="shared" si="12"/>
        <v>0</v>
      </c>
      <c r="M113" s="125">
        <f t="shared" si="13"/>
        <v>0</v>
      </c>
    </row>
    <row r="114" spans="1:13" x14ac:dyDescent="0.25">
      <c r="A114" s="10"/>
      <c r="B114" s="22"/>
      <c r="C114" s="36" t="s">
        <v>36</v>
      </c>
      <c r="D114" s="1"/>
      <c r="E114" s="11"/>
      <c r="F114" s="11"/>
      <c r="G114" s="38">
        <f t="shared" si="10"/>
        <v>6883173.7300000042</v>
      </c>
      <c r="H114" s="73"/>
      <c r="I114" s="40"/>
      <c r="J114" s="67"/>
      <c r="K114" s="11">
        <f t="shared" si="11"/>
        <v>0</v>
      </c>
      <c r="L114" s="2">
        <f t="shared" si="12"/>
        <v>0</v>
      </c>
      <c r="M114" s="125">
        <f t="shared" si="13"/>
        <v>0</v>
      </c>
    </row>
    <row r="115" spans="1:13" x14ac:dyDescent="0.25">
      <c r="A115" s="10"/>
      <c r="B115" s="22"/>
      <c r="C115" s="36" t="s">
        <v>36</v>
      </c>
      <c r="D115" s="1"/>
      <c r="E115" s="11"/>
      <c r="F115" s="11"/>
      <c r="G115" s="38">
        <f t="shared" si="10"/>
        <v>6883173.7300000042</v>
      </c>
      <c r="H115" s="73"/>
      <c r="I115" s="40"/>
      <c r="J115" s="67"/>
      <c r="K115" s="11">
        <f t="shared" si="11"/>
        <v>0</v>
      </c>
      <c r="L115" s="2">
        <f t="shared" si="12"/>
        <v>0</v>
      </c>
      <c r="M115" s="125">
        <f t="shared" si="13"/>
        <v>0</v>
      </c>
    </row>
    <row r="116" spans="1:13" x14ac:dyDescent="0.25">
      <c r="A116" s="10"/>
      <c r="B116" s="22"/>
      <c r="C116" s="36" t="s">
        <v>36</v>
      </c>
      <c r="D116" s="1"/>
      <c r="E116" s="11"/>
      <c r="F116" s="11"/>
      <c r="G116" s="38">
        <f t="shared" si="10"/>
        <v>6883173.7300000042</v>
      </c>
      <c r="H116" s="73"/>
      <c r="I116" s="40"/>
      <c r="J116" s="67"/>
      <c r="K116" s="11">
        <f t="shared" si="11"/>
        <v>0</v>
      </c>
      <c r="L116" s="2">
        <f t="shared" si="12"/>
        <v>0</v>
      </c>
      <c r="M116" s="125">
        <f t="shared" si="13"/>
        <v>0</v>
      </c>
    </row>
    <row r="117" spans="1:13" x14ac:dyDescent="0.25">
      <c r="A117" s="10"/>
      <c r="B117" s="22"/>
      <c r="C117" s="36" t="s">
        <v>36</v>
      </c>
      <c r="D117" s="1"/>
      <c r="E117" s="11"/>
      <c r="F117" s="11"/>
      <c r="G117" s="38">
        <f t="shared" si="10"/>
        <v>6883173.7300000042</v>
      </c>
      <c r="H117" s="73"/>
      <c r="I117" s="40"/>
      <c r="J117" s="67"/>
      <c r="K117" s="11">
        <f t="shared" si="11"/>
        <v>0</v>
      </c>
      <c r="L117" s="2">
        <f t="shared" si="12"/>
        <v>0</v>
      </c>
      <c r="M117" s="125">
        <f t="shared" si="13"/>
        <v>0</v>
      </c>
    </row>
    <row r="118" spans="1:13" x14ac:dyDescent="0.25">
      <c r="A118" s="10"/>
      <c r="B118" s="22"/>
      <c r="C118" s="36" t="s">
        <v>36</v>
      </c>
      <c r="D118" s="1"/>
      <c r="E118" s="11"/>
      <c r="F118" s="11"/>
      <c r="G118" s="38">
        <f t="shared" si="10"/>
        <v>6883173.7300000042</v>
      </c>
      <c r="H118" s="73"/>
      <c r="I118" s="40"/>
      <c r="J118" s="67"/>
      <c r="K118" s="11">
        <f t="shared" si="11"/>
        <v>0</v>
      </c>
      <c r="L118" s="2">
        <f t="shared" si="12"/>
        <v>0</v>
      </c>
      <c r="M118" s="125">
        <f t="shared" si="13"/>
        <v>0</v>
      </c>
    </row>
    <row r="119" spans="1:13" x14ac:dyDescent="0.25">
      <c r="A119" s="10"/>
      <c r="B119" s="22"/>
      <c r="C119" s="36" t="s">
        <v>36</v>
      </c>
      <c r="D119" s="1"/>
      <c r="E119" s="11"/>
      <c r="F119" s="11"/>
      <c r="G119" s="38">
        <f t="shared" si="10"/>
        <v>6883173.7300000042</v>
      </c>
      <c r="H119" s="73"/>
      <c r="I119" s="40"/>
      <c r="J119" s="67"/>
      <c r="K119" s="11">
        <f t="shared" si="11"/>
        <v>0</v>
      </c>
      <c r="L119" s="2">
        <f t="shared" si="12"/>
        <v>0</v>
      </c>
      <c r="M119" s="125">
        <f t="shared" si="13"/>
        <v>0</v>
      </c>
    </row>
    <row r="120" spans="1:13" x14ac:dyDescent="0.25">
      <c r="A120" s="10"/>
      <c r="B120" s="22"/>
      <c r="C120" s="36" t="s">
        <v>36</v>
      </c>
      <c r="D120" s="1"/>
      <c r="E120" s="11"/>
      <c r="F120" s="11"/>
      <c r="G120" s="38">
        <f t="shared" si="10"/>
        <v>6883173.7300000042</v>
      </c>
      <c r="H120" s="73"/>
      <c r="I120" s="40"/>
      <c r="J120" s="67"/>
      <c r="K120" s="11">
        <f t="shared" si="11"/>
        <v>0</v>
      </c>
      <c r="L120" s="2">
        <f t="shared" si="12"/>
        <v>0</v>
      </c>
      <c r="M120" s="125">
        <f t="shared" si="13"/>
        <v>0</v>
      </c>
    </row>
    <row r="121" spans="1:13" x14ac:dyDescent="0.25">
      <c r="A121" s="10"/>
      <c r="B121" s="22"/>
      <c r="C121" s="36" t="s">
        <v>36</v>
      </c>
      <c r="D121" s="1"/>
      <c r="E121" s="11"/>
      <c r="F121" s="11"/>
      <c r="G121" s="38">
        <f t="shared" si="10"/>
        <v>6883173.7300000042</v>
      </c>
      <c r="H121" s="73"/>
      <c r="I121" s="40"/>
      <c r="J121" s="67"/>
      <c r="K121" s="11">
        <f t="shared" si="11"/>
        <v>0</v>
      </c>
      <c r="L121" s="2">
        <f t="shared" si="12"/>
        <v>0</v>
      </c>
      <c r="M121" s="125">
        <f t="shared" si="13"/>
        <v>0</v>
      </c>
    </row>
    <row r="122" spans="1:13" x14ac:dyDescent="0.25">
      <c r="A122" s="10"/>
      <c r="B122" s="22"/>
      <c r="C122" s="36" t="s">
        <v>36</v>
      </c>
      <c r="D122" s="1"/>
      <c r="E122" s="11"/>
      <c r="F122" s="11"/>
      <c r="G122" s="38">
        <f t="shared" si="10"/>
        <v>6883173.7300000042</v>
      </c>
      <c r="H122" s="73"/>
      <c r="I122" s="40"/>
      <c r="J122" s="67"/>
      <c r="K122" s="11">
        <f t="shared" si="11"/>
        <v>0</v>
      </c>
      <c r="L122" s="2">
        <f t="shared" si="12"/>
        <v>0</v>
      </c>
      <c r="M122" s="125">
        <f t="shared" si="13"/>
        <v>0</v>
      </c>
    </row>
    <row r="123" spans="1:13" x14ac:dyDescent="0.25">
      <c r="A123" s="10"/>
      <c r="B123" s="22"/>
      <c r="C123" s="36" t="s">
        <v>36</v>
      </c>
      <c r="D123" s="1"/>
      <c r="E123" s="11"/>
      <c r="F123" s="11"/>
      <c r="G123" s="38">
        <f t="shared" si="10"/>
        <v>6883173.7300000042</v>
      </c>
      <c r="H123" s="73"/>
      <c r="I123" s="40"/>
      <c r="J123" s="67"/>
      <c r="K123" s="11">
        <f t="shared" si="11"/>
        <v>0</v>
      </c>
      <c r="L123" s="2">
        <f t="shared" si="12"/>
        <v>0</v>
      </c>
      <c r="M123" s="125">
        <f t="shared" si="13"/>
        <v>0</v>
      </c>
    </row>
    <row r="124" spans="1:13" x14ac:dyDescent="0.25">
      <c r="A124" s="10"/>
      <c r="B124" s="22"/>
      <c r="C124" s="36" t="s">
        <v>36</v>
      </c>
      <c r="D124" s="1"/>
      <c r="E124" s="11"/>
      <c r="F124" s="11"/>
      <c r="G124" s="38">
        <f t="shared" si="10"/>
        <v>6883173.7300000042</v>
      </c>
      <c r="H124" s="73"/>
      <c r="I124" s="40"/>
      <c r="J124" s="67"/>
      <c r="K124" s="11">
        <f t="shared" si="11"/>
        <v>0</v>
      </c>
      <c r="L124" s="2">
        <f t="shared" si="12"/>
        <v>0</v>
      </c>
      <c r="M124" s="125">
        <f t="shared" si="13"/>
        <v>0</v>
      </c>
    </row>
    <row r="125" spans="1:13" x14ac:dyDescent="0.25">
      <c r="A125" s="10"/>
      <c r="B125" s="22"/>
      <c r="C125" s="36" t="s">
        <v>36</v>
      </c>
      <c r="D125" s="1"/>
      <c r="E125" s="11"/>
      <c r="F125" s="11"/>
      <c r="G125" s="38">
        <f t="shared" si="10"/>
        <v>6883173.7300000042</v>
      </c>
      <c r="H125" s="73"/>
      <c r="I125" s="40"/>
      <c r="J125" s="67"/>
      <c r="K125" s="11">
        <f t="shared" si="11"/>
        <v>0</v>
      </c>
      <c r="L125" s="2">
        <f t="shared" si="12"/>
        <v>0</v>
      </c>
      <c r="M125" s="125">
        <f t="shared" si="13"/>
        <v>0</v>
      </c>
    </row>
    <row r="126" spans="1:13" x14ac:dyDescent="0.25">
      <c r="A126" s="10"/>
      <c r="B126" s="22"/>
      <c r="C126" s="36" t="s">
        <v>36</v>
      </c>
      <c r="D126" s="1"/>
      <c r="E126" s="11"/>
      <c r="F126" s="11"/>
      <c r="G126" s="38">
        <f t="shared" si="10"/>
        <v>6883173.7300000042</v>
      </c>
      <c r="H126" s="73"/>
      <c r="I126" s="40"/>
      <c r="J126" s="67"/>
      <c r="K126" s="11">
        <f t="shared" si="11"/>
        <v>0</v>
      </c>
      <c r="L126" s="2">
        <f t="shared" si="12"/>
        <v>0</v>
      </c>
      <c r="M126" s="125">
        <f t="shared" si="13"/>
        <v>0</v>
      </c>
    </row>
    <row r="127" spans="1:13" x14ac:dyDescent="0.25">
      <c r="A127" s="10"/>
      <c r="B127" s="22"/>
      <c r="C127" s="36" t="s">
        <v>36</v>
      </c>
      <c r="D127" s="1"/>
      <c r="E127" s="11"/>
      <c r="F127" s="11"/>
      <c r="G127" s="38">
        <f t="shared" si="10"/>
        <v>6883173.7300000042</v>
      </c>
      <c r="H127" s="73"/>
      <c r="I127" s="40"/>
      <c r="J127" s="67"/>
      <c r="K127" s="11">
        <f t="shared" si="11"/>
        <v>0</v>
      </c>
      <c r="L127" s="2">
        <f t="shared" si="12"/>
        <v>0</v>
      </c>
      <c r="M127" s="125">
        <f t="shared" si="13"/>
        <v>0</v>
      </c>
    </row>
    <row r="128" spans="1:13" x14ac:dyDescent="0.25">
      <c r="A128" s="10"/>
      <c r="B128" s="22"/>
      <c r="C128" s="36" t="s">
        <v>36</v>
      </c>
      <c r="D128" s="1"/>
      <c r="E128" s="11"/>
      <c r="F128" s="11"/>
      <c r="G128" s="38">
        <f t="shared" si="10"/>
        <v>6883173.7300000042</v>
      </c>
      <c r="H128" s="73"/>
      <c r="I128" s="40"/>
      <c r="J128" s="67"/>
      <c r="K128" s="11">
        <f t="shared" si="11"/>
        <v>0</v>
      </c>
      <c r="L128" s="2">
        <f t="shared" si="12"/>
        <v>0</v>
      </c>
      <c r="M128" s="125">
        <f t="shared" si="13"/>
        <v>0</v>
      </c>
    </row>
    <row r="129" spans="1:13" x14ac:dyDescent="0.25">
      <c r="A129" s="10"/>
      <c r="B129" s="22"/>
      <c r="C129" s="36" t="s">
        <v>36</v>
      </c>
      <c r="D129" s="1"/>
      <c r="E129" s="11"/>
      <c r="F129" s="11"/>
      <c r="G129" s="38">
        <f t="shared" si="10"/>
        <v>6883173.7300000042</v>
      </c>
      <c r="H129" s="73"/>
      <c r="I129" s="40"/>
      <c r="J129" s="67"/>
      <c r="K129" s="11">
        <f t="shared" si="11"/>
        <v>0</v>
      </c>
      <c r="L129" s="2">
        <f t="shared" si="12"/>
        <v>0</v>
      </c>
      <c r="M129" s="125">
        <f t="shared" si="13"/>
        <v>0</v>
      </c>
    </row>
    <row r="130" spans="1:13" x14ac:dyDescent="0.25">
      <c r="A130" s="10"/>
      <c r="B130" s="22"/>
      <c r="C130" s="36" t="s">
        <v>36</v>
      </c>
      <c r="D130" s="1"/>
      <c r="E130" s="11"/>
      <c r="F130" s="11"/>
      <c r="G130" s="38">
        <f t="shared" si="10"/>
        <v>6883173.7300000042</v>
      </c>
      <c r="H130" s="73"/>
      <c r="I130" s="40"/>
      <c r="J130" s="67"/>
      <c r="K130" s="11">
        <f t="shared" si="11"/>
        <v>0</v>
      </c>
      <c r="L130" s="2">
        <f t="shared" si="12"/>
        <v>0</v>
      </c>
      <c r="M130" s="125">
        <f t="shared" si="13"/>
        <v>0</v>
      </c>
    </row>
    <row r="131" spans="1:13" x14ac:dyDescent="0.25">
      <c r="A131" s="10"/>
      <c r="B131" s="22"/>
      <c r="C131" s="36" t="s">
        <v>36</v>
      </c>
      <c r="D131" s="1"/>
      <c r="E131" s="11"/>
      <c r="F131" s="11"/>
      <c r="G131" s="38">
        <f t="shared" si="10"/>
        <v>6883173.7300000042</v>
      </c>
      <c r="H131" s="73"/>
      <c r="I131" s="40"/>
      <c r="J131" s="67"/>
      <c r="K131" s="11">
        <f t="shared" si="11"/>
        <v>0</v>
      </c>
      <c r="L131" s="2">
        <f t="shared" si="12"/>
        <v>0</v>
      </c>
      <c r="M131" s="125">
        <f t="shared" si="13"/>
        <v>0</v>
      </c>
    </row>
    <row r="132" spans="1:13" x14ac:dyDescent="0.25">
      <c r="A132" s="10"/>
      <c r="B132" s="22"/>
      <c r="C132" s="36" t="s">
        <v>36</v>
      </c>
      <c r="D132" s="1"/>
      <c r="E132" s="11"/>
      <c r="F132" s="11"/>
      <c r="G132" s="38">
        <f t="shared" si="10"/>
        <v>6883173.7300000042</v>
      </c>
      <c r="H132" s="73"/>
      <c r="I132" s="40"/>
      <c r="J132" s="67"/>
      <c r="K132" s="11">
        <f t="shared" si="11"/>
        <v>0</v>
      </c>
      <c r="L132" s="2">
        <f t="shared" si="12"/>
        <v>0</v>
      </c>
      <c r="M132" s="125">
        <f t="shared" si="13"/>
        <v>0</v>
      </c>
    </row>
    <row r="133" spans="1:13" x14ac:dyDescent="0.25">
      <c r="A133" s="10"/>
      <c r="B133" s="22"/>
      <c r="C133" s="36" t="s">
        <v>36</v>
      </c>
      <c r="D133" s="1"/>
      <c r="E133" s="11"/>
      <c r="F133" s="11"/>
      <c r="G133" s="38">
        <f t="shared" si="10"/>
        <v>6883173.7300000042</v>
      </c>
      <c r="H133" s="73"/>
      <c r="I133" s="40"/>
      <c r="J133" s="67"/>
      <c r="K133" s="11">
        <f t="shared" si="11"/>
        <v>0</v>
      </c>
      <c r="L133" s="2">
        <f t="shared" si="12"/>
        <v>0</v>
      </c>
      <c r="M133" s="125">
        <f t="shared" si="13"/>
        <v>0</v>
      </c>
    </row>
    <row r="134" spans="1:13" x14ac:dyDescent="0.25">
      <c r="A134" s="10"/>
      <c r="B134" s="22"/>
      <c r="C134" s="36" t="s">
        <v>36</v>
      </c>
      <c r="D134" s="1"/>
      <c r="E134" s="11"/>
      <c r="F134" s="11"/>
      <c r="G134" s="38">
        <f t="shared" si="10"/>
        <v>6883173.7300000042</v>
      </c>
      <c r="H134" s="73"/>
      <c r="I134" s="40"/>
      <c r="J134" s="67"/>
      <c r="K134" s="11">
        <f t="shared" si="11"/>
        <v>0</v>
      </c>
      <c r="L134" s="2">
        <f t="shared" si="12"/>
        <v>0</v>
      </c>
      <c r="M134" s="125">
        <f t="shared" si="13"/>
        <v>0</v>
      </c>
    </row>
    <row r="135" spans="1:13" x14ac:dyDescent="0.25">
      <c r="A135" s="10"/>
      <c r="B135" s="22"/>
      <c r="C135" s="36" t="s">
        <v>36</v>
      </c>
      <c r="D135" s="1"/>
      <c r="E135" s="11"/>
      <c r="F135" s="11"/>
      <c r="G135" s="38">
        <f t="shared" si="10"/>
        <v>6883173.7300000042</v>
      </c>
      <c r="H135" s="73"/>
      <c r="I135" s="40"/>
      <c r="J135" s="67"/>
      <c r="K135" s="11">
        <f t="shared" si="11"/>
        <v>0</v>
      </c>
      <c r="L135" s="2">
        <f t="shared" si="12"/>
        <v>0</v>
      </c>
      <c r="M135" s="125">
        <f t="shared" si="13"/>
        <v>0</v>
      </c>
    </row>
    <row r="136" spans="1:13" x14ac:dyDescent="0.25">
      <c r="A136" s="10"/>
      <c r="B136" s="22"/>
      <c r="C136" s="36" t="s">
        <v>36</v>
      </c>
      <c r="D136" s="1"/>
      <c r="E136" s="11"/>
      <c r="F136" s="11"/>
      <c r="G136" s="38">
        <f t="shared" si="10"/>
        <v>6883173.7300000042</v>
      </c>
      <c r="H136" s="73"/>
      <c r="I136" s="40"/>
      <c r="J136" s="67"/>
      <c r="K136" s="11">
        <f t="shared" si="11"/>
        <v>0</v>
      </c>
      <c r="L136" s="2">
        <f t="shared" si="12"/>
        <v>0</v>
      </c>
      <c r="M136" s="125">
        <f t="shared" si="13"/>
        <v>0</v>
      </c>
    </row>
    <row r="137" spans="1:13" x14ac:dyDescent="0.25">
      <c r="A137" s="10"/>
      <c r="B137" s="22"/>
      <c r="C137" s="36" t="s">
        <v>36</v>
      </c>
      <c r="D137" s="1"/>
      <c r="E137" s="11"/>
      <c r="F137" s="11"/>
      <c r="G137" s="38">
        <f t="shared" si="10"/>
        <v>6883173.7300000042</v>
      </c>
      <c r="H137" s="73"/>
      <c r="I137" s="40"/>
      <c r="J137" s="67"/>
      <c r="K137" s="11">
        <f t="shared" si="11"/>
        <v>0</v>
      </c>
      <c r="L137" s="2">
        <f t="shared" si="12"/>
        <v>0</v>
      </c>
      <c r="M137" s="125">
        <f t="shared" si="13"/>
        <v>0</v>
      </c>
    </row>
    <row r="138" spans="1:13" x14ac:dyDescent="0.25">
      <c r="A138" s="10"/>
      <c r="B138" s="22"/>
      <c r="C138" s="36" t="s">
        <v>36</v>
      </c>
      <c r="D138" s="1"/>
      <c r="E138" s="11"/>
      <c r="F138" s="11"/>
      <c r="G138" s="38">
        <f t="shared" si="10"/>
        <v>6883173.7300000042</v>
      </c>
      <c r="H138" s="73"/>
      <c r="I138" s="40"/>
      <c r="J138" s="67"/>
      <c r="K138" s="11">
        <f t="shared" si="11"/>
        <v>0</v>
      </c>
      <c r="L138" s="2">
        <f t="shared" si="12"/>
        <v>0</v>
      </c>
      <c r="M138" s="125">
        <f t="shared" si="13"/>
        <v>0</v>
      </c>
    </row>
    <row r="139" spans="1:13" x14ac:dyDescent="0.25">
      <c r="A139" s="10"/>
      <c r="B139" s="22"/>
      <c r="C139" s="36" t="s">
        <v>36</v>
      </c>
      <c r="D139" s="1"/>
      <c r="E139" s="11"/>
      <c r="F139" s="11"/>
      <c r="G139" s="38">
        <f t="shared" si="10"/>
        <v>6883173.7300000042</v>
      </c>
      <c r="H139" s="73"/>
      <c r="I139" s="40"/>
      <c r="J139" s="67"/>
      <c r="K139" s="11">
        <f t="shared" si="11"/>
        <v>0</v>
      </c>
      <c r="L139" s="2">
        <f t="shared" si="12"/>
        <v>0</v>
      </c>
      <c r="M139" s="125">
        <f t="shared" si="13"/>
        <v>0</v>
      </c>
    </row>
    <row r="140" spans="1:13" x14ac:dyDescent="0.25">
      <c r="A140" s="10"/>
      <c r="B140" s="22"/>
      <c r="C140" s="36" t="s">
        <v>36</v>
      </c>
      <c r="D140" s="1"/>
      <c r="E140" s="11"/>
      <c r="F140" s="11"/>
      <c r="G140" s="38">
        <f t="shared" si="10"/>
        <v>6883173.7300000042</v>
      </c>
      <c r="H140" s="73"/>
      <c r="I140" s="40"/>
      <c r="J140" s="67"/>
      <c r="K140" s="11">
        <f t="shared" si="11"/>
        <v>0</v>
      </c>
      <c r="L140" s="2">
        <f t="shared" si="12"/>
        <v>0</v>
      </c>
      <c r="M140" s="125">
        <f t="shared" si="13"/>
        <v>0</v>
      </c>
    </row>
    <row r="141" spans="1:13" x14ac:dyDescent="0.25">
      <c r="A141" s="10"/>
      <c r="B141" s="22"/>
      <c r="C141" s="36" t="s">
        <v>36</v>
      </c>
      <c r="D141" s="1"/>
      <c r="E141" s="11"/>
      <c r="F141" s="11"/>
      <c r="G141" s="38">
        <f t="shared" si="10"/>
        <v>6883173.7300000042</v>
      </c>
      <c r="H141" s="73"/>
      <c r="I141" s="40"/>
      <c r="J141" s="67"/>
      <c r="K141" s="11">
        <f t="shared" si="11"/>
        <v>0</v>
      </c>
      <c r="L141" s="2">
        <f t="shared" si="12"/>
        <v>0</v>
      </c>
      <c r="M141" s="125">
        <f t="shared" si="13"/>
        <v>0</v>
      </c>
    </row>
    <row r="142" spans="1:13" x14ac:dyDescent="0.25">
      <c r="A142" s="10"/>
      <c r="B142" s="22"/>
      <c r="C142" s="36" t="s">
        <v>36</v>
      </c>
      <c r="D142" s="1"/>
      <c r="E142" s="11"/>
      <c r="F142" s="11"/>
      <c r="G142" s="38">
        <f t="shared" si="10"/>
        <v>6883173.7300000042</v>
      </c>
      <c r="H142" s="73"/>
      <c r="I142" s="40"/>
      <c r="J142" s="67"/>
      <c r="K142" s="11">
        <f t="shared" si="11"/>
        <v>0</v>
      </c>
      <c r="L142" s="2">
        <f t="shared" si="12"/>
        <v>0</v>
      </c>
      <c r="M142" s="125">
        <f t="shared" si="13"/>
        <v>0</v>
      </c>
    </row>
    <row r="143" spans="1:13" x14ac:dyDescent="0.25">
      <c r="A143" s="10"/>
      <c r="B143" s="22"/>
      <c r="C143" s="36" t="s">
        <v>36</v>
      </c>
      <c r="D143" s="1"/>
      <c r="E143" s="11"/>
      <c r="F143" s="11"/>
      <c r="G143" s="38">
        <f t="shared" si="10"/>
        <v>6883173.7300000042</v>
      </c>
      <c r="H143" s="73"/>
      <c r="I143" s="40"/>
      <c r="J143" s="67"/>
      <c r="K143" s="11">
        <f t="shared" si="11"/>
        <v>0</v>
      </c>
      <c r="L143" s="2">
        <f t="shared" si="12"/>
        <v>0</v>
      </c>
      <c r="M143" s="125">
        <f t="shared" si="13"/>
        <v>0</v>
      </c>
    </row>
    <row r="144" spans="1:13" x14ac:dyDescent="0.25">
      <c r="A144" s="10"/>
      <c r="B144" s="22"/>
      <c r="C144" s="36" t="s">
        <v>36</v>
      </c>
      <c r="D144" s="1"/>
      <c r="E144" s="11"/>
      <c r="F144" s="11"/>
      <c r="G144" s="38">
        <f t="shared" si="10"/>
        <v>6883173.7300000042</v>
      </c>
      <c r="H144" s="73"/>
      <c r="I144" s="40"/>
      <c r="J144" s="67"/>
      <c r="K144" s="11">
        <f t="shared" si="11"/>
        <v>0</v>
      </c>
      <c r="L144" s="2">
        <f t="shared" si="12"/>
        <v>0</v>
      </c>
      <c r="M144" s="125">
        <f t="shared" si="13"/>
        <v>0</v>
      </c>
    </row>
    <row r="145" spans="1:13" x14ac:dyDescent="0.25">
      <c r="A145" s="10"/>
      <c r="B145" s="22"/>
      <c r="C145" s="36" t="s">
        <v>36</v>
      </c>
      <c r="D145" s="1"/>
      <c r="E145" s="11"/>
      <c r="F145" s="11"/>
      <c r="G145" s="38">
        <f t="shared" ref="G145:G208" si="14">G144+E145-F145</f>
        <v>6883173.7300000042</v>
      </c>
      <c r="H145" s="73"/>
      <c r="I145" s="40"/>
      <c r="J145" s="67"/>
      <c r="K145" s="11">
        <f t="shared" ref="K145:K208" si="15">H145+I145-J145</f>
        <v>0</v>
      </c>
      <c r="L145" s="2">
        <f t="shared" ref="L145:L208" si="16">H145+I145+J145-F145</f>
        <v>0</v>
      </c>
      <c r="M145" s="125">
        <f t="shared" ref="M145:M208" si="17">F145*0.2</f>
        <v>0</v>
      </c>
    </row>
    <row r="146" spans="1:13" x14ac:dyDescent="0.25">
      <c r="A146" s="10"/>
      <c r="B146" s="22"/>
      <c r="C146" s="36" t="s">
        <v>36</v>
      </c>
      <c r="D146" s="1"/>
      <c r="E146" s="11"/>
      <c r="F146" s="11"/>
      <c r="G146" s="38">
        <f t="shared" si="14"/>
        <v>6883173.7300000042</v>
      </c>
      <c r="H146" s="73"/>
      <c r="I146" s="40"/>
      <c r="J146" s="67"/>
      <c r="K146" s="11">
        <f t="shared" si="15"/>
        <v>0</v>
      </c>
      <c r="L146" s="2">
        <f t="shared" si="16"/>
        <v>0</v>
      </c>
      <c r="M146" s="125">
        <f t="shared" si="17"/>
        <v>0</v>
      </c>
    </row>
    <row r="147" spans="1:13" x14ac:dyDescent="0.25">
      <c r="A147" s="10"/>
      <c r="B147" s="22"/>
      <c r="C147" s="36" t="s">
        <v>36</v>
      </c>
      <c r="D147" s="1"/>
      <c r="E147" s="11"/>
      <c r="F147" s="11"/>
      <c r="G147" s="38">
        <f t="shared" si="14"/>
        <v>6883173.7300000042</v>
      </c>
      <c r="H147" s="73"/>
      <c r="I147" s="40"/>
      <c r="J147" s="67"/>
      <c r="K147" s="11">
        <f t="shared" si="15"/>
        <v>0</v>
      </c>
      <c r="L147" s="2">
        <f t="shared" si="16"/>
        <v>0</v>
      </c>
      <c r="M147" s="125">
        <f t="shared" si="17"/>
        <v>0</v>
      </c>
    </row>
    <row r="148" spans="1:13" x14ac:dyDescent="0.25">
      <c r="A148" s="10"/>
      <c r="B148" s="22"/>
      <c r="C148" s="36" t="s">
        <v>36</v>
      </c>
      <c r="D148" s="1"/>
      <c r="E148" s="11"/>
      <c r="F148" s="11"/>
      <c r="G148" s="38">
        <f t="shared" si="14"/>
        <v>6883173.7300000042</v>
      </c>
      <c r="H148" s="73"/>
      <c r="I148" s="40"/>
      <c r="J148" s="67"/>
      <c r="K148" s="11">
        <f t="shared" si="15"/>
        <v>0</v>
      </c>
      <c r="L148" s="2">
        <f t="shared" si="16"/>
        <v>0</v>
      </c>
      <c r="M148" s="125">
        <f t="shared" si="17"/>
        <v>0</v>
      </c>
    </row>
    <row r="149" spans="1:13" x14ac:dyDescent="0.25">
      <c r="A149" s="10"/>
      <c r="B149" s="22"/>
      <c r="C149" s="36" t="s">
        <v>36</v>
      </c>
      <c r="D149" s="1"/>
      <c r="E149" s="11"/>
      <c r="F149" s="11"/>
      <c r="G149" s="38">
        <f t="shared" si="14"/>
        <v>6883173.7300000042</v>
      </c>
      <c r="H149" s="73"/>
      <c r="I149" s="40"/>
      <c r="J149" s="67"/>
      <c r="K149" s="11">
        <f t="shared" si="15"/>
        <v>0</v>
      </c>
      <c r="L149" s="2">
        <f t="shared" si="16"/>
        <v>0</v>
      </c>
      <c r="M149" s="125">
        <f t="shared" si="17"/>
        <v>0</v>
      </c>
    </row>
    <row r="150" spans="1:13" x14ac:dyDescent="0.25">
      <c r="A150" s="10"/>
      <c r="B150" s="22"/>
      <c r="C150" s="36" t="s">
        <v>36</v>
      </c>
      <c r="D150" s="1"/>
      <c r="E150" s="11"/>
      <c r="F150" s="11"/>
      <c r="G150" s="38">
        <f t="shared" si="14"/>
        <v>6883173.7300000042</v>
      </c>
      <c r="H150" s="73"/>
      <c r="I150" s="40"/>
      <c r="J150" s="67"/>
      <c r="K150" s="11">
        <f t="shared" si="15"/>
        <v>0</v>
      </c>
      <c r="L150" s="2">
        <f t="shared" si="16"/>
        <v>0</v>
      </c>
      <c r="M150" s="125">
        <f t="shared" si="17"/>
        <v>0</v>
      </c>
    </row>
    <row r="151" spans="1:13" x14ac:dyDescent="0.25">
      <c r="A151" s="10"/>
      <c r="B151" s="22"/>
      <c r="C151" s="36" t="s">
        <v>36</v>
      </c>
      <c r="D151" s="1"/>
      <c r="E151" s="11"/>
      <c r="F151" s="11"/>
      <c r="G151" s="38">
        <f t="shared" si="14"/>
        <v>6883173.7300000042</v>
      </c>
      <c r="H151" s="73"/>
      <c r="I151" s="40"/>
      <c r="J151" s="67"/>
      <c r="K151" s="11">
        <f t="shared" si="15"/>
        <v>0</v>
      </c>
      <c r="L151" s="2">
        <f t="shared" si="16"/>
        <v>0</v>
      </c>
      <c r="M151" s="125">
        <f t="shared" si="17"/>
        <v>0</v>
      </c>
    </row>
    <row r="152" spans="1:13" x14ac:dyDescent="0.25">
      <c r="A152" s="10"/>
      <c r="B152" s="22"/>
      <c r="C152" s="36" t="s">
        <v>36</v>
      </c>
      <c r="D152" s="1"/>
      <c r="E152" s="11"/>
      <c r="F152" s="11"/>
      <c r="G152" s="38">
        <f t="shared" si="14"/>
        <v>6883173.7300000042</v>
      </c>
      <c r="H152" s="73"/>
      <c r="I152" s="40"/>
      <c r="J152" s="67"/>
      <c r="K152" s="11">
        <f t="shared" si="15"/>
        <v>0</v>
      </c>
      <c r="L152" s="2">
        <f t="shared" si="16"/>
        <v>0</v>
      </c>
      <c r="M152" s="125">
        <f t="shared" si="17"/>
        <v>0</v>
      </c>
    </row>
    <row r="153" spans="1:13" x14ac:dyDescent="0.25">
      <c r="A153" s="10"/>
      <c r="B153" s="22"/>
      <c r="C153" s="36" t="s">
        <v>36</v>
      </c>
      <c r="D153" s="1"/>
      <c r="E153" s="11"/>
      <c r="F153" s="11"/>
      <c r="G153" s="38">
        <f t="shared" si="14"/>
        <v>6883173.7300000042</v>
      </c>
      <c r="H153" s="73"/>
      <c r="I153" s="40"/>
      <c r="J153" s="67"/>
      <c r="K153" s="11">
        <f t="shared" si="15"/>
        <v>0</v>
      </c>
      <c r="L153" s="2">
        <f t="shared" si="16"/>
        <v>0</v>
      </c>
      <c r="M153" s="125">
        <f t="shared" si="17"/>
        <v>0</v>
      </c>
    </row>
    <row r="154" spans="1:13" x14ac:dyDescent="0.25">
      <c r="A154" s="10"/>
      <c r="B154" s="22"/>
      <c r="C154" s="36" t="s">
        <v>36</v>
      </c>
      <c r="D154" s="1"/>
      <c r="E154" s="11"/>
      <c r="F154" s="11"/>
      <c r="G154" s="38">
        <f t="shared" si="14"/>
        <v>6883173.7300000042</v>
      </c>
      <c r="H154" s="73"/>
      <c r="I154" s="40"/>
      <c r="J154" s="67"/>
      <c r="K154" s="11">
        <f t="shared" si="15"/>
        <v>0</v>
      </c>
      <c r="L154" s="2">
        <f t="shared" si="16"/>
        <v>0</v>
      </c>
      <c r="M154" s="125">
        <f t="shared" si="17"/>
        <v>0</v>
      </c>
    </row>
    <row r="155" spans="1:13" x14ac:dyDescent="0.25">
      <c r="A155" s="10"/>
      <c r="B155" s="22"/>
      <c r="C155" s="36" t="s">
        <v>36</v>
      </c>
      <c r="D155" s="1"/>
      <c r="E155" s="11"/>
      <c r="F155" s="11"/>
      <c r="G155" s="38">
        <f t="shared" si="14"/>
        <v>6883173.7300000042</v>
      </c>
      <c r="H155" s="73"/>
      <c r="I155" s="40"/>
      <c r="J155" s="67"/>
      <c r="K155" s="11">
        <f t="shared" si="15"/>
        <v>0</v>
      </c>
      <c r="L155" s="2">
        <f t="shared" si="16"/>
        <v>0</v>
      </c>
      <c r="M155" s="125">
        <f t="shared" si="17"/>
        <v>0</v>
      </c>
    </row>
    <row r="156" spans="1:13" x14ac:dyDescent="0.25">
      <c r="A156" s="10"/>
      <c r="B156" s="22"/>
      <c r="C156" s="36" t="s">
        <v>36</v>
      </c>
      <c r="D156" s="1"/>
      <c r="E156" s="11"/>
      <c r="F156" s="11"/>
      <c r="G156" s="38">
        <f t="shared" si="14"/>
        <v>6883173.7300000042</v>
      </c>
      <c r="H156" s="73"/>
      <c r="I156" s="40"/>
      <c r="J156" s="67"/>
      <c r="K156" s="11">
        <f t="shared" si="15"/>
        <v>0</v>
      </c>
      <c r="L156" s="2">
        <f t="shared" si="16"/>
        <v>0</v>
      </c>
      <c r="M156" s="125">
        <f t="shared" si="17"/>
        <v>0</v>
      </c>
    </row>
    <row r="157" spans="1:13" x14ac:dyDescent="0.25">
      <c r="A157" s="10"/>
      <c r="B157" s="22"/>
      <c r="C157" s="36" t="s">
        <v>36</v>
      </c>
      <c r="D157" s="1"/>
      <c r="E157" s="11"/>
      <c r="F157" s="11"/>
      <c r="G157" s="38">
        <f t="shared" si="14"/>
        <v>6883173.7300000042</v>
      </c>
      <c r="H157" s="73"/>
      <c r="I157" s="40"/>
      <c r="J157" s="67"/>
      <c r="K157" s="11">
        <f t="shared" si="15"/>
        <v>0</v>
      </c>
      <c r="L157" s="2">
        <f t="shared" si="16"/>
        <v>0</v>
      </c>
      <c r="M157" s="125">
        <f t="shared" si="17"/>
        <v>0</v>
      </c>
    </row>
    <row r="158" spans="1:13" x14ac:dyDescent="0.25">
      <c r="A158" s="10"/>
      <c r="B158" s="22"/>
      <c r="C158" s="36" t="s">
        <v>36</v>
      </c>
      <c r="D158" s="1"/>
      <c r="E158" s="11"/>
      <c r="F158" s="11"/>
      <c r="G158" s="38">
        <f t="shared" si="14"/>
        <v>6883173.7300000042</v>
      </c>
      <c r="H158" s="73"/>
      <c r="I158" s="40"/>
      <c r="J158" s="67"/>
      <c r="K158" s="11">
        <f t="shared" si="15"/>
        <v>0</v>
      </c>
      <c r="L158" s="2">
        <f t="shared" si="16"/>
        <v>0</v>
      </c>
      <c r="M158" s="125">
        <f t="shared" si="17"/>
        <v>0</v>
      </c>
    </row>
    <row r="159" spans="1:13" x14ac:dyDescent="0.25">
      <c r="A159" s="10"/>
      <c r="B159" s="22"/>
      <c r="C159" s="36" t="s">
        <v>36</v>
      </c>
      <c r="D159" s="1"/>
      <c r="E159" s="11"/>
      <c r="F159" s="11"/>
      <c r="G159" s="38">
        <f t="shared" si="14"/>
        <v>6883173.7300000042</v>
      </c>
      <c r="H159" s="73"/>
      <c r="I159" s="40"/>
      <c r="J159" s="67"/>
      <c r="K159" s="11">
        <f t="shared" si="15"/>
        <v>0</v>
      </c>
      <c r="L159" s="2">
        <f t="shared" si="16"/>
        <v>0</v>
      </c>
      <c r="M159" s="125">
        <f t="shared" si="17"/>
        <v>0</v>
      </c>
    </row>
    <row r="160" spans="1:13" x14ac:dyDescent="0.25">
      <c r="A160" s="10"/>
      <c r="B160" s="22"/>
      <c r="C160" s="36" t="s">
        <v>36</v>
      </c>
      <c r="D160" s="1"/>
      <c r="E160" s="11"/>
      <c r="F160" s="11"/>
      <c r="G160" s="38">
        <f t="shared" si="14"/>
        <v>6883173.7300000042</v>
      </c>
      <c r="H160" s="73"/>
      <c r="I160" s="40"/>
      <c r="J160" s="67"/>
      <c r="K160" s="11">
        <f t="shared" si="15"/>
        <v>0</v>
      </c>
      <c r="L160" s="2">
        <f t="shared" si="16"/>
        <v>0</v>
      </c>
      <c r="M160" s="125">
        <f t="shared" si="17"/>
        <v>0</v>
      </c>
    </row>
    <row r="161" spans="1:13" x14ac:dyDescent="0.25">
      <c r="A161" s="10"/>
      <c r="B161" s="22"/>
      <c r="C161" s="36" t="s">
        <v>36</v>
      </c>
      <c r="D161" s="1"/>
      <c r="E161" s="11"/>
      <c r="F161" s="11"/>
      <c r="G161" s="38">
        <f t="shared" si="14"/>
        <v>6883173.7300000042</v>
      </c>
      <c r="H161" s="73"/>
      <c r="I161" s="40"/>
      <c r="J161" s="67"/>
      <c r="K161" s="11">
        <f t="shared" si="15"/>
        <v>0</v>
      </c>
      <c r="L161" s="2">
        <f t="shared" si="16"/>
        <v>0</v>
      </c>
      <c r="M161" s="125">
        <f t="shared" si="17"/>
        <v>0</v>
      </c>
    </row>
    <row r="162" spans="1:13" x14ac:dyDescent="0.25">
      <c r="A162" s="10"/>
      <c r="B162" s="22"/>
      <c r="C162" s="36" t="s">
        <v>36</v>
      </c>
      <c r="D162" s="1"/>
      <c r="E162" s="11"/>
      <c r="F162" s="11"/>
      <c r="G162" s="38">
        <f t="shared" si="14"/>
        <v>6883173.7300000042</v>
      </c>
      <c r="H162" s="73"/>
      <c r="I162" s="40"/>
      <c r="J162" s="67"/>
      <c r="K162" s="11">
        <f t="shared" si="15"/>
        <v>0</v>
      </c>
      <c r="L162" s="2">
        <f t="shared" si="16"/>
        <v>0</v>
      </c>
      <c r="M162" s="125">
        <f t="shared" si="17"/>
        <v>0</v>
      </c>
    </row>
    <row r="163" spans="1:13" x14ac:dyDescent="0.25">
      <c r="A163" s="10"/>
      <c r="B163" s="22"/>
      <c r="C163" s="36" t="s">
        <v>36</v>
      </c>
      <c r="D163" s="1"/>
      <c r="E163" s="11"/>
      <c r="F163" s="11"/>
      <c r="G163" s="38">
        <f t="shared" si="14"/>
        <v>6883173.7300000042</v>
      </c>
      <c r="H163" s="73"/>
      <c r="I163" s="40"/>
      <c r="J163" s="67"/>
      <c r="K163" s="11">
        <f t="shared" si="15"/>
        <v>0</v>
      </c>
      <c r="L163" s="2">
        <f t="shared" si="16"/>
        <v>0</v>
      </c>
      <c r="M163" s="125">
        <f t="shared" si="17"/>
        <v>0</v>
      </c>
    </row>
    <row r="164" spans="1:13" x14ac:dyDescent="0.25">
      <c r="A164" s="10"/>
      <c r="B164" s="22"/>
      <c r="C164" s="36" t="s">
        <v>36</v>
      </c>
      <c r="D164" s="1"/>
      <c r="E164" s="11"/>
      <c r="F164" s="11"/>
      <c r="G164" s="38">
        <f t="shared" si="14"/>
        <v>6883173.7300000042</v>
      </c>
      <c r="H164" s="73"/>
      <c r="I164" s="40"/>
      <c r="J164" s="67"/>
      <c r="K164" s="11">
        <f t="shared" si="15"/>
        <v>0</v>
      </c>
      <c r="L164" s="2">
        <f t="shared" si="16"/>
        <v>0</v>
      </c>
      <c r="M164" s="125">
        <f t="shared" si="17"/>
        <v>0</v>
      </c>
    </row>
    <row r="165" spans="1:13" x14ac:dyDescent="0.25">
      <c r="A165" s="10"/>
      <c r="B165" s="22"/>
      <c r="C165" s="36" t="s">
        <v>36</v>
      </c>
      <c r="D165" s="1"/>
      <c r="E165" s="11"/>
      <c r="F165" s="11"/>
      <c r="G165" s="38">
        <f t="shared" si="14"/>
        <v>6883173.7300000042</v>
      </c>
      <c r="H165" s="73"/>
      <c r="I165" s="40"/>
      <c r="J165" s="67"/>
      <c r="K165" s="11">
        <f t="shared" si="15"/>
        <v>0</v>
      </c>
      <c r="L165" s="2">
        <f t="shared" si="16"/>
        <v>0</v>
      </c>
      <c r="M165" s="125">
        <f t="shared" si="17"/>
        <v>0</v>
      </c>
    </row>
    <row r="166" spans="1:13" x14ac:dyDescent="0.25">
      <c r="A166" s="10"/>
      <c r="B166" s="22"/>
      <c r="C166" s="36" t="s">
        <v>36</v>
      </c>
      <c r="D166" s="1"/>
      <c r="E166" s="11"/>
      <c r="F166" s="11"/>
      <c r="G166" s="38">
        <f t="shared" si="14"/>
        <v>6883173.7300000042</v>
      </c>
      <c r="H166" s="73"/>
      <c r="I166" s="40"/>
      <c r="J166" s="67"/>
      <c r="K166" s="11">
        <f t="shared" si="15"/>
        <v>0</v>
      </c>
      <c r="L166" s="2">
        <f t="shared" si="16"/>
        <v>0</v>
      </c>
      <c r="M166" s="125">
        <f t="shared" si="17"/>
        <v>0</v>
      </c>
    </row>
    <row r="167" spans="1:13" x14ac:dyDescent="0.25">
      <c r="A167" s="10"/>
      <c r="B167" s="22"/>
      <c r="C167" s="36" t="s">
        <v>36</v>
      </c>
      <c r="D167" s="1"/>
      <c r="E167" s="11"/>
      <c r="F167" s="11"/>
      <c r="G167" s="38">
        <f t="shared" si="14"/>
        <v>6883173.7300000042</v>
      </c>
      <c r="H167" s="73"/>
      <c r="I167" s="40"/>
      <c r="J167" s="67"/>
      <c r="K167" s="11">
        <f t="shared" si="15"/>
        <v>0</v>
      </c>
      <c r="L167" s="2">
        <f t="shared" si="16"/>
        <v>0</v>
      </c>
      <c r="M167" s="125">
        <f t="shared" si="17"/>
        <v>0</v>
      </c>
    </row>
    <row r="168" spans="1:13" x14ac:dyDescent="0.25">
      <c r="A168" s="10"/>
      <c r="B168" s="22"/>
      <c r="C168" s="36" t="s">
        <v>36</v>
      </c>
      <c r="D168" s="1"/>
      <c r="E168" s="11"/>
      <c r="F168" s="11"/>
      <c r="G168" s="38">
        <f t="shared" si="14"/>
        <v>6883173.7300000042</v>
      </c>
      <c r="H168" s="73"/>
      <c r="I168" s="40"/>
      <c r="J168" s="67"/>
      <c r="K168" s="11">
        <f t="shared" si="15"/>
        <v>0</v>
      </c>
      <c r="L168" s="2">
        <f t="shared" si="16"/>
        <v>0</v>
      </c>
      <c r="M168" s="125">
        <f t="shared" si="17"/>
        <v>0</v>
      </c>
    </row>
    <row r="169" spans="1:13" x14ac:dyDescent="0.25">
      <c r="A169" s="10"/>
      <c r="B169" s="22"/>
      <c r="C169" s="36" t="s">
        <v>36</v>
      </c>
      <c r="D169" s="1"/>
      <c r="E169" s="11"/>
      <c r="F169" s="11"/>
      <c r="G169" s="38">
        <f t="shared" si="14"/>
        <v>6883173.7300000042</v>
      </c>
      <c r="H169" s="73"/>
      <c r="I169" s="40"/>
      <c r="J169" s="67"/>
      <c r="K169" s="11">
        <f t="shared" si="15"/>
        <v>0</v>
      </c>
      <c r="L169" s="2">
        <f t="shared" si="16"/>
        <v>0</v>
      </c>
      <c r="M169" s="125">
        <f t="shared" si="17"/>
        <v>0</v>
      </c>
    </row>
    <row r="170" spans="1:13" x14ac:dyDescent="0.25">
      <c r="A170" s="10"/>
      <c r="B170" s="22"/>
      <c r="C170" s="36" t="s">
        <v>36</v>
      </c>
      <c r="D170" s="1"/>
      <c r="E170" s="11"/>
      <c r="F170" s="11"/>
      <c r="G170" s="38">
        <f t="shared" si="14"/>
        <v>6883173.7300000042</v>
      </c>
      <c r="H170" s="73"/>
      <c r="I170" s="40"/>
      <c r="J170" s="67"/>
      <c r="K170" s="11">
        <f t="shared" si="15"/>
        <v>0</v>
      </c>
      <c r="L170" s="2">
        <f t="shared" si="16"/>
        <v>0</v>
      </c>
      <c r="M170" s="125">
        <f t="shared" si="17"/>
        <v>0</v>
      </c>
    </row>
    <row r="171" spans="1:13" x14ac:dyDescent="0.25">
      <c r="A171" s="10"/>
      <c r="B171" s="22"/>
      <c r="C171" s="36" t="s">
        <v>36</v>
      </c>
      <c r="D171" s="1"/>
      <c r="E171" s="11"/>
      <c r="F171" s="11"/>
      <c r="G171" s="38">
        <f t="shared" si="14"/>
        <v>6883173.7300000042</v>
      </c>
      <c r="H171" s="73"/>
      <c r="I171" s="40"/>
      <c r="J171" s="67"/>
      <c r="K171" s="11">
        <f t="shared" si="15"/>
        <v>0</v>
      </c>
      <c r="L171" s="2">
        <f t="shared" si="16"/>
        <v>0</v>
      </c>
      <c r="M171" s="125">
        <f t="shared" si="17"/>
        <v>0</v>
      </c>
    </row>
    <row r="172" spans="1:13" x14ac:dyDescent="0.25">
      <c r="A172" s="10"/>
      <c r="B172" s="22"/>
      <c r="C172" s="36" t="s">
        <v>36</v>
      </c>
      <c r="D172" s="1"/>
      <c r="E172" s="11"/>
      <c r="F172" s="11"/>
      <c r="G172" s="38">
        <f t="shared" si="14"/>
        <v>6883173.7300000042</v>
      </c>
      <c r="H172" s="73"/>
      <c r="I172" s="40"/>
      <c r="J172" s="67"/>
      <c r="K172" s="11">
        <f t="shared" si="15"/>
        <v>0</v>
      </c>
      <c r="L172" s="2">
        <f t="shared" si="16"/>
        <v>0</v>
      </c>
      <c r="M172" s="125">
        <f t="shared" si="17"/>
        <v>0</v>
      </c>
    </row>
    <row r="173" spans="1:13" x14ac:dyDescent="0.25">
      <c r="A173" s="10"/>
      <c r="B173" s="22"/>
      <c r="C173" s="36" t="s">
        <v>36</v>
      </c>
      <c r="D173" s="1"/>
      <c r="E173" s="11"/>
      <c r="F173" s="11"/>
      <c r="G173" s="38">
        <f t="shared" si="14"/>
        <v>6883173.7300000042</v>
      </c>
      <c r="H173" s="73"/>
      <c r="I173" s="40"/>
      <c r="J173" s="67"/>
      <c r="K173" s="11">
        <f t="shared" si="15"/>
        <v>0</v>
      </c>
      <c r="L173" s="2">
        <f t="shared" si="16"/>
        <v>0</v>
      </c>
      <c r="M173" s="125">
        <f t="shared" si="17"/>
        <v>0</v>
      </c>
    </row>
    <row r="174" spans="1:13" x14ac:dyDescent="0.25">
      <c r="A174" s="10"/>
      <c r="B174" s="22"/>
      <c r="C174" s="36" t="s">
        <v>36</v>
      </c>
      <c r="D174" s="1"/>
      <c r="E174" s="11"/>
      <c r="F174" s="11"/>
      <c r="G174" s="38">
        <f t="shared" si="14"/>
        <v>6883173.7300000042</v>
      </c>
      <c r="H174" s="73"/>
      <c r="I174" s="40"/>
      <c r="J174" s="67"/>
      <c r="K174" s="11">
        <f t="shared" si="15"/>
        <v>0</v>
      </c>
      <c r="L174" s="2">
        <f t="shared" si="16"/>
        <v>0</v>
      </c>
      <c r="M174" s="125">
        <f t="shared" si="17"/>
        <v>0</v>
      </c>
    </row>
    <row r="175" spans="1:13" x14ac:dyDescent="0.25">
      <c r="A175" s="10"/>
      <c r="B175" s="22"/>
      <c r="C175" s="36" t="s">
        <v>36</v>
      </c>
      <c r="D175" s="1"/>
      <c r="E175" s="11"/>
      <c r="F175" s="11"/>
      <c r="G175" s="38">
        <f t="shared" si="14"/>
        <v>6883173.7300000042</v>
      </c>
      <c r="H175" s="73"/>
      <c r="I175" s="40"/>
      <c r="J175" s="67"/>
      <c r="K175" s="11">
        <f t="shared" si="15"/>
        <v>0</v>
      </c>
      <c r="L175" s="2">
        <f t="shared" si="16"/>
        <v>0</v>
      </c>
      <c r="M175" s="125">
        <f t="shared" si="17"/>
        <v>0</v>
      </c>
    </row>
    <row r="176" spans="1:13" x14ac:dyDescent="0.25">
      <c r="A176" s="10"/>
      <c r="B176" s="22"/>
      <c r="C176" s="36" t="s">
        <v>36</v>
      </c>
      <c r="D176" s="1"/>
      <c r="E176" s="11"/>
      <c r="F176" s="11"/>
      <c r="G176" s="38">
        <f t="shared" si="14"/>
        <v>6883173.7300000042</v>
      </c>
      <c r="H176" s="73"/>
      <c r="I176" s="40"/>
      <c r="J176" s="67"/>
      <c r="K176" s="11">
        <f t="shared" si="15"/>
        <v>0</v>
      </c>
      <c r="L176" s="2">
        <f t="shared" si="16"/>
        <v>0</v>
      </c>
      <c r="M176" s="125">
        <f t="shared" si="17"/>
        <v>0</v>
      </c>
    </row>
    <row r="177" spans="1:13" x14ac:dyDescent="0.25">
      <c r="A177" s="10"/>
      <c r="B177" s="22"/>
      <c r="C177" s="36" t="s">
        <v>36</v>
      </c>
      <c r="D177" s="1"/>
      <c r="E177" s="11"/>
      <c r="F177" s="11"/>
      <c r="G177" s="38">
        <f t="shared" si="14"/>
        <v>6883173.7300000042</v>
      </c>
      <c r="H177" s="73"/>
      <c r="I177" s="40"/>
      <c r="J177" s="67"/>
      <c r="K177" s="11">
        <f t="shared" si="15"/>
        <v>0</v>
      </c>
      <c r="L177" s="2">
        <f t="shared" si="16"/>
        <v>0</v>
      </c>
      <c r="M177" s="125">
        <f t="shared" si="17"/>
        <v>0</v>
      </c>
    </row>
    <row r="178" spans="1:13" x14ac:dyDescent="0.25">
      <c r="A178" s="10"/>
      <c r="B178" s="22"/>
      <c r="C178" s="36" t="s">
        <v>36</v>
      </c>
      <c r="D178" s="1"/>
      <c r="E178" s="11"/>
      <c r="F178" s="11"/>
      <c r="G178" s="38">
        <f t="shared" si="14"/>
        <v>6883173.7300000042</v>
      </c>
      <c r="H178" s="73"/>
      <c r="I178" s="40"/>
      <c r="J178" s="67"/>
      <c r="K178" s="11">
        <f t="shared" si="15"/>
        <v>0</v>
      </c>
      <c r="L178" s="2">
        <f t="shared" si="16"/>
        <v>0</v>
      </c>
      <c r="M178" s="125">
        <f t="shared" si="17"/>
        <v>0</v>
      </c>
    </row>
    <row r="179" spans="1:13" x14ac:dyDescent="0.25">
      <c r="A179" s="10"/>
      <c r="B179" s="22"/>
      <c r="C179" s="36" t="s">
        <v>36</v>
      </c>
      <c r="D179" s="1"/>
      <c r="E179" s="11"/>
      <c r="F179" s="11"/>
      <c r="G179" s="38">
        <f t="shared" si="14"/>
        <v>6883173.7300000042</v>
      </c>
      <c r="H179" s="73"/>
      <c r="I179" s="40"/>
      <c r="J179" s="67"/>
      <c r="K179" s="11">
        <f t="shared" si="15"/>
        <v>0</v>
      </c>
      <c r="L179" s="2">
        <f t="shared" si="16"/>
        <v>0</v>
      </c>
      <c r="M179" s="125">
        <f t="shared" si="17"/>
        <v>0</v>
      </c>
    </row>
    <row r="180" spans="1:13" x14ac:dyDescent="0.25">
      <c r="A180" s="10"/>
      <c r="B180" s="22"/>
      <c r="C180" s="36" t="s">
        <v>36</v>
      </c>
      <c r="D180" s="1"/>
      <c r="E180" s="11"/>
      <c r="F180" s="11"/>
      <c r="G180" s="38">
        <f t="shared" si="14"/>
        <v>6883173.7300000042</v>
      </c>
      <c r="H180" s="73"/>
      <c r="I180" s="40"/>
      <c r="J180" s="67"/>
      <c r="K180" s="11">
        <f t="shared" si="15"/>
        <v>0</v>
      </c>
      <c r="L180" s="2">
        <f t="shared" si="16"/>
        <v>0</v>
      </c>
      <c r="M180" s="125">
        <f t="shared" si="17"/>
        <v>0</v>
      </c>
    </row>
    <row r="181" spans="1:13" x14ac:dyDescent="0.25">
      <c r="A181" s="10"/>
      <c r="B181" s="22"/>
      <c r="C181" s="36" t="s">
        <v>36</v>
      </c>
      <c r="D181" s="1"/>
      <c r="E181" s="11"/>
      <c r="F181" s="11"/>
      <c r="G181" s="38">
        <f t="shared" si="14"/>
        <v>6883173.7300000042</v>
      </c>
      <c r="H181" s="73"/>
      <c r="I181" s="40"/>
      <c r="J181" s="67"/>
      <c r="K181" s="11">
        <f t="shared" si="15"/>
        <v>0</v>
      </c>
      <c r="L181" s="2">
        <f t="shared" si="16"/>
        <v>0</v>
      </c>
      <c r="M181" s="125">
        <f t="shared" si="17"/>
        <v>0</v>
      </c>
    </row>
    <row r="182" spans="1:13" x14ac:dyDescent="0.25">
      <c r="A182" s="10"/>
      <c r="B182" s="22"/>
      <c r="C182" s="36" t="s">
        <v>36</v>
      </c>
      <c r="D182" s="1"/>
      <c r="E182" s="11"/>
      <c r="F182" s="11"/>
      <c r="G182" s="38">
        <f t="shared" si="14"/>
        <v>6883173.7300000042</v>
      </c>
      <c r="H182" s="73"/>
      <c r="I182" s="40"/>
      <c r="J182" s="67"/>
      <c r="K182" s="11">
        <f t="shared" si="15"/>
        <v>0</v>
      </c>
      <c r="L182" s="2">
        <f t="shared" si="16"/>
        <v>0</v>
      </c>
      <c r="M182" s="125">
        <f t="shared" si="17"/>
        <v>0</v>
      </c>
    </row>
    <row r="183" spans="1:13" x14ac:dyDescent="0.25">
      <c r="A183" s="10"/>
      <c r="B183" s="22"/>
      <c r="C183" s="36" t="s">
        <v>36</v>
      </c>
      <c r="D183" s="1"/>
      <c r="E183" s="11"/>
      <c r="F183" s="11"/>
      <c r="G183" s="38">
        <f t="shared" si="14"/>
        <v>6883173.7300000042</v>
      </c>
      <c r="H183" s="73"/>
      <c r="I183" s="40"/>
      <c r="J183" s="67"/>
      <c r="K183" s="11">
        <f t="shared" si="15"/>
        <v>0</v>
      </c>
      <c r="L183" s="2">
        <f t="shared" si="16"/>
        <v>0</v>
      </c>
      <c r="M183" s="125">
        <f t="shared" si="17"/>
        <v>0</v>
      </c>
    </row>
    <row r="184" spans="1:13" x14ac:dyDescent="0.25">
      <c r="A184" s="10"/>
      <c r="B184" s="22"/>
      <c r="C184" s="36" t="s">
        <v>36</v>
      </c>
      <c r="D184" s="1"/>
      <c r="E184" s="11"/>
      <c r="F184" s="11"/>
      <c r="G184" s="38">
        <f t="shared" si="14"/>
        <v>6883173.7300000042</v>
      </c>
      <c r="H184" s="73"/>
      <c r="I184" s="40"/>
      <c r="J184" s="67"/>
      <c r="K184" s="11">
        <f t="shared" si="15"/>
        <v>0</v>
      </c>
      <c r="L184" s="2">
        <f t="shared" si="16"/>
        <v>0</v>
      </c>
      <c r="M184" s="125">
        <f t="shared" si="17"/>
        <v>0</v>
      </c>
    </row>
    <row r="185" spans="1:13" x14ac:dyDescent="0.25">
      <c r="A185" s="10"/>
      <c r="B185" s="22"/>
      <c r="C185" s="36" t="s">
        <v>36</v>
      </c>
      <c r="D185" s="1"/>
      <c r="E185" s="11"/>
      <c r="F185" s="11"/>
      <c r="G185" s="38">
        <f t="shared" si="14"/>
        <v>6883173.7300000042</v>
      </c>
      <c r="H185" s="73"/>
      <c r="I185" s="40"/>
      <c r="J185" s="67"/>
      <c r="K185" s="11">
        <f t="shared" si="15"/>
        <v>0</v>
      </c>
      <c r="L185" s="2">
        <f t="shared" si="16"/>
        <v>0</v>
      </c>
      <c r="M185" s="125">
        <f t="shared" si="17"/>
        <v>0</v>
      </c>
    </row>
    <row r="186" spans="1:13" x14ac:dyDescent="0.25">
      <c r="A186" s="10"/>
      <c r="B186" s="22"/>
      <c r="C186" s="36" t="s">
        <v>36</v>
      </c>
      <c r="D186" s="1"/>
      <c r="E186" s="11"/>
      <c r="F186" s="11"/>
      <c r="G186" s="38">
        <f t="shared" si="14"/>
        <v>6883173.7300000042</v>
      </c>
      <c r="H186" s="73"/>
      <c r="I186" s="40"/>
      <c r="J186" s="67"/>
      <c r="K186" s="11">
        <f t="shared" si="15"/>
        <v>0</v>
      </c>
      <c r="L186" s="2">
        <f t="shared" si="16"/>
        <v>0</v>
      </c>
      <c r="M186" s="125">
        <f t="shared" si="17"/>
        <v>0</v>
      </c>
    </row>
    <row r="187" spans="1:13" x14ac:dyDescent="0.25">
      <c r="A187" s="10"/>
      <c r="B187" s="22"/>
      <c r="C187" s="36" t="s">
        <v>36</v>
      </c>
      <c r="D187" s="1"/>
      <c r="E187" s="11"/>
      <c r="F187" s="11"/>
      <c r="G187" s="38">
        <f t="shared" si="14"/>
        <v>6883173.7300000042</v>
      </c>
      <c r="H187" s="73"/>
      <c r="I187" s="40"/>
      <c r="J187" s="67"/>
      <c r="K187" s="11">
        <f t="shared" si="15"/>
        <v>0</v>
      </c>
      <c r="L187" s="2">
        <f t="shared" si="16"/>
        <v>0</v>
      </c>
      <c r="M187" s="125">
        <f t="shared" si="17"/>
        <v>0</v>
      </c>
    </row>
    <row r="188" spans="1:13" x14ac:dyDescent="0.25">
      <c r="A188" s="10"/>
      <c r="B188" s="22"/>
      <c r="C188" s="36" t="s">
        <v>36</v>
      </c>
      <c r="D188" s="1"/>
      <c r="E188" s="11"/>
      <c r="F188" s="11"/>
      <c r="G188" s="38">
        <f t="shared" si="14"/>
        <v>6883173.7300000042</v>
      </c>
      <c r="H188" s="73"/>
      <c r="I188" s="40"/>
      <c r="J188" s="67"/>
      <c r="K188" s="11">
        <f t="shared" si="15"/>
        <v>0</v>
      </c>
      <c r="L188" s="2">
        <f t="shared" si="16"/>
        <v>0</v>
      </c>
      <c r="M188" s="125">
        <f t="shared" si="17"/>
        <v>0</v>
      </c>
    </row>
    <row r="189" spans="1:13" x14ac:dyDescent="0.25">
      <c r="A189" s="10"/>
      <c r="B189" s="22"/>
      <c r="C189" s="36" t="s">
        <v>36</v>
      </c>
      <c r="D189" s="1"/>
      <c r="E189" s="11"/>
      <c r="F189" s="11"/>
      <c r="G189" s="38">
        <f t="shared" si="14"/>
        <v>6883173.7300000042</v>
      </c>
      <c r="H189" s="73"/>
      <c r="I189" s="40"/>
      <c r="J189" s="67"/>
      <c r="K189" s="11">
        <f t="shared" si="15"/>
        <v>0</v>
      </c>
      <c r="L189" s="2">
        <f t="shared" si="16"/>
        <v>0</v>
      </c>
      <c r="M189" s="125">
        <f t="shared" si="17"/>
        <v>0</v>
      </c>
    </row>
    <row r="190" spans="1:13" x14ac:dyDescent="0.25">
      <c r="A190" s="10"/>
      <c r="B190" s="22"/>
      <c r="C190" s="36" t="s">
        <v>36</v>
      </c>
      <c r="D190" s="1"/>
      <c r="E190" s="11"/>
      <c r="F190" s="11"/>
      <c r="G190" s="38">
        <f t="shared" si="14"/>
        <v>6883173.7300000042</v>
      </c>
      <c r="H190" s="73"/>
      <c r="I190" s="40"/>
      <c r="J190" s="67"/>
      <c r="K190" s="11">
        <f t="shared" si="15"/>
        <v>0</v>
      </c>
      <c r="L190" s="2">
        <f t="shared" si="16"/>
        <v>0</v>
      </c>
      <c r="M190" s="125">
        <f t="shared" si="17"/>
        <v>0</v>
      </c>
    </row>
    <row r="191" spans="1:13" x14ac:dyDescent="0.25">
      <c r="A191" s="10"/>
      <c r="B191" s="22"/>
      <c r="C191" s="36" t="s">
        <v>36</v>
      </c>
      <c r="D191" s="1"/>
      <c r="E191" s="11"/>
      <c r="F191" s="11"/>
      <c r="G191" s="38">
        <f t="shared" si="14"/>
        <v>6883173.7300000042</v>
      </c>
      <c r="H191" s="73"/>
      <c r="I191" s="40"/>
      <c r="J191" s="67"/>
      <c r="K191" s="11">
        <f t="shared" si="15"/>
        <v>0</v>
      </c>
      <c r="L191" s="2">
        <f t="shared" si="16"/>
        <v>0</v>
      </c>
      <c r="M191" s="125">
        <f t="shared" si="17"/>
        <v>0</v>
      </c>
    </row>
    <row r="192" spans="1:13" x14ac:dyDescent="0.25">
      <c r="A192" s="10"/>
      <c r="B192" s="22"/>
      <c r="C192" s="36" t="s">
        <v>36</v>
      </c>
      <c r="D192" s="1"/>
      <c r="E192" s="11"/>
      <c r="F192" s="11"/>
      <c r="G192" s="38">
        <f t="shared" si="14"/>
        <v>6883173.7300000042</v>
      </c>
      <c r="H192" s="73"/>
      <c r="I192" s="40"/>
      <c r="J192" s="67"/>
      <c r="K192" s="11">
        <f t="shared" si="15"/>
        <v>0</v>
      </c>
      <c r="L192" s="2">
        <f t="shared" si="16"/>
        <v>0</v>
      </c>
      <c r="M192" s="125">
        <f t="shared" si="17"/>
        <v>0</v>
      </c>
    </row>
    <row r="193" spans="1:13" x14ac:dyDescent="0.25">
      <c r="A193" s="10"/>
      <c r="B193" s="22"/>
      <c r="C193" s="36" t="s">
        <v>36</v>
      </c>
      <c r="D193" s="1"/>
      <c r="E193" s="11"/>
      <c r="F193" s="11"/>
      <c r="G193" s="38">
        <f t="shared" si="14"/>
        <v>6883173.7300000042</v>
      </c>
      <c r="H193" s="73"/>
      <c r="I193" s="40"/>
      <c r="J193" s="67"/>
      <c r="K193" s="11">
        <f t="shared" si="15"/>
        <v>0</v>
      </c>
      <c r="L193" s="2">
        <f t="shared" si="16"/>
        <v>0</v>
      </c>
      <c r="M193" s="125">
        <f t="shared" si="17"/>
        <v>0</v>
      </c>
    </row>
    <row r="194" spans="1:13" x14ac:dyDescent="0.25">
      <c r="A194" s="10"/>
      <c r="B194" s="22"/>
      <c r="C194" s="36" t="s">
        <v>36</v>
      </c>
      <c r="D194" s="1"/>
      <c r="E194" s="11"/>
      <c r="F194" s="11"/>
      <c r="G194" s="38">
        <f t="shared" si="14"/>
        <v>6883173.7300000042</v>
      </c>
      <c r="H194" s="73"/>
      <c r="I194" s="40"/>
      <c r="J194" s="67"/>
      <c r="K194" s="11">
        <f t="shared" si="15"/>
        <v>0</v>
      </c>
      <c r="L194" s="2">
        <f t="shared" si="16"/>
        <v>0</v>
      </c>
      <c r="M194" s="125">
        <f t="shared" si="17"/>
        <v>0</v>
      </c>
    </row>
    <row r="195" spans="1:13" x14ac:dyDescent="0.25">
      <c r="A195" s="10"/>
      <c r="B195" s="22"/>
      <c r="C195" s="36" t="s">
        <v>36</v>
      </c>
      <c r="D195" s="1"/>
      <c r="E195" s="11"/>
      <c r="F195" s="11"/>
      <c r="G195" s="38">
        <f t="shared" si="14"/>
        <v>6883173.7300000042</v>
      </c>
      <c r="H195" s="73"/>
      <c r="I195" s="40"/>
      <c r="J195" s="67"/>
      <c r="K195" s="11">
        <f t="shared" si="15"/>
        <v>0</v>
      </c>
      <c r="L195" s="2">
        <f t="shared" si="16"/>
        <v>0</v>
      </c>
      <c r="M195" s="125">
        <f t="shared" si="17"/>
        <v>0</v>
      </c>
    </row>
    <row r="196" spans="1:13" x14ac:dyDescent="0.25">
      <c r="A196" s="10"/>
      <c r="B196" s="22"/>
      <c r="C196" s="36" t="s">
        <v>36</v>
      </c>
      <c r="D196" s="1"/>
      <c r="E196" s="11"/>
      <c r="F196" s="11"/>
      <c r="G196" s="38">
        <f t="shared" si="14"/>
        <v>6883173.7300000042</v>
      </c>
      <c r="H196" s="73"/>
      <c r="I196" s="40"/>
      <c r="J196" s="67"/>
      <c r="K196" s="11">
        <f t="shared" si="15"/>
        <v>0</v>
      </c>
      <c r="L196" s="2">
        <f t="shared" si="16"/>
        <v>0</v>
      </c>
      <c r="M196" s="125">
        <f t="shared" si="17"/>
        <v>0</v>
      </c>
    </row>
    <row r="197" spans="1:13" x14ac:dyDescent="0.25">
      <c r="A197" s="10"/>
      <c r="B197" s="22"/>
      <c r="C197" s="36" t="s">
        <v>36</v>
      </c>
      <c r="D197" s="1"/>
      <c r="E197" s="11"/>
      <c r="F197" s="11"/>
      <c r="G197" s="38">
        <f t="shared" si="14"/>
        <v>6883173.7300000042</v>
      </c>
      <c r="H197" s="73"/>
      <c r="I197" s="40"/>
      <c r="J197" s="67"/>
      <c r="K197" s="11">
        <f t="shared" si="15"/>
        <v>0</v>
      </c>
      <c r="L197" s="2">
        <f t="shared" si="16"/>
        <v>0</v>
      </c>
      <c r="M197" s="125">
        <f t="shared" si="17"/>
        <v>0</v>
      </c>
    </row>
    <row r="198" spans="1:13" x14ac:dyDescent="0.25">
      <c r="A198" s="10"/>
      <c r="B198" s="22"/>
      <c r="C198" s="36" t="s">
        <v>36</v>
      </c>
      <c r="D198" s="1"/>
      <c r="E198" s="11"/>
      <c r="F198" s="11"/>
      <c r="G198" s="38">
        <f t="shared" si="14"/>
        <v>6883173.7300000042</v>
      </c>
      <c r="H198" s="73"/>
      <c r="I198" s="40"/>
      <c r="J198" s="67"/>
      <c r="K198" s="11">
        <f t="shared" si="15"/>
        <v>0</v>
      </c>
      <c r="L198" s="2">
        <f t="shared" si="16"/>
        <v>0</v>
      </c>
      <c r="M198" s="125">
        <f t="shared" si="17"/>
        <v>0</v>
      </c>
    </row>
    <row r="199" spans="1:13" x14ac:dyDescent="0.25">
      <c r="A199" s="10"/>
      <c r="B199" s="22"/>
      <c r="C199" s="36" t="s">
        <v>36</v>
      </c>
      <c r="D199" s="1"/>
      <c r="E199" s="11"/>
      <c r="F199" s="11"/>
      <c r="G199" s="38">
        <f t="shared" si="14"/>
        <v>6883173.7300000042</v>
      </c>
      <c r="H199" s="73"/>
      <c r="I199" s="40"/>
      <c r="J199" s="67"/>
      <c r="K199" s="11">
        <f t="shared" si="15"/>
        <v>0</v>
      </c>
      <c r="L199" s="2">
        <f t="shared" si="16"/>
        <v>0</v>
      </c>
      <c r="M199" s="125">
        <f t="shared" si="17"/>
        <v>0</v>
      </c>
    </row>
    <row r="200" spans="1:13" x14ac:dyDescent="0.25">
      <c r="A200" s="10"/>
      <c r="B200" s="22"/>
      <c r="C200" s="36" t="s">
        <v>36</v>
      </c>
      <c r="D200" s="1"/>
      <c r="E200" s="11"/>
      <c r="F200" s="11"/>
      <c r="G200" s="38">
        <f t="shared" si="14"/>
        <v>6883173.7300000042</v>
      </c>
      <c r="H200" s="73"/>
      <c r="I200" s="40"/>
      <c r="J200" s="67"/>
      <c r="K200" s="11">
        <f t="shared" si="15"/>
        <v>0</v>
      </c>
      <c r="L200" s="2">
        <f t="shared" si="16"/>
        <v>0</v>
      </c>
      <c r="M200" s="125">
        <f t="shared" si="17"/>
        <v>0</v>
      </c>
    </row>
    <row r="201" spans="1:13" x14ac:dyDescent="0.25">
      <c r="A201" s="10"/>
      <c r="B201" s="22"/>
      <c r="C201" s="36" t="s">
        <v>36</v>
      </c>
      <c r="D201" s="1"/>
      <c r="E201" s="11"/>
      <c r="F201" s="11"/>
      <c r="G201" s="38">
        <f t="shared" si="14"/>
        <v>6883173.7300000042</v>
      </c>
      <c r="H201" s="73"/>
      <c r="I201" s="40"/>
      <c r="J201" s="67"/>
      <c r="K201" s="11">
        <f t="shared" si="15"/>
        <v>0</v>
      </c>
      <c r="L201" s="2">
        <f t="shared" si="16"/>
        <v>0</v>
      </c>
      <c r="M201" s="125">
        <f t="shared" si="17"/>
        <v>0</v>
      </c>
    </row>
    <row r="202" spans="1:13" x14ac:dyDescent="0.25">
      <c r="A202" s="10"/>
      <c r="B202" s="22"/>
      <c r="C202" s="36" t="s">
        <v>36</v>
      </c>
      <c r="D202" s="1"/>
      <c r="E202" s="11"/>
      <c r="F202" s="11"/>
      <c r="G202" s="38">
        <f t="shared" si="14"/>
        <v>6883173.7300000042</v>
      </c>
      <c r="H202" s="73"/>
      <c r="I202" s="40"/>
      <c r="J202" s="67"/>
      <c r="K202" s="11">
        <f t="shared" si="15"/>
        <v>0</v>
      </c>
      <c r="L202" s="2">
        <f t="shared" si="16"/>
        <v>0</v>
      </c>
      <c r="M202" s="125">
        <f t="shared" si="17"/>
        <v>0</v>
      </c>
    </row>
    <row r="203" spans="1:13" x14ac:dyDescent="0.25">
      <c r="A203" s="10"/>
      <c r="B203" s="22"/>
      <c r="C203" s="36" t="s">
        <v>36</v>
      </c>
      <c r="D203" s="1"/>
      <c r="E203" s="11"/>
      <c r="F203" s="11"/>
      <c r="G203" s="38">
        <f t="shared" si="14"/>
        <v>6883173.7300000042</v>
      </c>
      <c r="H203" s="73"/>
      <c r="I203" s="40"/>
      <c r="J203" s="67"/>
      <c r="K203" s="11">
        <f t="shared" si="15"/>
        <v>0</v>
      </c>
      <c r="L203" s="2">
        <f t="shared" si="16"/>
        <v>0</v>
      </c>
      <c r="M203" s="125">
        <f t="shared" si="17"/>
        <v>0</v>
      </c>
    </row>
    <row r="204" spans="1:13" x14ac:dyDescent="0.25">
      <c r="A204" s="10"/>
      <c r="B204" s="22"/>
      <c r="C204" s="36" t="s">
        <v>36</v>
      </c>
      <c r="D204" s="1"/>
      <c r="E204" s="11"/>
      <c r="F204" s="11"/>
      <c r="G204" s="38">
        <f t="shared" si="14"/>
        <v>6883173.7300000042</v>
      </c>
      <c r="H204" s="73"/>
      <c r="I204" s="40"/>
      <c r="J204" s="67"/>
      <c r="K204" s="11">
        <f t="shared" si="15"/>
        <v>0</v>
      </c>
      <c r="L204" s="2">
        <f t="shared" si="16"/>
        <v>0</v>
      </c>
      <c r="M204" s="125">
        <f t="shared" si="17"/>
        <v>0</v>
      </c>
    </row>
    <row r="205" spans="1:13" x14ac:dyDescent="0.25">
      <c r="A205" s="10"/>
      <c r="B205" s="22"/>
      <c r="C205" s="36" t="s">
        <v>36</v>
      </c>
      <c r="D205" s="1"/>
      <c r="E205" s="11"/>
      <c r="F205" s="11"/>
      <c r="G205" s="38">
        <f t="shared" si="14"/>
        <v>6883173.7300000042</v>
      </c>
      <c r="H205" s="73"/>
      <c r="I205" s="40"/>
      <c r="J205" s="67"/>
      <c r="K205" s="11">
        <f t="shared" si="15"/>
        <v>0</v>
      </c>
      <c r="L205" s="2">
        <f t="shared" si="16"/>
        <v>0</v>
      </c>
      <c r="M205" s="125">
        <f t="shared" si="17"/>
        <v>0</v>
      </c>
    </row>
    <row r="206" spans="1:13" x14ac:dyDescent="0.25">
      <c r="A206" s="10"/>
      <c r="B206" s="22"/>
      <c r="C206" s="36" t="s">
        <v>36</v>
      </c>
      <c r="D206" s="1"/>
      <c r="E206" s="11"/>
      <c r="F206" s="11"/>
      <c r="G206" s="38">
        <f t="shared" si="14"/>
        <v>6883173.7300000042</v>
      </c>
      <c r="H206" s="73"/>
      <c r="I206" s="40"/>
      <c r="J206" s="67"/>
      <c r="K206" s="11">
        <f t="shared" si="15"/>
        <v>0</v>
      </c>
      <c r="L206" s="2">
        <f t="shared" si="16"/>
        <v>0</v>
      </c>
      <c r="M206" s="125">
        <f t="shared" si="17"/>
        <v>0</v>
      </c>
    </row>
    <row r="207" spans="1:13" x14ac:dyDescent="0.25">
      <c r="A207" s="10"/>
      <c r="B207" s="22"/>
      <c r="C207" s="36" t="s">
        <v>36</v>
      </c>
      <c r="D207" s="1"/>
      <c r="E207" s="11"/>
      <c r="F207" s="11"/>
      <c r="G207" s="38">
        <f t="shared" si="14"/>
        <v>6883173.7300000042</v>
      </c>
      <c r="H207" s="73"/>
      <c r="I207" s="40"/>
      <c r="J207" s="67"/>
      <c r="K207" s="11">
        <f t="shared" si="15"/>
        <v>0</v>
      </c>
      <c r="L207" s="2">
        <f t="shared" si="16"/>
        <v>0</v>
      </c>
      <c r="M207" s="125">
        <f t="shared" si="17"/>
        <v>0</v>
      </c>
    </row>
    <row r="208" spans="1:13" x14ac:dyDescent="0.25">
      <c r="A208" s="10"/>
      <c r="B208" s="22"/>
      <c r="C208" s="36" t="s">
        <v>36</v>
      </c>
      <c r="D208" s="1"/>
      <c r="E208" s="11"/>
      <c r="F208" s="11"/>
      <c r="G208" s="38">
        <f t="shared" si="14"/>
        <v>6883173.7300000042</v>
      </c>
      <c r="H208" s="73"/>
      <c r="I208" s="40"/>
      <c r="J208" s="67"/>
      <c r="K208" s="11">
        <f t="shared" si="15"/>
        <v>0</v>
      </c>
      <c r="L208" s="2">
        <f t="shared" si="16"/>
        <v>0</v>
      </c>
      <c r="M208" s="125">
        <f t="shared" si="17"/>
        <v>0</v>
      </c>
    </row>
    <row r="209" spans="1:13" x14ac:dyDescent="0.25">
      <c r="A209" s="10"/>
      <c r="B209" s="22"/>
      <c r="C209" s="36" t="s">
        <v>36</v>
      </c>
      <c r="D209" s="1"/>
      <c r="E209" s="11"/>
      <c r="F209" s="11"/>
      <c r="G209" s="38">
        <f t="shared" ref="G209:G272" si="18">G208+E209-F209</f>
        <v>6883173.7300000042</v>
      </c>
      <c r="H209" s="73"/>
      <c r="I209" s="40"/>
      <c r="J209" s="67"/>
      <c r="K209" s="11">
        <f t="shared" ref="K209:K272" si="19">H209+I209-J209</f>
        <v>0</v>
      </c>
      <c r="L209" s="2">
        <f t="shared" ref="L209:L272" si="20">H209+I209+J209-F209</f>
        <v>0</v>
      </c>
      <c r="M209" s="125">
        <f t="shared" ref="M209:M272" si="21">F209*0.2</f>
        <v>0</v>
      </c>
    </row>
    <row r="210" spans="1:13" x14ac:dyDescent="0.25">
      <c r="A210" s="10"/>
      <c r="B210" s="22"/>
      <c r="C210" s="36" t="s">
        <v>36</v>
      </c>
      <c r="D210" s="1"/>
      <c r="E210" s="11"/>
      <c r="F210" s="11"/>
      <c r="G210" s="38">
        <f t="shared" si="18"/>
        <v>6883173.7300000042</v>
      </c>
      <c r="H210" s="73"/>
      <c r="I210" s="40"/>
      <c r="J210" s="67"/>
      <c r="K210" s="11">
        <f t="shared" si="19"/>
        <v>0</v>
      </c>
      <c r="L210" s="2">
        <f t="shared" si="20"/>
        <v>0</v>
      </c>
      <c r="M210" s="125">
        <f t="shared" si="21"/>
        <v>0</v>
      </c>
    </row>
    <row r="211" spans="1:13" x14ac:dyDescent="0.25">
      <c r="A211" s="10"/>
      <c r="B211" s="22"/>
      <c r="C211" s="36" t="s">
        <v>36</v>
      </c>
      <c r="D211" s="1"/>
      <c r="E211" s="11"/>
      <c r="F211" s="11"/>
      <c r="G211" s="38">
        <f t="shared" si="18"/>
        <v>6883173.7300000042</v>
      </c>
      <c r="H211" s="73"/>
      <c r="I211" s="40"/>
      <c r="J211" s="67"/>
      <c r="K211" s="11">
        <f t="shared" si="19"/>
        <v>0</v>
      </c>
      <c r="L211" s="2">
        <f t="shared" si="20"/>
        <v>0</v>
      </c>
      <c r="M211" s="125">
        <f t="shared" si="21"/>
        <v>0</v>
      </c>
    </row>
    <row r="212" spans="1:13" x14ac:dyDescent="0.25">
      <c r="A212" s="10"/>
      <c r="B212" s="22"/>
      <c r="C212" s="36" t="s">
        <v>36</v>
      </c>
      <c r="D212" s="1"/>
      <c r="E212" s="11"/>
      <c r="F212" s="11"/>
      <c r="G212" s="38">
        <f t="shared" si="18"/>
        <v>6883173.7300000042</v>
      </c>
      <c r="H212" s="73"/>
      <c r="I212" s="40"/>
      <c r="J212" s="67"/>
      <c r="K212" s="11">
        <f t="shared" si="19"/>
        <v>0</v>
      </c>
      <c r="L212" s="2">
        <f t="shared" si="20"/>
        <v>0</v>
      </c>
      <c r="M212" s="125">
        <f t="shared" si="21"/>
        <v>0</v>
      </c>
    </row>
    <row r="213" spans="1:13" x14ac:dyDescent="0.25">
      <c r="A213" s="10"/>
      <c r="B213" s="22"/>
      <c r="C213" s="36" t="s">
        <v>36</v>
      </c>
      <c r="D213" s="1"/>
      <c r="E213" s="11"/>
      <c r="F213" s="11"/>
      <c r="G213" s="38">
        <f t="shared" si="18"/>
        <v>6883173.7300000042</v>
      </c>
      <c r="H213" s="73"/>
      <c r="I213" s="40"/>
      <c r="J213" s="67"/>
      <c r="K213" s="11">
        <f t="shared" si="19"/>
        <v>0</v>
      </c>
      <c r="L213" s="2">
        <f t="shared" si="20"/>
        <v>0</v>
      </c>
      <c r="M213" s="125">
        <f t="shared" si="21"/>
        <v>0</v>
      </c>
    </row>
    <row r="214" spans="1:13" x14ac:dyDescent="0.25">
      <c r="A214" s="10"/>
      <c r="B214" s="22"/>
      <c r="C214" s="36" t="s">
        <v>36</v>
      </c>
      <c r="D214" s="1"/>
      <c r="E214" s="11"/>
      <c r="F214" s="11"/>
      <c r="G214" s="38">
        <f t="shared" si="18"/>
        <v>6883173.7300000042</v>
      </c>
      <c r="H214" s="73"/>
      <c r="I214" s="40"/>
      <c r="J214" s="67"/>
      <c r="K214" s="11">
        <f t="shared" si="19"/>
        <v>0</v>
      </c>
      <c r="L214" s="2">
        <f t="shared" si="20"/>
        <v>0</v>
      </c>
      <c r="M214" s="125">
        <f t="shared" si="21"/>
        <v>0</v>
      </c>
    </row>
    <row r="215" spans="1:13" x14ac:dyDescent="0.25">
      <c r="A215" s="10"/>
      <c r="B215" s="22"/>
      <c r="C215" s="36" t="s">
        <v>36</v>
      </c>
      <c r="D215" s="1"/>
      <c r="E215" s="11"/>
      <c r="F215" s="11"/>
      <c r="G215" s="38">
        <f t="shared" si="18"/>
        <v>6883173.7300000042</v>
      </c>
      <c r="H215" s="73"/>
      <c r="I215" s="40"/>
      <c r="J215" s="67"/>
      <c r="K215" s="11">
        <f t="shared" si="19"/>
        <v>0</v>
      </c>
      <c r="L215" s="2">
        <f t="shared" si="20"/>
        <v>0</v>
      </c>
      <c r="M215" s="125">
        <f t="shared" si="21"/>
        <v>0</v>
      </c>
    </row>
    <row r="216" spans="1:13" x14ac:dyDescent="0.25">
      <c r="A216" s="10"/>
      <c r="B216" s="22"/>
      <c r="C216" s="36" t="s">
        <v>36</v>
      </c>
      <c r="D216" s="1"/>
      <c r="E216" s="11"/>
      <c r="F216" s="11"/>
      <c r="G216" s="38">
        <f t="shared" si="18"/>
        <v>6883173.7300000042</v>
      </c>
      <c r="H216" s="73"/>
      <c r="I216" s="40"/>
      <c r="J216" s="67"/>
      <c r="K216" s="11">
        <f t="shared" si="19"/>
        <v>0</v>
      </c>
      <c r="L216" s="2">
        <f t="shared" si="20"/>
        <v>0</v>
      </c>
      <c r="M216" s="125">
        <f t="shared" si="21"/>
        <v>0</v>
      </c>
    </row>
    <row r="217" spans="1:13" x14ac:dyDescent="0.25">
      <c r="A217" s="10"/>
      <c r="B217" s="22"/>
      <c r="C217" s="36" t="s">
        <v>36</v>
      </c>
      <c r="D217" s="1"/>
      <c r="E217" s="11"/>
      <c r="F217" s="11"/>
      <c r="G217" s="38">
        <f t="shared" si="18"/>
        <v>6883173.7300000042</v>
      </c>
      <c r="H217" s="73"/>
      <c r="I217" s="40"/>
      <c r="J217" s="67"/>
      <c r="K217" s="11">
        <f t="shared" si="19"/>
        <v>0</v>
      </c>
      <c r="L217" s="2">
        <f t="shared" si="20"/>
        <v>0</v>
      </c>
      <c r="M217" s="125">
        <f t="shared" si="21"/>
        <v>0</v>
      </c>
    </row>
    <row r="218" spans="1:13" x14ac:dyDescent="0.25">
      <c r="A218" s="10"/>
      <c r="B218" s="22"/>
      <c r="C218" s="36" t="s">
        <v>36</v>
      </c>
      <c r="D218" s="1"/>
      <c r="E218" s="11"/>
      <c r="F218" s="11"/>
      <c r="G218" s="38">
        <f t="shared" si="18"/>
        <v>6883173.7300000042</v>
      </c>
      <c r="H218" s="73"/>
      <c r="I218" s="40"/>
      <c r="J218" s="67"/>
      <c r="K218" s="11">
        <f t="shared" si="19"/>
        <v>0</v>
      </c>
      <c r="L218" s="2">
        <f t="shared" si="20"/>
        <v>0</v>
      </c>
      <c r="M218" s="125">
        <f t="shared" si="21"/>
        <v>0</v>
      </c>
    </row>
    <row r="219" spans="1:13" x14ac:dyDescent="0.25">
      <c r="A219" s="10"/>
      <c r="B219" s="22"/>
      <c r="C219" s="36" t="s">
        <v>36</v>
      </c>
      <c r="D219" s="1"/>
      <c r="E219" s="11"/>
      <c r="F219" s="11"/>
      <c r="G219" s="38">
        <f t="shared" si="18"/>
        <v>6883173.7300000042</v>
      </c>
      <c r="H219" s="73"/>
      <c r="I219" s="40"/>
      <c r="J219" s="67"/>
      <c r="K219" s="11">
        <f t="shared" si="19"/>
        <v>0</v>
      </c>
      <c r="L219" s="2">
        <f t="shared" si="20"/>
        <v>0</v>
      </c>
      <c r="M219" s="125">
        <f t="shared" si="21"/>
        <v>0</v>
      </c>
    </row>
    <row r="220" spans="1:13" x14ac:dyDescent="0.25">
      <c r="A220" s="10"/>
      <c r="B220" s="22"/>
      <c r="C220" s="36" t="s">
        <v>36</v>
      </c>
      <c r="D220" s="1"/>
      <c r="E220" s="11"/>
      <c r="F220" s="11"/>
      <c r="G220" s="38">
        <f t="shared" si="18"/>
        <v>6883173.7300000042</v>
      </c>
      <c r="H220" s="73"/>
      <c r="I220" s="40"/>
      <c r="J220" s="67"/>
      <c r="K220" s="11">
        <f t="shared" si="19"/>
        <v>0</v>
      </c>
      <c r="L220" s="2">
        <f t="shared" si="20"/>
        <v>0</v>
      </c>
      <c r="M220" s="125">
        <f t="shared" si="21"/>
        <v>0</v>
      </c>
    </row>
    <row r="221" spans="1:13" x14ac:dyDescent="0.25">
      <c r="A221" s="10"/>
      <c r="B221" s="22"/>
      <c r="C221" s="36" t="s">
        <v>36</v>
      </c>
      <c r="D221" s="1"/>
      <c r="E221" s="11"/>
      <c r="F221" s="11"/>
      <c r="G221" s="38">
        <f t="shared" si="18"/>
        <v>6883173.7300000042</v>
      </c>
      <c r="H221" s="73"/>
      <c r="I221" s="40"/>
      <c r="J221" s="67"/>
      <c r="K221" s="11">
        <f t="shared" si="19"/>
        <v>0</v>
      </c>
      <c r="L221" s="2">
        <f t="shared" si="20"/>
        <v>0</v>
      </c>
      <c r="M221" s="125">
        <f t="shared" si="21"/>
        <v>0</v>
      </c>
    </row>
    <row r="222" spans="1:13" x14ac:dyDescent="0.25">
      <c r="A222" s="10"/>
      <c r="B222" s="22"/>
      <c r="C222" s="36" t="s">
        <v>36</v>
      </c>
      <c r="D222" s="1"/>
      <c r="E222" s="11"/>
      <c r="F222" s="11"/>
      <c r="G222" s="38">
        <f t="shared" si="18"/>
        <v>6883173.7300000042</v>
      </c>
      <c r="H222" s="73"/>
      <c r="I222" s="40"/>
      <c r="J222" s="67"/>
      <c r="K222" s="11">
        <f t="shared" si="19"/>
        <v>0</v>
      </c>
      <c r="L222" s="2">
        <f t="shared" si="20"/>
        <v>0</v>
      </c>
      <c r="M222" s="125">
        <f t="shared" si="21"/>
        <v>0</v>
      </c>
    </row>
    <row r="223" spans="1:13" x14ac:dyDescent="0.25">
      <c r="A223" s="10"/>
      <c r="B223" s="22"/>
      <c r="C223" s="36" t="s">
        <v>36</v>
      </c>
      <c r="D223" s="1"/>
      <c r="E223" s="11"/>
      <c r="F223" s="11"/>
      <c r="G223" s="38">
        <f t="shared" si="18"/>
        <v>6883173.7300000042</v>
      </c>
      <c r="H223" s="73"/>
      <c r="I223" s="40"/>
      <c r="J223" s="67"/>
      <c r="K223" s="11">
        <f t="shared" si="19"/>
        <v>0</v>
      </c>
      <c r="L223" s="2">
        <f t="shared" si="20"/>
        <v>0</v>
      </c>
      <c r="M223" s="125">
        <f t="shared" si="21"/>
        <v>0</v>
      </c>
    </row>
    <row r="224" spans="1:13" x14ac:dyDescent="0.25">
      <c r="A224" s="10"/>
      <c r="B224" s="22"/>
      <c r="C224" s="36" t="s">
        <v>36</v>
      </c>
      <c r="D224" s="1"/>
      <c r="E224" s="11"/>
      <c r="F224" s="11"/>
      <c r="G224" s="38">
        <f t="shared" si="18"/>
        <v>6883173.7300000042</v>
      </c>
      <c r="H224" s="73"/>
      <c r="I224" s="40"/>
      <c r="J224" s="67"/>
      <c r="K224" s="11">
        <f t="shared" si="19"/>
        <v>0</v>
      </c>
      <c r="L224" s="2">
        <f t="shared" si="20"/>
        <v>0</v>
      </c>
      <c r="M224" s="125">
        <f t="shared" si="21"/>
        <v>0</v>
      </c>
    </row>
    <row r="225" spans="1:13" x14ac:dyDescent="0.25">
      <c r="A225" s="10"/>
      <c r="B225" s="22"/>
      <c r="C225" s="36" t="s">
        <v>36</v>
      </c>
      <c r="D225" s="1"/>
      <c r="E225" s="11"/>
      <c r="F225" s="11"/>
      <c r="G225" s="38">
        <f t="shared" si="18"/>
        <v>6883173.7300000042</v>
      </c>
      <c r="H225" s="73"/>
      <c r="I225" s="40"/>
      <c r="J225" s="67"/>
      <c r="K225" s="11">
        <f t="shared" si="19"/>
        <v>0</v>
      </c>
      <c r="L225" s="2">
        <f t="shared" si="20"/>
        <v>0</v>
      </c>
      <c r="M225" s="125">
        <f t="shared" si="21"/>
        <v>0</v>
      </c>
    </row>
    <row r="226" spans="1:13" x14ac:dyDescent="0.25">
      <c r="A226" s="10"/>
      <c r="B226" s="22"/>
      <c r="C226" s="36" t="s">
        <v>36</v>
      </c>
      <c r="D226" s="1"/>
      <c r="E226" s="11"/>
      <c r="F226" s="11"/>
      <c r="G226" s="38">
        <f t="shared" si="18"/>
        <v>6883173.7300000042</v>
      </c>
      <c r="H226" s="73"/>
      <c r="I226" s="40"/>
      <c r="J226" s="67"/>
      <c r="K226" s="11">
        <f t="shared" si="19"/>
        <v>0</v>
      </c>
      <c r="L226" s="2">
        <f t="shared" si="20"/>
        <v>0</v>
      </c>
      <c r="M226" s="125">
        <f t="shared" si="21"/>
        <v>0</v>
      </c>
    </row>
    <row r="227" spans="1:13" x14ac:dyDescent="0.25">
      <c r="A227" s="10"/>
      <c r="B227" s="22"/>
      <c r="C227" s="36" t="s">
        <v>36</v>
      </c>
      <c r="D227" s="1"/>
      <c r="E227" s="11"/>
      <c r="F227" s="11"/>
      <c r="G227" s="38">
        <f t="shared" si="18"/>
        <v>6883173.7300000042</v>
      </c>
      <c r="H227" s="73"/>
      <c r="I227" s="40"/>
      <c r="J227" s="67"/>
      <c r="K227" s="11">
        <f t="shared" si="19"/>
        <v>0</v>
      </c>
      <c r="L227" s="2">
        <f t="shared" si="20"/>
        <v>0</v>
      </c>
      <c r="M227" s="125">
        <f t="shared" si="21"/>
        <v>0</v>
      </c>
    </row>
    <row r="228" spans="1:13" x14ac:dyDescent="0.25">
      <c r="A228" s="10"/>
      <c r="B228" s="22"/>
      <c r="C228" s="36" t="s">
        <v>36</v>
      </c>
      <c r="D228" s="1"/>
      <c r="E228" s="11"/>
      <c r="F228" s="11"/>
      <c r="G228" s="38">
        <f t="shared" si="18"/>
        <v>6883173.7300000042</v>
      </c>
      <c r="H228" s="73"/>
      <c r="I228" s="40"/>
      <c r="J228" s="67"/>
      <c r="K228" s="11">
        <f t="shared" si="19"/>
        <v>0</v>
      </c>
      <c r="L228" s="2">
        <f t="shared" si="20"/>
        <v>0</v>
      </c>
      <c r="M228" s="125">
        <f t="shared" si="21"/>
        <v>0</v>
      </c>
    </row>
    <row r="229" spans="1:13" x14ac:dyDescent="0.25">
      <c r="A229" s="10"/>
      <c r="B229" s="22"/>
      <c r="C229" s="36" t="s">
        <v>36</v>
      </c>
      <c r="D229" s="1"/>
      <c r="E229" s="11"/>
      <c r="F229" s="11"/>
      <c r="G229" s="38">
        <f t="shared" si="18"/>
        <v>6883173.7300000042</v>
      </c>
      <c r="H229" s="73"/>
      <c r="I229" s="40"/>
      <c r="J229" s="67"/>
      <c r="K229" s="11">
        <f t="shared" si="19"/>
        <v>0</v>
      </c>
      <c r="L229" s="2">
        <f t="shared" si="20"/>
        <v>0</v>
      </c>
      <c r="M229" s="125">
        <f t="shared" si="21"/>
        <v>0</v>
      </c>
    </row>
    <row r="230" spans="1:13" x14ac:dyDescent="0.25">
      <c r="A230" s="10"/>
      <c r="B230" s="22"/>
      <c r="C230" s="36" t="s">
        <v>36</v>
      </c>
      <c r="D230" s="1"/>
      <c r="E230" s="11"/>
      <c r="F230" s="11"/>
      <c r="G230" s="38">
        <f t="shared" si="18"/>
        <v>6883173.7300000042</v>
      </c>
      <c r="H230" s="73"/>
      <c r="I230" s="40"/>
      <c r="J230" s="67"/>
      <c r="K230" s="11">
        <f t="shared" si="19"/>
        <v>0</v>
      </c>
      <c r="L230" s="2">
        <f t="shared" si="20"/>
        <v>0</v>
      </c>
      <c r="M230" s="125">
        <f t="shared" si="21"/>
        <v>0</v>
      </c>
    </row>
    <row r="231" spans="1:13" x14ac:dyDescent="0.25">
      <c r="A231" s="10"/>
      <c r="B231" s="22"/>
      <c r="C231" s="36" t="s">
        <v>36</v>
      </c>
      <c r="D231" s="1"/>
      <c r="E231" s="11"/>
      <c r="F231" s="11"/>
      <c r="G231" s="38">
        <f t="shared" si="18"/>
        <v>6883173.7300000042</v>
      </c>
      <c r="H231" s="73"/>
      <c r="I231" s="40"/>
      <c r="J231" s="67"/>
      <c r="K231" s="11">
        <f t="shared" si="19"/>
        <v>0</v>
      </c>
      <c r="L231" s="2">
        <f t="shared" si="20"/>
        <v>0</v>
      </c>
      <c r="M231" s="125">
        <f t="shared" si="21"/>
        <v>0</v>
      </c>
    </row>
    <row r="232" spans="1:13" x14ac:dyDescent="0.25">
      <c r="A232" s="10"/>
      <c r="B232" s="22"/>
      <c r="C232" s="36" t="s">
        <v>36</v>
      </c>
      <c r="D232" s="1"/>
      <c r="E232" s="11"/>
      <c r="F232" s="11"/>
      <c r="G232" s="38">
        <f t="shared" si="18"/>
        <v>6883173.7300000042</v>
      </c>
      <c r="H232" s="73"/>
      <c r="I232" s="40"/>
      <c r="J232" s="67"/>
      <c r="K232" s="11">
        <f t="shared" si="19"/>
        <v>0</v>
      </c>
      <c r="L232" s="2">
        <f t="shared" si="20"/>
        <v>0</v>
      </c>
      <c r="M232" s="125">
        <f t="shared" si="21"/>
        <v>0</v>
      </c>
    </row>
    <row r="233" spans="1:13" x14ac:dyDescent="0.25">
      <c r="A233" s="10"/>
      <c r="B233" s="22"/>
      <c r="C233" s="36" t="s">
        <v>36</v>
      </c>
      <c r="D233" s="1"/>
      <c r="E233" s="11"/>
      <c r="F233" s="11"/>
      <c r="G233" s="38">
        <f t="shared" si="18"/>
        <v>6883173.7300000042</v>
      </c>
      <c r="H233" s="73"/>
      <c r="I233" s="40"/>
      <c r="J233" s="67"/>
      <c r="K233" s="11">
        <f t="shared" si="19"/>
        <v>0</v>
      </c>
      <c r="L233" s="2">
        <f t="shared" si="20"/>
        <v>0</v>
      </c>
      <c r="M233" s="125">
        <f t="shared" si="21"/>
        <v>0</v>
      </c>
    </row>
    <row r="234" spans="1:13" x14ac:dyDescent="0.25">
      <c r="A234" s="10"/>
      <c r="B234" s="22"/>
      <c r="C234" s="36" t="s">
        <v>36</v>
      </c>
      <c r="D234" s="1"/>
      <c r="E234" s="11"/>
      <c r="F234" s="11"/>
      <c r="G234" s="38">
        <f t="shared" si="18"/>
        <v>6883173.7300000042</v>
      </c>
      <c r="H234" s="73"/>
      <c r="I234" s="40"/>
      <c r="J234" s="67"/>
      <c r="K234" s="11">
        <f t="shared" si="19"/>
        <v>0</v>
      </c>
      <c r="L234" s="2">
        <f t="shared" si="20"/>
        <v>0</v>
      </c>
      <c r="M234" s="125">
        <f t="shared" si="21"/>
        <v>0</v>
      </c>
    </row>
    <row r="235" spans="1:13" x14ac:dyDescent="0.25">
      <c r="A235" s="10"/>
      <c r="B235" s="22"/>
      <c r="C235" s="36" t="s">
        <v>36</v>
      </c>
      <c r="D235" s="1"/>
      <c r="E235" s="11"/>
      <c r="F235" s="11"/>
      <c r="G235" s="38">
        <f t="shared" si="18"/>
        <v>6883173.7300000042</v>
      </c>
      <c r="H235" s="73"/>
      <c r="I235" s="40"/>
      <c r="J235" s="67"/>
      <c r="K235" s="11">
        <f t="shared" si="19"/>
        <v>0</v>
      </c>
      <c r="L235" s="2">
        <f t="shared" si="20"/>
        <v>0</v>
      </c>
      <c r="M235" s="125">
        <f t="shared" si="21"/>
        <v>0</v>
      </c>
    </row>
    <row r="236" spans="1:13" x14ac:dyDescent="0.25">
      <c r="A236" s="10"/>
      <c r="B236" s="22"/>
      <c r="C236" s="36" t="s">
        <v>36</v>
      </c>
      <c r="D236" s="1"/>
      <c r="E236" s="11"/>
      <c r="F236" s="11"/>
      <c r="G236" s="38">
        <f t="shared" si="18"/>
        <v>6883173.7300000042</v>
      </c>
      <c r="H236" s="73"/>
      <c r="I236" s="40"/>
      <c r="J236" s="67"/>
      <c r="K236" s="11">
        <f t="shared" si="19"/>
        <v>0</v>
      </c>
      <c r="L236" s="2">
        <f t="shared" si="20"/>
        <v>0</v>
      </c>
      <c r="M236" s="125">
        <f t="shared" si="21"/>
        <v>0</v>
      </c>
    </row>
    <row r="237" spans="1:13" x14ac:dyDescent="0.25">
      <c r="A237" s="10"/>
      <c r="B237" s="22"/>
      <c r="C237" s="36" t="s">
        <v>36</v>
      </c>
      <c r="D237" s="1"/>
      <c r="E237" s="11"/>
      <c r="F237" s="11"/>
      <c r="G237" s="38">
        <f t="shared" si="18"/>
        <v>6883173.7300000042</v>
      </c>
      <c r="H237" s="73"/>
      <c r="I237" s="40"/>
      <c r="J237" s="67"/>
      <c r="K237" s="11">
        <f t="shared" si="19"/>
        <v>0</v>
      </c>
      <c r="L237" s="2">
        <f t="shared" si="20"/>
        <v>0</v>
      </c>
      <c r="M237" s="125">
        <f t="shared" si="21"/>
        <v>0</v>
      </c>
    </row>
    <row r="238" spans="1:13" x14ac:dyDescent="0.25">
      <c r="A238" s="10"/>
      <c r="B238" s="22"/>
      <c r="C238" s="36" t="s">
        <v>36</v>
      </c>
      <c r="D238" s="1"/>
      <c r="E238" s="11"/>
      <c r="F238" s="11"/>
      <c r="G238" s="38">
        <f t="shared" si="18"/>
        <v>6883173.7300000042</v>
      </c>
      <c r="H238" s="73"/>
      <c r="I238" s="40"/>
      <c r="J238" s="67"/>
      <c r="K238" s="11">
        <f t="shared" si="19"/>
        <v>0</v>
      </c>
      <c r="L238" s="2">
        <f t="shared" si="20"/>
        <v>0</v>
      </c>
      <c r="M238" s="125">
        <f t="shared" si="21"/>
        <v>0</v>
      </c>
    </row>
    <row r="239" spans="1:13" x14ac:dyDescent="0.25">
      <c r="A239" s="10"/>
      <c r="B239" s="22"/>
      <c r="C239" s="36" t="s">
        <v>36</v>
      </c>
      <c r="D239" s="1"/>
      <c r="E239" s="11"/>
      <c r="F239" s="11"/>
      <c r="G239" s="38">
        <f t="shared" si="18"/>
        <v>6883173.7300000042</v>
      </c>
      <c r="H239" s="73"/>
      <c r="I239" s="40"/>
      <c r="J239" s="67"/>
      <c r="K239" s="11">
        <f t="shared" si="19"/>
        <v>0</v>
      </c>
      <c r="L239" s="2">
        <f t="shared" si="20"/>
        <v>0</v>
      </c>
      <c r="M239" s="125">
        <f t="shared" si="21"/>
        <v>0</v>
      </c>
    </row>
    <row r="240" spans="1:13" x14ac:dyDescent="0.25">
      <c r="A240" s="10"/>
      <c r="B240" s="22"/>
      <c r="C240" s="36" t="s">
        <v>36</v>
      </c>
      <c r="D240" s="1"/>
      <c r="E240" s="11"/>
      <c r="F240" s="11"/>
      <c r="G240" s="38">
        <f t="shared" si="18"/>
        <v>6883173.7300000042</v>
      </c>
      <c r="H240" s="73"/>
      <c r="I240" s="40"/>
      <c r="J240" s="67"/>
      <c r="K240" s="11">
        <f t="shared" si="19"/>
        <v>0</v>
      </c>
      <c r="L240" s="2">
        <f t="shared" si="20"/>
        <v>0</v>
      </c>
      <c r="M240" s="125">
        <f t="shared" si="21"/>
        <v>0</v>
      </c>
    </row>
    <row r="241" spans="1:13" x14ac:dyDescent="0.25">
      <c r="A241" s="10"/>
      <c r="B241" s="22"/>
      <c r="C241" s="36" t="s">
        <v>36</v>
      </c>
      <c r="D241" s="1"/>
      <c r="E241" s="11"/>
      <c r="F241" s="11"/>
      <c r="G241" s="38">
        <f t="shared" si="18"/>
        <v>6883173.7300000042</v>
      </c>
      <c r="H241" s="73"/>
      <c r="I241" s="40"/>
      <c r="J241" s="67"/>
      <c r="K241" s="11">
        <f t="shared" si="19"/>
        <v>0</v>
      </c>
      <c r="L241" s="2">
        <f t="shared" si="20"/>
        <v>0</v>
      </c>
      <c r="M241" s="125">
        <f t="shared" si="21"/>
        <v>0</v>
      </c>
    </row>
    <row r="242" spans="1:13" x14ac:dyDescent="0.25">
      <c r="A242" s="10"/>
      <c r="B242" s="22"/>
      <c r="C242" s="36" t="s">
        <v>36</v>
      </c>
      <c r="D242" s="1"/>
      <c r="E242" s="11"/>
      <c r="F242" s="11"/>
      <c r="G242" s="38">
        <f t="shared" si="18"/>
        <v>6883173.7300000042</v>
      </c>
      <c r="H242" s="73"/>
      <c r="I242" s="40"/>
      <c r="J242" s="67"/>
      <c r="K242" s="11">
        <f t="shared" si="19"/>
        <v>0</v>
      </c>
      <c r="L242" s="2">
        <f t="shared" si="20"/>
        <v>0</v>
      </c>
      <c r="M242" s="125">
        <f t="shared" si="21"/>
        <v>0</v>
      </c>
    </row>
    <row r="243" spans="1:13" x14ac:dyDescent="0.25">
      <c r="A243" s="10"/>
      <c r="B243" s="22"/>
      <c r="C243" s="36" t="s">
        <v>36</v>
      </c>
      <c r="D243" s="1"/>
      <c r="E243" s="11"/>
      <c r="F243" s="11"/>
      <c r="G243" s="38">
        <f t="shared" si="18"/>
        <v>6883173.7300000042</v>
      </c>
      <c r="H243" s="73"/>
      <c r="I243" s="40"/>
      <c r="J243" s="67"/>
      <c r="K243" s="11">
        <f t="shared" si="19"/>
        <v>0</v>
      </c>
      <c r="L243" s="2">
        <f t="shared" si="20"/>
        <v>0</v>
      </c>
      <c r="M243" s="125">
        <f t="shared" si="21"/>
        <v>0</v>
      </c>
    </row>
    <row r="244" spans="1:13" x14ac:dyDescent="0.25">
      <c r="A244" s="10"/>
      <c r="B244" s="22"/>
      <c r="C244" s="36" t="s">
        <v>36</v>
      </c>
      <c r="D244" s="1"/>
      <c r="E244" s="11"/>
      <c r="F244" s="11"/>
      <c r="G244" s="38">
        <f t="shared" si="18"/>
        <v>6883173.7300000042</v>
      </c>
      <c r="H244" s="73"/>
      <c r="I244" s="40"/>
      <c r="J244" s="67"/>
      <c r="K244" s="11">
        <f t="shared" si="19"/>
        <v>0</v>
      </c>
      <c r="L244" s="2">
        <f t="shared" si="20"/>
        <v>0</v>
      </c>
      <c r="M244" s="125">
        <f t="shared" si="21"/>
        <v>0</v>
      </c>
    </row>
    <row r="245" spans="1:13" x14ac:dyDescent="0.25">
      <c r="A245" s="10"/>
      <c r="B245" s="22"/>
      <c r="C245" s="36" t="s">
        <v>36</v>
      </c>
      <c r="D245" s="1"/>
      <c r="E245" s="11"/>
      <c r="F245" s="11"/>
      <c r="G245" s="38">
        <f t="shared" si="18"/>
        <v>6883173.7300000042</v>
      </c>
      <c r="H245" s="73"/>
      <c r="I245" s="40"/>
      <c r="J245" s="67"/>
      <c r="K245" s="11">
        <f t="shared" si="19"/>
        <v>0</v>
      </c>
      <c r="L245" s="2">
        <f t="shared" si="20"/>
        <v>0</v>
      </c>
      <c r="M245" s="125">
        <f t="shared" si="21"/>
        <v>0</v>
      </c>
    </row>
    <row r="246" spans="1:13" x14ac:dyDescent="0.25">
      <c r="A246" s="10"/>
      <c r="B246" s="22"/>
      <c r="C246" s="36" t="s">
        <v>36</v>
      </c>
      <c r="D246" s="1"/>
      <c r="E246" s="11"/>
      <c r="F246" s="11"/>
      <c r="G246" s="38">
        <f t="shared" si="18"/>
        <v>6883173.7300000042</v>
      </c>
      <c r="H246" s="73"/>
      <c r="I246" s="40"/>
      <c r="J246" s="67"/>
      <c r="K246" s="11">
        <f t="shared" si="19"/>
        <v>0</v>
      </c>
      <c r="L246" s="2">
        <f t="shared" si="20"/>
        <v>0</v>
      </c>
      <c r="M246" s="125">
        <f t="shared" si="21"/>
        <v>0</v>
      </c>
    </row>
    <row r="247" spans="1:13" x14ac:dyDescent="0.25">
      <c r="A247" s="10"/>
      <c r="B247" s="22"/>
      <c r="C247" s="36" t="s">
        <v>36</v>
      </c>
      <c r="D247" s="1"/>
      <c r="E247" s="11"/>
      <c r="F247" s="11"/>
      <c r="G247" s="38">
        <f t="shared" si="18"/>
        <v>6883173.7300000042</v>
      </c>
      <c r="H247" s="73"/>
      <c r="I247" s="40"/>
      <c r="J247" s="67"/>
      <c r="K247" s="11">
        <f t="shared" si="19"/>
        <v>0</v>
      </c>
      <c r="L247" s="2">
        <f t="shared" si="20"/>
        <v>0</v>
      </c>
      <c r="M247" s="125">
        <f t="shared" si="21"/>
        <v>0</v>
      </c>
    </row>
    <row r="248" spans="1:13" x14ac:dyDescent="0.25">
      <c r="A248" s="10"/>
      <c r="B248" s="22"/>
      <c r="C248" s="36" t="s">
        <v>36</v>
      </c>
      <c r="D248" s="1"/>
      <c r="E248" s="11"/>
      <c r="F248" s="11"/>
      <c r="G248" s="38">
        <f t="shared" si="18"/>
        <v>6883173.7300000042</v>
      </c>
      <c r="H248" s="73"/>
      <c r="I248" s="40"/>
      <c r="J248" s="67"/>
      <c r="K248" s="11">
        <f t="shared" si="19"/>
        <v>0</v>
      </c>
      <c r="L248" s="2">
        <f t="shared" si="20"/>
        <v>0</v>
      </c>
      <c r="M248" s="125">
        <f t="shared" si="21"/>
        <v>0</v>
      </c>
    </row>
    <row r="249" spans="1:13" x14ac:dyDescent="0.25">
      <c r="A249" s="10"/>
      <c r="B249" s="22"/>
      <c r="C249" s="36" t="s">
        <v>36</v>
      </c>
      <c r="D249" s="1"/>
      <c r="E249" s="11"/>
      <c r="F249" s="11"/>
      <c r="G249" s="38">
        <f t="shared" si="18"/>
        <v>6883173.7300000042</v>
      </c>
      <c r="H249" s="73"/>
      <c r="I249" s="40"/>
      <c r="J249" s="67"/>
      <c r="K249" s="11">
        <f t="shared" si="19"/>
        <v>0</v>
      </c>
      <c r="L249" s="2">
        <f t="shared" si="20"/>
        <v>0</v>
      </c>
      <c r="M249" s="125">
        <f t="shared" si="21"/>
        <v>0</v>
      </c>
    </row>
    <row r="250" spans="1:13" x14ac:dyDescent="0.25">
      <c r="A250" s="10"/>
      <c r="B250" s="22"/>
      <c r="C250" s="36" t="s">
        <v>36</v>
      </c>
      <c r="D250" s="1"/>
      <c r="E250" s="11"/>
      <c r="F250" s="11"/>
      <c r="G250" s="38">
        <f t="shared" si="18"/>
        <v>6883173.7300000042</v>
      </c>
      <c r="H250" s="73"/>
      <c r="I250" s="40"/>
      <c r="J250" s="67"/>
      <c r="K250" s="11">
        <f t="shared" si="19"/>
        <v>0</v>
      </c>
      <c r="L250" s="2">
        <f t="shared" si="20"/>
        <v>0</v>
      </c>
      <c r="M250" s="125">
        <f t="shared" si="21"/>
        <v>0</v>
      </c>
    </row>
    <row r="251" spans="1:13" x14ac:dyDescent="0.25">
      <c r="A251" s="10"/>
      <c r="B251" s="22"/>
      <c r="C251" s="36" t="s">
        <v>36</v>
      </c>
      <c r="D251" s="1"/>
      <c r="E251" s="11"/>
      <c r="F251" s="11"/>
      <c r="G251" s="38">
        <f t="shared" si="18"/>
        <v>6883173.7300000042</v>
      </c>
      <c r="H251" s="73"/>
      <c r="I251" s="40"/>
      <c r="J251" s="67"/>
      <c r="K251" s="11">
        <f t="shared" si="19"/>
        <v>0</v>
      </c>
      <c r="L251" s="2">
        <f t="shared" si="20"/>
        <v>0</v>
      </c>
      <c r="M251" s="125">
        <f t="shared" si="21"/>
        <v>0</v>
      </c>
    </row>
    <row r="252" spans="1:13" x14ac:dyDescent="0.25">
      <c r="A252" s="10"/>
      <c r="B252" s="22"/>
      <c r="C252" s="36" t="s">
        <v>36</v>
      </c>
      <c r="D252" s="1"/>
      <c r="E252" s="11"/>
      <c r="F252" s="11"/>
      <c r="G252" s="38">
        <f t="shared" si="18"/>
        <v>6883173.7300000042</v>
      </c>
      <c r="H252" s="73"/>
      <c r="I252" s="40"/>
      <c r="J252" s="67"/>
      <c r="K252" s="11">
        <f t="shared" si="19"/>
        <v>0</v>
      </c>
      <c r="L252" s="2">
        <f t="shared" si="20"/>
        <v>0</v>
      </c>
      <c r="M252" s="125">
        <f t="shared" si="21"/>
        <v>0</v>
      </c>
    </row>
    <row r="253" spans="1:13" x14ac:dyDescent="0.25">
      <c r="A253" s="10"/>
      <c r="B253" s="22"/>
      <c r="C253" s="36" t="s">
        <v>36</v>
      </c>
      <c r="D253" s="1"/>
      <c r="E253" s="11"/>
      <c r="F253" s="11"/>
      <c r="G253" s="38">
        <f t="shared" si="18"/>
        <v>6883173.7300000042</v>
      </c>
      <c r="H253" s="73"/>
      <c r="I253" s="40"/>
      <c r="J253" s="67"/>
      <c r="K253" s="11">
        <f t="shared" si="19"/>
        <v>0</v>
      </c>
      <c r="L253" s="2">
        <f t="shared" si="20"/>
        <v>0</v>
      </c>
      <c r="M253" s="125">
        <f t="shared" si="21"/>
        <v>0</v>
      </c>
    </row>
    <row r="254" spans="1:13" x14ac:dyDescent="0.25">
      <c r="A254" s="10"/>
      <c r="B254" s="22"/>
      <c r="C254" s="36" t="s">
        <v>36</v>
      </c>
      <c r="D254" s="1"/>
      <c r="E254" s="11"/>
      <c r="F254" s="11"/>
      <c r="G254" s="38">
        <f t="shared" si="18"/>
        <v>6883173.7300000042</v>
      </c>
      <c r="H254" s="73"/>
      <c r="I254" s="40"/>
      <c r="J254" s="67"/>
      <c r="K254" s="11">
        <f t="shared" si="19"/>
        <v>0</v>
      </c>
      <c r="L254" s="2">
        <f t="shared" si="20"/>
        <v>0</v>
      </c>
      <c r="M254" s="125">
        <f t="shared" si="21"/>
        <v>0</v>
      </c>
    </row>
    <row r="255" spans="1:13" x14ac:dyDescent="0.25">
      <c r="A255" s="10"/>
      <c r="B255" s="22"/>
      <c r="C255" s="36" t="s">
        <v>36</v>
      </c>
      <c r="D255" s="1"/>
      <c r="E255" s="11"/>
      <c r="F255" s="11"/>
      <c r="G255" s="38">
        <f t="shared" si="18"/>
        <v>6883173.7300000042</v>
      </c>
      <c r="H255" s="73"/>
      <c r="I255" s="40"/>
      <c r="J255" s="67"/>
      <c r="K255" s="11">
        <f t="shared" si="19"/>
        <v>0</v>
      </c>
      <c r="L255" s="2">
        <f t="shared" si="20"/>
        <v>0</v>
      </c>
      <c r="M255" s="125">
        <f t="shared" si="21"/>
        <v>0</v>
      </c>
    </row>
    <row r="256" spans="1:13" x14ac:dyDescent="0.25">
      <c r="A256" s="10"/>
      <c r="B256" s="22"/>
      <c r="C256" s="36" t="s">
        <v>36</v>
      </c>
      <c r="D256" s="1"/>
      <c r="E256" s="11"/>
      <c r="F256" s="11"/>
      <c r="G256" s="38">
        <f t="shared" si="18"/>
        <v>6883173.7300000042</v>
      </c>
      <c r="H256" s="73"/>
      <c r="I256" s="40"/>
      <c r="J256" s="67"/>
      <c r="K256" s="11">
        <f t="shared" si="19"/>
        <v>0</v>
      </c>
      <c r="L256" s="2">
        <f t="shared" si="20"/>
        <v>0</v>
      </c>
      <c r="M256" s="125">
        <f t="shared" si="21"/>
        <v>0</v>
      </c>
    </row>
    <row r="257" spans="1:13" x14ac:dyDescent="0.25">
      <c r="A257" s="10"/>
      <c r="B257" s="22"/>
      <c r="C257" s="36" t="s">
        <v>36</v>
      </c>
      <c r="D257" s="1"/>
      <c r="E257" s="11"/>
      <c r="F257" s="11"/>
      <c r="G257" s="38">
        <f t="shared" si="18"/>
        <v>6883173.7300000042</v>
      </c>
      <c r="H257" s="73"/>
      <c r="I257" s="40"/>
      <c r="J257" s="67"/>
      <c r="K257" s="11">
        <f t="shared" si="19"/>
        <v>0</v>
      </c>
      <c r="L257" s="2">
        <f t="shared" si="20"/>
        <v>0</v>
      </c>
      <c r="M257" s="125">
        <f t="shared" si="21"/>
        <v>0</v>
      </c>
    </row>
    <row r="258" spans="1:13" x14ac:dyDescent="0.25">
      <c r="A258" s="10"/>
      <c r="B258" s="22"/>
      <c r="C258" s="36" t="s">
        <v>36</v>
      </c>
      <c r="D258" s="1"/>
      <c r="E258" s="11"/>
      <c r="F258" s="11"/>
      <c r="G258" s="38">
        <f t="shared" si="18"/>
        <v>6883173.7300000042</v>
      </c>
      <c r="H258" s="73"/>
      <c r="I258" s="40"/>
      <c r="J258" s="67"/>
      <c r="K258" s="11">
        <f t="shared" si="19"/>
        <v>0</v>
      </c>
      <c r="L258" s="2">
        <f t="shared" si="20"/>
        <v>0</v>
      </c>
      <c r="M258" s="125">
        <f t="shared" si="21"/>
        <v>0</v>
      </c>
    </row>
    <row r="259" spans="1:13" x14ac:dyDescent="0.25">
      <c r="A259" s="10"/>
      <c r="B259" s="22"/>
      <c r="C259" s="36" t="s">
        <v>36</v>
      </c>
      <c r="D259" s="1"/>
      <c r="E259" s="11"/>
      <c r="F259" s="11"/>
      <c r="G259" s="38">
        <f t="shared" si="18"/>
        <v>6883173.7300000042</v>
      </c>
      <c r="H259" s="73"/>
      <c r="I259" s="40"/>
      <c r="J259" s="67"/>
      <c r="K259" s="11">
        <f t="shared" si="19"/>
        <v>0</v>
      </c>
      <c r="L259" s="2">
        <f t="shared" si="20"/>
        <v>0</v>
      </c>
      <c r="M259" s="125">
        <f t="shared" si="21"/>
        <v>0</v>
      </c>
    </row>
    <row r="260" spans="1:13" x14ac:dyDescent="0.25">
      <c r="A260" s="10"/>
      <c r="B260" s="22"/>
      <c r="C260" s="36" t="s">
        <v>36</v>
      </c>
      <c r="D260" s="1"/>
      <c r="E260" s="11"/>
      <c r="F260" s="11"/>
      <c r="G260" s="38">
        <f t="shared" si="18"/>
        <v>6883173.7300000042</v>
      </c>
      <c r="H260" s="73"/>
      <c r="I260" s="40"/>
      <c r="J260" s="67"/>
      <c r="K260" s="11">
        <f t="shared" si="19"/>
        <v>0</v>
      </c>
      <c r="L260" s="2">
        <f t="shared" si="20"/>
        <v>0</v>
      </c>
      <c r="M260" s="125">
        <f t="shared" si="21"/>
        <v>0</v>
      </c>
    </row>
    <row r="261" spans="1:13" x14ac:dyDescent="0.25">
      <c r="A261" s="10"/>
      <c r="B261" s="22"/>
      <c r="C261" s="36" t="s">
        <v>36</v>
      </c>
      <c r="D261" s="1"/>
      <c r="E261" s="11"/>
      <c r="F261" s="11"/>
      <c r="G261" s="38">
        <f t="shared" si="18"/>
        <v>6883173.7300000042</v>
      </c>
      <c r="H261" s="73"/>
      <c r="I261" s="40"/>
      <c r="J261" s="67"/>
      <c r="K261" s="11">
        <f t="shared" si="19"/>
        <v>0</v>
      </c>
      <c r="L261" s="2">
        <f t="shared" si="20"/>
        <v>0</v>
      </c>
      <c r="M261" s="125">
        <f t="shared" si="21"/>
        <v>0</v>
      </c>
    </row>
    <row r="262" spans="1:13" x14ac:dyDescent="0.25">
      <c r="A262" s="10"/>
      <c r="B262" s="22"/>
      <c r="C262" s="36" t="s">
        <v>36</v>
      </c>
      <c r="D262" s="1"/>
      <c r="E262" s="11"/>
      <c r="F262" s="11"/>
      <c r="G262" s="38">
        <f t="shared" si="18"/>
        <v>6883173.7300000042</v>
      </c>
      <c r="H262" s="73"/>
      <c r="I262" s="40"/>
      <c r="J262" s="67"/>
      <c r="K262" s="11">
        <f t="shared" si="19"/>
        <v>0</v>
      </c>
      <c r="L262" s="2">
        <f t="shared" si="20"/>
        <v>0</v>
      </c>
      <c r="M262" s="125">
        <f t="shared" si="21"/>
        <v>0</v>
      </c>
    </row>
    <row r="263" spans="1:13" x14ac:dyDescent="0.25">
      <c r="A263" s="10"/>
      <c r="B263" s="22"/>
      <c r="C263" s="36" t="s">
        <v>36</v>
      </c>
      <c r="D263" s="1"/>
      <c r="E263" s="11"/>
      <c r="F263" s="11"/>
      <c r="G263" s="38">
        <f t="shared" si="18"/>
        <v>6883173.7300000042</v>
      </c>
      <c r="H263" s="73"/>
      <c r="I263" s="40"/>
      <c r="J263" s="67"/>
      <c r="K263" s="11">
        <f t="shared" si="19"/>
        <v>0</v>
      </c>
      <c r="L263" s="2">
        <f t="shared" si="20"/>
        <v>0</v>
      </c>
      <c r="M263" s="125">
        <f t="shared" si="21"/>
        <v>0</v>
      </c>
    </row>
    <row r="264" spans="1:13" x14ac:dyDescent="0.25">
      <c r="A264" s="10"/>
      <c r="B264" s="22"/>
      <c r="C264" s="36" t="s">
        <v>36</v>
      </c>
      <c r="D264" s="1"/>
      <c r="E264" s="11"/>
      <c r="F264" s="11"/>
      <c r="G264" s="38">
        <f t="shared" si="18"/>
        <v>6883173.7300000042</v>
      </c>
      <c r="H264" s="73"/>
      <c r="I264" s="40"/>
      <c r="J264" s="67"/>
      <c r="K264" s="11">
        <f t="shared" si="19"/>
        <v>0</v>
      </c>
      <c r="L264" s="2">
        <f t="shared" si="20"/>
        <v>0</v>
      </c>
      <c r="M264" s="125">
        <f t="shared" si="21"/>
        <v>0</v>
      </c>
    </row>
    <row r="265" spans="1:13" x14ac:dyDescent="0.25">
      <c r="A265" s="10"/>
      <c r="B265" s="22"/>
      <c r="C265" s="36" t="s">
        <v>36</v>
      </c>
      <c r="D265" s="1"/>
      <c r="E265" s="11"/>
      <c r="F265" s="11"/>
      <c r="G265" s="38">
        <f t="shared" si="18"/>
        <v>6883173.7300000042</v>
      </c>
      <c r="H265" s="73"/>
      <c r="I265" s="40"/>
      <c r="J265" s="67"/>
      <c r="K265" s="11">
        <f t="shared" si="19"/>
        <v>0</v>
      </c>
      <c r="L265" s="2">
        <f t="shared" si="20"/>
        <v>0</v>
      </c>
      <c r="M265" s="125">
        <f t="shared" si="21"/>
        <v>0</v>
      </c>
    </row>
    <row r="266" spans="1:13" x14ac:dyDescent="0.25">
      <c r="A266" s="10"/>
      <c r="B266" s="22"/>
      <c r="C266" s="36" t="s">
        <v>36</v>
      </c>
      <c r="D266" s="1"/>
      <c r="E266" s="11"/>
      <c r="F266" s="11"/>
      <c r="G266" s="38">
        <f t="shared" si="18"/>
        <v>6883173.7300000042</v>
      </c>
      <c r="H266" s="73"/>
      <c r="I266" s="40"/>
      <c r="J266" s="67"/>
      <c r="K266" s="11">
        <f t="shared" si="19"/>
        <v>0</v>
      </c>
      <c r="L266" s="2">
        <f t="shared" si="20"/>
        <v>0</v>
      </c>
      <c r="M266" s="125">
        <f t="shared" si="21"/>
        <v>0</v>
      </c>
    </row>
    <row r="267" spans="1:13" x14ac:dyDescent="0.25">
      <c r="A267" s="10"/>
      <c r="B267" s="22"/>
      <c r="C267" s="36" t="s">
        <v>36</v>
      </c>
      <c r="D267" s="1"/>
      <c r="E267" s="11"/>
      <c r="F267" s="11"/>
      <c r="G267" s="38">
        <f t="shared" si="18"/>
        <v>6883173.7300000042</v>
      </c>
      <c r="H267" s="73"/>
      <c r="I267" s="40"/>
      <c r="J267" s="67"/>
      <c r="K267" s="11">
        <f t="shared" si="19"/>
        <v>0</v>
      </c>
      <c r="L267" s="2">
        <f t="shared" si="20"/>
        <v>0</v>
      </c>
      <c r="M267" s="125">
        <f t="shared" si="21"/>
        <v>0</v>
      </c>
    </row>
    <row r="268" spans="1:13" x14ac:dyDescent="0.25">
      <c r="A268" s="10"/>
      <c r="B268" s="22"/>
      <c r="C268" s="36" t="s">
        <v>36</v>
      </c>
      <c r="D268" s="1"/>
      <c r="E268" s="11"/>
      <c r="F268" s="11"/>
      <c r="G268" s="38">
        <f t="shared" si="18"/>
        <v>6883173.7300000042</v>
      </c>
      <c r="H268" s="73"/>
      <c r="I268" s="40"/>
      <c r="J268" s="67"/>
      <c r="K268" s="11">
        <f t="shared" si="19"/>
        <v>0</v>
      </c>
      <c r="L268" s="2">
        <f t="shared" si="20"/>
        <v>0</v>
      </c>
      <c r="M268" s="125">
        <f t="shared" si="21"/>
        <v>0</v>
      </c>
    </row>
    <row r="269" spans="1:13" x14ac:dyDescent="0.25">
      <c r="A269" s="10"/>
      <c r="B269" s="22"/>
      <c r="C269" s="36" t="s">
        <v>36</v>
      </c>
      <c r="D269" s="1"/>
      <c r="E269" s="11"/>
      <c r="F269" s="11"/>
      <c r="G269" s="38">
        <f t="shared" si="18"/>
        <v>6883173.7300000042</v>
      </c>
      <c r="H269" s="73"/>
      <c r="I269" s="40"/>
      <c r="J269" s="67"/>
      <c r="K269" s="11">
        <f t="shared" si="19"/>
        <v>0</v>
      </c>
      <c r="L269" s="2">
        <f t="shared" si="20"/>
        <v>0</v>
      </c>
      <c r="M269" s="125">
        <f t="shared" si="21"/>
        <v>0</v>
      </c>
    </row>
    <row r="270" spans="1:13" x14ac:dyDescent="0.25">
      <c r="A270" s="10"/>
      <c r="B270" s="22"/>
      <c r="C270" s="36" t="s">
        <v>36</v>
      </c>
      <c r="D270" s="1"/>
      <c r="E270" s="11"/>
      <c r="F270" s="11"/>
      <c r="G270" s="38">
        <f t="shared" si="18"/>
        <v>6883173.7300000042</v>
      </c>
      <c r="H270" s="73"/>
      <c r="I270" s="40"/>
      <c r="J270" s="67"/>
      <c r="K270" s="11">
        <f t="shared" si="19"/>
        <v>0</v>
      </c>
      <c r="L270" s="2">
        <f t="shared" si="20"/>
        <v>0</v>
      </c>
      <c r="M270" s="125">
        <f t="shared" si="21"/>
        <v>0</v>
      </c>
    </row>
    <row r="271" spans="1:13" x14ac:dyDescent="0.25">
      <c r="A271" s="10"/>
      <c r="B271" s="22"/>
      <c r="C271" s="36" t="s">
        <v>36</v>
      </c>
      <c r="D271" s="1"/>
      <c r="E271" s="11"/>
      <c r="F271" s="11"/>
      <c r="G271" s="38">
        <f t="shared" si="18"/>
        <v>6883173.7300000042</v>
      </c>
      <c r="H271" s="73"/>
      <c r="I271" s="40"/>
      <c r="J271" s="67"/>
      <c r="K271" s="11">
        <f t="shared" si="19"/>
        <v>0</v>
      </c>
      <c r="L271" s="2">
        <f t="shared" si="20"/>
        <v>0</v>
      </c>
      <c r="M271" s="125">
        <f t="shared" si="21"/>
        <v>0</v>
      </c>
    </row>
    <row r="272" spans="1:13" x14ac:dyDescent="0.25">
      <c r="A272" s="10"/>
      <c r="B272" s="22"/>
      <c r="C272" s="36" t="s">
        <v>36</v>
      </c>
      <c r="D272" s="1"/>
      <c r="E272" s="11"/>
      <c r="F272" s="11"/>
      <c r="G272" s="38">
        <f t="shared" si="18"/>
        <v>6883173.7300000042</v>
      </c>
      <c r="H272" s="73"/>
      <c r="I272" s="40"/>
      <c r="J272" s="67"/>
      <c r="K272" s="11">
        <f t="shared" si="19"/>
        <v>0</v>
      </c>
      <c r="L272" s="2">
        <f t="shared" si="20"/>
        <v>0</v>
      </c>
      <c r="M272" s="125">
        <f t="shared" si="21"/>
        <v>0</v>
      </c>
    </row>
    <row r="273" spans="1:13" x14ac:dyDescent="0.25">
      <c r="A273" s="10"/>
      <c r="B273" s="22"/>
      <c r="C273" s="36" t="s">
        <v>36</v>
      </c>
      <c r="D273" s="1"/>
      <c r="E273" s="11"/>
      <c r="F273" s="11"/>
      <c r="G273" s="38">
        <f t="shared" ref="G273:G336" si="22">G272+E273-F273</f>
        <v>6883173.7300000042</v>
      </c>
      <c r="H273" s="73"/>
      <c r="I273" s="40"/>
      <c r="J273" s="67"/>
      <c r="K273" s="11">
        <f t="shared" ref="K273:K336" si="23">H273+I273-J273</f>
        <v>0</v>
      </c>
      <c r="L273" s="2">
        <f t="shared" ref="L273:L336" si="24">H273+I273+J273-F273</f>
        <v>0</v>
      </c>
      <c r="M273" s="125">
        <f t="shared" ref="M273:M336" si="25">F273*0.2</f>
        <v>0</v>
      </c>
    </row>
    <row r="274" spans="1:13" x14ac:dyDescent="0.25">
      <c r="A274" s="10"/>
      <c r="B274" s="22"/>
      <c r="C274" s="36" t="s">
        <v>36</v>
      </c>
      <c r="D274" s="1"/>
      <c r="E274" s="11"/>
      <c r="F274" s="11"/>
      <c r="G274" s="38">
        <f t="shared" si="22"/>
        <v>6883173.7300000042</v>
      </c>
      <c r="H274" s="73"/>
      <c r="I274" s="40"/>
      <c r="J274" s="67"/>
      <c r="K274" s="11">
        <f t="shared" si="23"/>
        <v>0</v>
      </c>
      <c r="L274" s="2">
        <f t="shared" si="24"/>
        <v>0</v>
      </c>
      <c r="M274" s="125">
        <f t="shared" si="25"/>
        <v>0</v>
      </c>
    </row>
    <row r="275" spans="1:13" x14ac:dyDescent="0.25">
      <c r="A275" s="10"/>
      <c r="B275" s="22"/>
      <c r="C275" s="36" t="s">
        <v>36</v>
      </c>
      <c r="D275" s="1"/>
      <c r="E275" s="11"/>
      <c r="F275" s="11"/>
      <c r="G275" s="38">
        <f t="shared" si="22"/>
        <v>6883173.7300000042</v>
      </c>
      <c r="H275" s="73"/>
      <c r="I275" s="40"/>
      <c r="J275" s="67"/>
      <c r="K275" s="11">
        <f t="shared" si="23"/>
        <v>0</v>
      </c>
      <c r="L275" s="2">
        <f t="shared" si="24"/>
        <v>0</v>
      </c>
      <c r="M275" s="125">
        <f t="shared" si="25"/>
        <v>0</v>
      </c>
    </row>
    <row r="276" spans="1:13" x14ac:dyDescent="0.25">
      <c r="A276" s="10"/>
      <c r="B276" s="22"/>
      <c r="C276" s="36" t="s">
        <v>36</v>
      </c>
      <c r="D276" s="1"/>
      <c r="E276" s="11"/>
      <c r="F276" s="11"/>
      <c r="G276" s="38">
        <f t="shared" si="22"/>
        <v>6883173.7300000042</v>
      </c>
      <c r="H276" s="73"/>
      <c r="I276" s="40"/>
      <c r="J276" s="67"/>
      <c r="K276" s="11">
        <f t="shared" si="23"/>
        <v>0</v>
      </c>
      <c r="L276" s="2">
        <f t="shared" si="24"/>
        <v>0</v>
      </c>
      <c r="M276" s="125">
        <f t="shared" si="25"/>
        <v>0</v>
      </c>
    </row>
    <row r="277" spans="1:13" x14ac:dyDescent="0.25">
      <c r="A277" s="10"/>
      <c r="B277" s="22"/>
      <c r="C277" s="36" t="s">
        <v>36</v>
      </c>
      <c r="D277" s="1"/>
      <c r="E277" s="11"/>
      <c r="F277" s="11"/>
      <c r="G277" s="38">
        <f t="shared" si="22"/>
        <v>6883173.7300000042</v>
      </c>
      <c r="H277" s="73"/>
      <c r="I277" s="40"/>
      <c r="J277" s="67"/>
      <c r="K277" s="11">
        <f t="shared" si="23"/>
        <v>0</v>
      </c>
      <c r="L277" s="2">
        <f t="shared" si="24"/>
        <v>0</v>
      </c>
      <c r="M277" s="125">
        <f t="shared" si="25"/>
        <v>0</v>
      </c>
    </row>
    <row r="278" spans="1:13" x14ac:dyDescent="0.25">
      <c r="A278" s="10"/>
      <c r="B278" s="22"/>
      <c r="C278" s="36" t="s">
        <v>36</v>
      </c>
      <c r="D278" s="1"/>
      <c r="E278" s="11"/>
      <c r="F278" s="11"/>
      <c r="G278" s="38">
        <f t="shared" si="22"/>
        <v>6883173.7300000042</v>
      </c>
      <c r="H278" s="73"/>
      <c r="I278" s="40"/>
      <c r="J278" s="67"/>
      <c r="K278" s="11">
        <f t="shared" si="23"/>
        <v>0</v>
      </c>
      <c r="L278" s="2">
        <f t="shared" si="24"/>
        <v>0</v>
      </c>
      <c r="M278" s="125">
        <f t="shared" si="25"/>
        <v>0</v>
      </c>
    </row>
    <row r="279" spans="1:13" x14ac:dyDescent="0.25">
      <c r="A279" s="10"/>
      <c r="B279" s="22"/>
      <c r="C279" s="36" t="s">
        <v>36</v>
      </c>
      <c r="D279" s="1"/>
      <c r="E279" s="11"/>
      <c r="F279" s="11"/>
      <c r="G279" s="38">
        <f t="shared" si="22"/>
        <v>6883173.7300000042</v>
      </c>
      <c r="H279" s="73"/>
      <c r="I279" s="40"/>
      <c r="J279" s="67"/>
      <c r="K279" s="11">
        <f t="shared" si="23"/>
        <v>0</v>
      </c>
      <c r="L279" s="2">
        <f t="shared" si="24"/>
        <v>0</v>
      </c>
      <c r="M279" s="125">
        <f t="shared" si="25"/>
        <v>0</v>
      </c>
    </row>
    <row r="280" spans="1:13" x14ac:dyDescent="0.25">
      <c r="A280" s="10"/>
      <c r="B280" s="22"/>
      <c r="C280" s="36" t="s">
        <v>36</v>
      </c>
      <c r="D280" s="1"/>
      <c r="E280" s="11"/>
      <c r="F280" s="11"/>
      <c r="G280" s="38">
        <f t="shared" si="22"/>
        <v>6883173.7300000042</v>
      </c>
      <c r="H280" s="73"/>
      <c r="I280" s="40"/>
      <c r="J280" s="67"/>
      <c r="K280" s="11">
        <f t="shared" si="23"/>
        <v>0</v>
      </c>
      <c r="L280" s="2">
        <f t="shared" si="24"/>
        <v>0</v>
      </c>
      <c r="M280" s="125">
        <f t="shared" si="25"/>
        <v>0</v>
      </c>
    </row>
    <row r="281" spans="1:13" x14ac:dyDescent="0.25">
      <c r="A281" s="10"/>
      <c r="B281" s="22"/>
      <c r="C281" s="36" t="s">
        <v>36</v>
      </c>
      <c r="D281" s="1"/>
      <c r="E281" s="11"/>
      <c r="F281" s="11"/>
      <c r="G281" s="38">
        <f t="shared" si="22"/>
        <v>6883173.7300000042</v>
      </c>
      <c r="H281" s="73"/>
      <c r="I281" s="40"/>
      <c r="J281" s="67"/>
      <c r="K281" s="11">
        <f t="shared" si="23"/>
        <v>0</v>
      </c>
      <c r="L281" s="2">
        <f t="shared" si="24"/>
        <v>0</v>
      </c>
      <c r="M281" s="125">
        <f t="shared" si="25"/>
        <v>0</v>
      </c>
    </row>
    <row r="282" spans="1:13" x14ac:dyDescent="0.25">
      <c r="A282" s="10"/>
      <c r="B282" s="22"/>
      <c r="C282" s="36" t="s">
        <v>36</v>
      </c>
      <c r="D282" s="1"/>
      <c r="E282" s="11"/>
      <c r="F282" s="11"/>
      <c r="G282" s="38">
        <f t="shared" si="22"/>
        <v>6883173.7300000042</v>
      </c>
      <c r="H282" s="73"/>
      <c r="I282" s="40"/>
      <c r="J282" s="67"/>
      <c r="K282" s="11">
        <f t="shared" si="23"/>
        <v>0</v>
      </c>
      <c r="L282" s="2">
        <f t="shared" si="24"/>
        <v>0</v>
      </c>
      <c r="M282" s="125">
        <f t="shared" si="25"/>
        <v>0</v>
      </c>
    </row>
    <row r="283" spans="1:13" x14ac:dyDescent="0.25">
      <c r="A283" s="10"/>
      <c r="B283" s="22"/>
      <c r="C283" s="36" t="s">
        <v>36</v>
      </c>
      <c r="D283" s="1"/>
      <c r="E283" s="11"/>
      <c r="F283" s="11"/>
      <c r="G283" s="38">
        <f t="shared" si="22"/>
        <v>6883173.7300000042</v>
      </c>
      <c r="H283" s="73"/>
      <c r="I283" s="40"/>
      <c r="J283" s="67"/>
      <c r="K283" s="11">
        <f t="shared" si="23"/>
        <v>0</v>
      </c>
      <c r="L283" s="2">
        <f t="shared" si="24"/>
        <v>0</v>
      </c>
      <c r="M283" s="125">
        <f t="shared" si="25"/>
        <v>0</v>
      </c>
    </row>
    <row r="284" spans="1:13" x14ac:dyDescent="0.25">
      <c r="A284" s="10"/>
      <c r="B284" s="22"/>
      <c r="C284" s="36" t="s">
        <v>36</v>
      </c>
      <c r="D284" s="1"/>
      <c r="E284" s="11"/>
      <c r="F284" s="11"/>
      <c r="G284" s="38">
        <f t="shared" si="22"/>
        <v>6883173.7300000042</v>
      </c>
      <c r="H284" s="73"/>
      <c r="I284" s="40"/>
      <c r="J284" s="67"/>
      <c r="K284" s="11">
        <f t="shared" si="23"/>
        <v>0</v>
      </c>
      <c r="L284" s="2">
        <f t="shared" si="24"/>
        <v>0</v>
      </c>
      <c r="M284" s="125">
        <f t="shared" si="25"/>
        <v>0</v>
      </c>
    </row>
    <row r="285" spans="1:13" x14ac:dyDescent="0.25">
      <c r="A285" s="10"/>
      <c r="B285" s="22"/>
      <c r="C285" s="36" t="s">
        <v>36</v>
      </c>
      <c r="D285" s="1"/>
      <c r="E285" s="11"/>
      <c r="F285" s="11"/>
      <c r="G285" s="38">
        <f t="shared" si="22"/>
        <v>6883173.7300000042</v>
      </c>
      <c r="H285" s="73"/>
      <c r="I285" s="40"/>
      <c r="J285" s="67"/>
      <c r="K285" s="11">
        <f t="shared" si="23"/>
        <v>0</v>
      </c>
      <c r="L285" s="2">
        <f t="shared" si="24"/>
        <v>0</v>
      </c>
      <c r="M285" s="125">
        <f t="shared" si="25"/>
        <v>0</v>
      </c>
    </row>
    <row r="286" spans="1:13" x14ac:dyDescent="0.25">
      <c r="A286" s="10"/>
      <c r="B286" s="22"/>
      <c r="C286" s="36" t="s">
        <v>36</v>
      </c>
      <c r="D286" s="1"/>
      <c r="E286" s="11"/>
      <c r="F286" s="11"/>
      <c r="G286" s="38">
        <f t="shared" si="22"/>
        <v>6883173.7300000042</v>
      </c>
      <c r="H286" s="73"/>
      <c r="I286" s="40"/>
      <c r="J286" s="67"/>
      <c r="K286" s="11">
        <f t="shared" si="23"/>
        <v>0</v>
      </c>
      <c r="L286" s="2">
        <f t="shared" si="24"/>
        <v>0</v>
      </c>
      <c r="M286" s="125">
        <f t="shared" si="25"/>
        <v>0</v>
      </c>
    </row>
    <row r="287" spans="1:13" x14ac:dyDescent="0.25">
      <c r="A287" s="10"/>
      <c r="B287" s="22"/>
      <c r="C287" s="36" t="s">
        <v>36</v>
      </c>
      <c r="D287" s="1"/>
      <c r="E287" s="11"/>
      <c r="F287" s="11"/>
      <c r="G287" s="38">
        <f t="shared" si="22"/>
        <v>6883173.7300000042</v>
      </c>
      <c r="H287" s="73"/>
      <c r="I287" s="40"/>
      <c r="J287" s="67"/>
      <c r="K287" s="11">
        <f t="shared" si="23"/>
        <v>0</v>
      </c>
      <c r="L287" s="2">
        <f t="shared" si="24"/>
        <v>0</v>
      </c>
      <c r="M287" s="125">
        <f t="shared" si="25"/>
        <v>0</v>
      </c>
    </row>
    <row r="288" spans="1:13" x14ac:dyDescent="0.25">
      <c r="A288" s="10"/>
      <c r="B288" s="22"/>
      <c r="C288" s="36" t="s">
        <v>36</v>
      </c>
      <c r="D288" s="1"/>
      <c r="E288" s="11"/>
      <c r="F288" s="11"/>
      <c r="G288" s="38">
        <f t="shared" si="22"/>
        <v>6883173.7300000042</v>
      </c>
      <c r="H288" s="73"/>
      <c r="I288" s="40"/>
      <c r="J288" s="67"/>
      <c r="K288" s="11">
        <f t="shared" si="23"/>
        <v>0</v>
      </c>
      <c r="L288" s="2">
        <f t="shared" si="24"/>
        <v>0</v>
      </c>
      <c r="M288" s="125">
        <f t="shared" si="25"/>
        <v>0</v>
      </c>
    </row>
    <row r="289" spans="1:13" x14ac:dyDescent="0.25">
      <c r="A289" s="10"/>
      <c r="B289" s="22"/>
      <c r="C289" s="36" t="s">
        <v>36</v>
      </c>
      <c r="D289" s="1"/>
      <c r="E289" s="11"/>
      <c r="F289" s="11"/>
      <c r="G289" s="38">
        <f t="shared" si="22"/>
        <v>6883173.7300000042</v>
      </c>
      <c r="H289" s="73"/>
      <c r="I289" s="40"/>
      <c r="J289" s="67"/>
      <c r="K289" s="11">
        <f t="shared" si="23"/>
        <v>0</v>
      </c>
      <c r="L289" s="2">
        <f t="shared" si="24"/>
        <v>0</v>
      </c>
      <c r="M289" s="125">
        <f t="shared" si="25"/>
        <v>0</v>
      </c>
    </row>
    <row r="290" spans="1:13" x14ac:dyDescent="0.25">
      <c r="A290" s="10"/>
      <c r="B290" s="22"/>
      <c r="C290" s="36" t="s">
        <v>36</v>
      </c>
      <c r="D290" s="1"/>
      <c r="E290" s="11"/>
      <c r="F290" s="11"/>
      <c r="G290" s="38">
        <f t="shared" si="22"/>
        <v>6883173.7300000042</v>
      </c>
      <c r="H290" s="73"/>
      <c r="I290" s="40"/>
      <c r="J290" s="67"/>
      <c r="K290" s="11">
        <f t="shared" si="23"/>
        <v>0</v>
      </c>
      <c r="L290" s="2">
        <f t="shared" si="24"/>
        <v>0</v>
      </c>
      <c r="M290" s="125">
        <f t="shared" si="25"/>
        <v>0</v>
      </c>
    </row>
    <row r="291" spans="1:13" x14ac:dyDescent="0.25">
      <c r="A291" s="10"/>
      <c r="B291" s="22"/>
      <c r="C291" s="36" t="s">
        <v>36</v>
      </c>
      <c r="D291" s="1"/>
      <c r="E291" s="11"/>
      <c r="F291" s="11"/>
      <c r="G291" s="38">
        <f t="shared" si="22"/>
        <v>6883173.7300000042</v>
      </c>
      <c r="H291" s="73"/>
      <c r="I291" s="40"/>
      <c r="J291" s="67"/>
      <c r="K291" s="11">
        <f t="shared" si="23"/>
        <v>0</v>
      </c>
      <c r="L291" s="2">
        <f t="shared" si="24"/>
        <v>0</v>
      </c>
      <c r="M291" s="125">
        <f t="shared" si="25"/>
        <v>0</v>
      </c>
    </row>
    <row r="292" spans="1:13" x14ac:dyDescent="0.25">
      <c r="A292" s="10"/>
      <c r="B292" s="22"/>
      <c r="C292" s="36" t="s">
        <v>36</v>
      </c>
      <c r="D292" s="1"/>
      <c r="E292" s="11"/>
      <c r="F292" s="11"/>
      <c r="G292" s="38">
        <f t="shared" si="22"/>
        <v>6883173.7300000042</v>
      </c>
      <c r="H292" s="73"/>
      <c r="I292" s="40"/>
      <c r="J292" s="67"/>
      <c r="K292" s="11">
        <f t="shared" si="23"/>
        <v>0</v>
      </c>
      <c r="L292" s="2">
        <f t="shared" si="24"/>
        <v>0</v>
      </c>
      <c r="M292" s="125">
        <f t="shared" si="25"/>
        <v>0</v>
      </c>
    </row>
    <row r="293" spans="1:13" x14ac:dyDescent="0.25">
      <c r="A293" s="10"/>
      <c r="B293" s="22"/>
      <c r="C293" s="36" t="s">
        <v>36</v>
      </c>
      <c r="D293" s="1"/>
      <c r="E293" s="11"/>
      <c r="F293" s="11"/>
      <c r="G293" s="38">
        <f t="shared" si="22"/>
        <v>6883173.7300000042</v>
      </c>
      <c r="H293" s="73"/>
      <c r="I293" s="40"/>
      <c r="J293" s="67"/>
      <c r="K293" s="11">
        <f t="shared" si="23"/>
        <v>0</v>
      </c>
      <c r="L293" s="2">
        <f t="shared" si="24"/>
        <v>0</v>
      </c>
      <c r="M293" s="125">
        <f t="shared" si="25"/>
        <v>0</v>
      </c>
    </row>
    <row r="294" spans="1:13" x14ac:dyDescent="0.25">
      <c r="A294" s="10"/>
      <c r="B294" s="22"/>
      <c r="C294" s="36" t="s">
        <v>36</v>
      </c>
      <c r="D294" s="1"/>
      <c r="E294" s="11"/>
      <c r="F294" s="11"/>
      <c r="G294" s="38">
        <f t="shared" si="22"/>
        <v>6883173.7300000042</v>
      </c>
      <c r="H294" s="73"/>
      <c r="I294" s="40"/>
      <c r="J294" s="67"/>
      <c r="K294" s="11">
        <f t="shared" si="23"/>
        <v>0</v>
      </c>
      <c r="L294" s="2">
        <f t="shared" si="24"/>
        <v>0</v>
      </c>
      <c r="M294" s="125">
        <f t="shared" si="25"/>
        <v>0</v>
      </c>
    </row>
    <row r="295" spans="1:13" x14ac:dyDescent="0.25">
      <c r="A295" s="10"/>
      <c r="B295" s="22"/>
      <c r="C295" s="36" t="s">
        <v>36</v>
      </c>
      <c r="D295" s="1"/>
      <c r="E295" s="11"/>
      <c r="F295" s="11"/>
      <c r="G295" s="38">
        <f t="shared" si="22"/>
        <v>6883173.7300000042</v>
      </c>
      <c r="H295" s="73"/>
      <c r="I295" s="40"/>
      <c r="J295" s="67"/>
      <c r="K295" s="11">
        <f t="shared" si="23"/>
        <v>0</v>
      </c>
      <c r="L295" s="2">
        <f t="shared" si="24"/>
        <v>0</v>
      </c>
      <c r="M295" s="125">
        <f t="shared" si="25"/>
        <v>0</v>
      </c>
    </row>
    <row r="296" spans="1:13" x14ac:dyDescent="0.25">
      <c r="A296" s="10"/>
      <c r="B296" s="22"/>
      <c r="C296" s="36" t="s">
        <v>36</v>
      </c>
      <c r="D296" s="1"/>
      <c r="E296" s="11"/>
      <c r="F296" s="11"/>
      <c r="G296" s="38">
        <f t="shared" si="22"/>
        <v>6883173.7300000042</v>
      </c>
      <c r="H296" s="73"/>
      <c r="I296" s="40"/>
      <c r="J296" s="67"/>
      <c r="K296" s="11">
        <f t="shared" si="23"/>
        <v>0</v>
      </c>
      <c r="L296" s="2">
        <f t="shared" si="24"/>
        <v>0</v>
      </c>
      <c r="M296" s="125">
        <f t="shared" si="25"/>
        <v>0</v>
      </c>
    </row>
    <row r="297" spans="1:13" x14ac:dyDescent="0.25">
      <c r="A297" s="10"/>
      <c r="B297" s="22"/>
      <c r="C297" s="36" t="s">
        <v>36</v>
      </c>
      <c r="D297" s="1"/>
      <c r="E297" s="11"/>
      <c r="F297" s="11"/>
      <c r="G297" s="38">
        <f t="shared" si="22"/>
        <v>6883173.7300000042</v>
      </c>
      <c r="H297" s="73"/>
      <c r="I297" s="40"/>
      <c r="J297" s="67"/>
      <c r="K297" s="11">
        <f t="shared" si="23"/>
        <v>0</v>
      </c>
      <c r="L297" s="2">
        <f t="shared" si="24"/>
        <v>0</v>
      </c>
      <c r="M297" s="125">
        <f t="shared" si="25"/>
        <v>0</v>
      </c>
    </row>
    <row r="298" spans="1:13" x14ac:dyDescent="0.25">
      <c r="A298" s="10"/>
      <c r="B298" s="22"/>
      <c r="C298" s="36" t="s">
        <v>36</v>
      </c>
      <c r="D298" s="1"/>
      <c r="E298" s="11"/>
      <c r="F298" s="11"/>
      <c r="G298" s="38">
        <f t="shared" si="22"/>
        <v>6883173.7300000042</v>
      </c>
      <c r="H298" s="73"/>
      <c r="I298" s="40"/>
      <c r="J298" s="67"/>
      <c r="K298" s="11">
        <f t="shared" si="23"/>
        <v>0</v>
      </c>
      <c r="L298" s="2">
        <f t="shared" si="24"/>
        <v>0</v>
      </c>
      <c r="M298" s="125">
        <f t="shared" si="25"/>
        <v>0</v>
      </c>
    </row>
    <row r="299" spans="1:13" x14ac:dyDescent="0.25">
      <c r="A299" s="10"/>
      <c r="B299" s="22"/>
      <c r="C299" s="36" t="s">
        <v>36</v>
      </c>
      <c r="D299" s="1"/>
      <c r="E299" s="11"/>
      <c r="F299" s="11"/>
      <c r="G299" s="38">
        <f t="shared" si="22"/>
        <v>6883173.7300000042</v>
      </c>
      <c r="H299" s="73"/>
      <c r="I299" s="40"/>
      <c r="J299" s="67"/>
      <c r="K299" s="11">
        <f t="shared" si="23"/>
        <v>0</v>
      </c>
      <c r="L299" s="2">
        <f t="shared" si="24"/>
        <v>0</v>
      </c>
      <c r="M299" s="125">
        <f t="shared" si="25"/>
        <v>0</v>
      </c>
    </row>
    <row r="300" spans="1:13" x14ac:dyDescent="0.25">
      <c r="A300" s="10"/>
      <c r="B300" s="22"/>
      <c r="C300" s="36" t="s">
        <v>36</v>
      </c>
      <c r="D300" s="1"/>
      <c r="E300" s="11"/>
      <c r="F300" s="11"/>
      <c r="G300" s="38">
        <f t="shared" si="22"/>
        <v>6883173.7300000042</v>
      </c>
      <c r="H300" s="73"/>
      <c r="I300" s="40"/>
      <c r="J300" s="67"/>
      <c r="K300" s="11">
        <f t="shared" si="23"/>
        <v>0</v>
      </c>
      <c r="L300" s="2">
        <f t="shared" si="24"/>
        <v>0</v>
      </c>
      <c r="M300" s="125">
        <f t="shared" si="25"/>
        <v>0</v>
      </c>
    </row>
    <row r="301" spans="1:13" x14ac:dyDescent="0.25">
      <c r="A301" s="10"/>
      <c r="B301" s="22"/>
      <c r="C301" s="36" t="s">
        <v>36</v>
      </c>
      <c r="D301" s="1"/>
      <c r="E301" s="11"/>
      <c r="F301" s="11"/>
      <c r="G301" s="38">
        <f t="shared" si="22"/>
        <v>6883173.7300000042</v>
      </c>
      <c r="H301" s="73"/>
      <c r="I301" s="40"/>
      <c r="J301" s="67"/>
      <c r="K301" s="11">
        <f t="shared" si="23"/>
        <v>0</v>
      </c>
      <c r="L301" s="2">
        <f t="shared" si="24"/>
        <v>0</v>
      </c>
      <c r="M301" s="125">
        <f t="shared" si="25"/>
        <v>0</v>
      </c>
    </row>
    <row r="302" spans="1:13" x14ac:dyDescent="0.25">
      <c r="A302" s="10"/>
      <c r="B302" s="22"/>
      <c r="C302" s="36" t="s">
        <v>36</v>
      </c>
      <c r="D302" s="1"/>
      <c r="E302" s="11"/>
      <c r="F302" s="11"/>
      <c r="G302" s="38">
        <f t="shared" si="22"/>
        <v>6883173.7300000042</v>
      </c>
      <c r="H302" s="73"/>
      <c r="I302" s="40"/>
      <c r="J302" s="67"/>
      <c r="K302" s="11">
        <f t="shared" si="23"/>
        <v>0</v>
      </c>
      <c r="L302" s="2">
        <f t="shared" si="24"/>
        <v>0</v>
      </c>
      <c r="M302" s="125">
        <f t="shared" si="25"/>
        <v>0</v>
      </c>
    </row>
    <row r="303" spans="1:13" x14ac:dyDescent="0.25">
      <c r="A303" s="10"/>
      <c r="B303" s="22"/>
      <c r="C303" s="36" t="s">
        <v>36</v>
      </c>
      <c r="D303" s="1"/>
      <c r="E303" s="11"/>
      <c r="F303" s="11"/>
      <c r="G303" s="38">
        <f t="shared" si="22"/>
        <v>6883173.7300000042</v>
      </c>
      <c r="H303" s="73"/>
      <c r="I303" s="40"/>
      <c r="J303" s="67"/>
      <c r="K303" s="11">
        <f t="shared" si="23"/>
        <v>0</v>
      </c>
      <c r="L303" s="2">
        <f t="shared" si="24"/>
        <v>0</v>
      </c>
      <c r="M303" s="125">
        <f t="shared" si="25"/>
        <v>0</v>
      </c>
    </row>
    <row r="304" spans="1:13" x14ac:dyDescent="0.25">
      <c r="A304" s="10"/>
      <c r="B304" s="22"/>
      <c r="C304" s="36" t="s">
        <v>36</v>
      </c>
      <c r="D304" s="1"/>
      <c r="E304" s="11"/>
      <c r="F304" s="11"/>
      <c r="G304" s="38">
        <f t="shared" si="22"/>
        <v>6883173.7300000042</v>
      </c>
      <c r="H304" s="73"/>
      <c r="I304" s="40"/>
      <c r="J304" s="67"/>
      <c r="K304" s="11">
        <f t="shared" si="23"/>
        <v>0</v>
      </c>
      <c r="L304" s="2">
        <f t="shared" si="24"/>
        <v>0</v>
      </c>
      <c r="M304" s="125">
        <f t="shared" si="25"/>
        <v>0</v>
      </c>
    </row>
    <row r="305" spans="1:13" x14ac:dyDescent="0.25">
      <c r="A305" s="10"/>
      <c r="B305" s="22"/>
      <c r="C305" s="36" t="s">
        <v>36</v>
      </c>
      <c r="D305" s="1"/>
      <c r="E305" s="11"/>
      <c r="F305" s="11"/>
      <c r="G305" s="38">
        <f t="shared" si="22"/>
        <v>6883173.7300000042</v>
      </c>
      <c r="H305" s="73"/>
      <c r="I305" s="40"/>
      <c r="J305" s="67"/>
      <c r="K305" s="11">
        <f t="shared" si="23"/>
        <v>0</v>
      </c>
      <c r="L305" s="2">
        <f t="shared" si="24"/>
        <v>0</v>
      </c>
      <c r="M305" s="125">
        <f t="shared" si="25"/>
        <v>0</v>
      </c>
    </row>
    <row r="306" spans="1:13" x14ac:dyDescent="0.25">
      <c r="A306" s="10"/>
      <c r="B306" s="22"/>
      <c r="C306" s="36" t="s">
        <v>36</v>
      </c>
      <c r="D306" s="1"/>
      <c r="E306" s="11"/>
      <c r="F306" s="11"/>
      <c r="G306" s="38">
        <f t="shared" si="22"/>
        <v>6883173.7300000042</v>
      </c>
      <c r="H306" s="73"/>
      <c r="I306" s="40"/>
      <c r="J306" s="67"/>
      <c r="K306" s="11">
        <f t="shared" si="23"/>
        <v>0</v>
      </c>
      <c r="L306" s="2">
        <f t="shared" si="24"/>
        <v>0</v>
      </c>
      <c r="M306" s="125">
        <f t="shared" si="25"/>
        <v>0</v>
      </c>
    </row>
    <row r="307" spans="1:13" x14ac:dyDescent="0.25">
      <c r="A307" s="10"/>
      <c r="B307" s="22"/>
      <c r="C307" s="36" t="s">
        <v>36</v>
      </c>
      <c r="D307" s="1"/>
      <c r="E307" s="11"/>
      <c r="F307" s="11"/>
      <c r="G307" s="38">
        <f t="shared" si="22"/>
        <v>6883173.7300000042</v>
      </c>
      <c r="H307" s="73"/>
      <c r="I307" s="40"/>
      <c r="J307" s="67"/>
      <c r="K307" s="11">
        <f t="shared" si="23"/>
        <v>0</v>
      </c>
      <c r="L307" s="2">
        <f t="shared" si="24"/>
        <v>0</v>
      </c>
      <c r="M307" s="125">
        <f t="shared" si="25"/>
        <v>0</v>
      </c>
    </row>
    <row r="308" spans="1:13" x14ac:dyDescent="0.25">
      <c r="A308" s="10"/>
      <c r="B308" s="22"/>
      <c r="C308" s="36" t="s">
        <v>36</v>
      </c>
      <c r="D308" s="1"/>
      <c r="E308" s="11"/>
      <c r="F308" s="11"/>
      <c r="G308" s="38">
        <f t="shared" si="22"/>
        <v>6883173.7300000042</v>
      </c>
      <c r="H308" s="73"/>
      <c r="I308" s="40"/>
      <c r="J308" s="67"/>
      <c r="K308" s="11">
        <f t="shared" si="23"/>
        <v>0</v>
      </c>
      <c r="L308" s="2">
        <f t="shared" si="24"/>
        <v>0</v>
      </c>
      <c r="M308" s="125">
        <f t="shared" si="25"/>
        <v>0</v>
      </c>
    </row>
    <row r="309" spans="1:13" x14ac:dyDescent="0.25">
      <c r="A309" s="10"/>
      <c r="B309" s="22"/>
      <c r="C309" s="36" t="s">
        <v>36</v>
      </c>
      <c r="D309" s="1"/>
      <c r="E309" s="11"/>
      <c r="F309" s="11"/>
      <c r="G309" s="38">
        <f t="shared" si="22"/>
        <v>6883173.7300000042</v>
      </c>
      <c r="H309" s="73"/>
      <c r="I309" s="40"/>
      <c r="J309" s="67"/>
      <c r="K309" s="11">
        <f t="shared" si="23"/>
        <v>0</v>
      </c>
      <c r="L309" s="2">
        <f t="shared" si="24"/>
        <v>0</v>
      </c>
      <c r="M309" s="125">
        <f t="shared" si="25"/>
        <v>0</v>
      </c>
    </row>
    <row r="310" spans="1:13" x14ac:dyDescent="0.25">
      <c r="A310" s="10"/>
      <c r="B310" s="22"/>
      <c r="C310" s="36" t="s">
        <v>36</v>
      </c>
      <c r="D310" s="1"/>
      <c r="E310" s="11"/>
      <c r="F310" s="11"/>
      <c r="G310" s="38">
        <f t="shared" si="22"/>
        <v>6883173.7300000042</v>
      </c>
      <c r="H310" s="73"/>
      <c r="I310" s="40"/>
      <c r="J310" s="67"/>
      <c r="K310" s="11">
        <f t="shared" si="23"/>
        <v>0</v>
      </c>
      <c r="L310" s="2">
        <f t="shared" si="24"/>
        <v>0</v>
      </c>
      <c r="M310" s="125">
        <f t="shared" si="25"/>
        <v>0</v>
      </c>
    </row>
    <row r="311" spans="1:13" x14ac:dyDescent="0.25">
      <c r="A311" s="10"/>
      <c r="B311" s="22"/>
      <c r="C311" s="36" t="s">
        <v>36</v>
      </c>
      <c r="D311" s="1"/>
      <c r="E311" s="11"/>
      <c r="F311" s="11"/>
      <c r="G311" s="38">
        <f t="shared" si="22"/>
        <v>6883173.7300000042</v>
      </c>
      <c r="H311" s="73"/>
      <c r="I311" s="40"/>
      <c r="J311" s="67"/>
      <c r="K311" s="11">
        <f t="shared" si="23"/>
        <v>0</v>
      </c>
      <c r="L311" s="2">
        <f t="shared" si="24"/>
        <v>0</v>
      </c>
      <c r="M311" s="125">
        <f t="shared" si="25"/>
        <v>0</v>
      </c>
    </row>
    <row r="312" spans="1:13" x14ac:dyDescent="0.25">
      <c r="A312" s="10"/>
      <c r="B312" s="22"/>
      <c r="C312" s="36" t="s">
        <v>36</v>
      </c>
      <c r="D312" s="1"/>
      <c r="E312" s="11"/>
      <c r="F312" s="11"/>
      <c r="G312" s="38">
        <f t="shared" si="22"/>
        <v>6883173.7300000042</v>
      </c>
      <c r="H312" s="73"/>
      <c r="I312" s="40"/>
      <c r="J312" s="67"/>
      <c r="K312" s="11">
        <f t="shared" si="23"/>
        <v>0</v>
      </c>
      <c r="L312" s="2">
        <f t="shared" si="24"/>
        <v>0</v>
      </c>
      <c r="M312" s="125">
        <f t="shared" si="25"/>
        <v>0</v>
      </c>
    </row>
    <row r="313" spans="1:13" x14ac:dyDescent="0.25">
      <c r="A313" s="10"/>
      <c r="B313" s="22"/>
      <c r="C313" s="36" t="s">
        <v>36</v>
      </c>
      <c r="D313" s="1"/>
      <c r="E313" s="11"/>
      <c r="F313" s="11"/>
      <c r="G313" s="38">
        <f t="shared" si="22"/>
        <v>6883173.7300000042</v>
      </c>
      <c r="H313" s="73"/>
      <c r="I313" s="40"/>
      <c r="J313" s="67"/>
      <c r="K313" s="11">
        <f t="shared" si="23"/>
        <v>0</v>
      </c>
      <c r="L313" s="2">
        <f t="shared" si="24"/>
        <v>0</v>
      </c>
      <c r="M313" s="125">
        <f t="shared" si="25"/>
        <v>0</v>
      </c>
    </row>
    <row r="314" spans="1:13" x14ac:dyDescent="0.25">
      <c r="A314" s="10"/>
      <c r="B314" s="22"/>
      <c r="C314" s="36" t="s">
        <v>36</v>
      </c>
      <c r="D314" s="1"/>
      <c r="E314" s="11"/>
      <c r="F314" s="11"/>
      <c r="G314" s="38">
        <f t="shared" si="22"/>
        <v>6883173.7300000042</v>
      </c>
      <c r="H314" s="73"/>
      <c r="I314" s="40"/>
      <c r="J314" s="67"/>
      <c r="K314" s="11">
        <f t="shared" si="23"/>
        <v>0</v>
      </c>
      <c r="L314" s="2">
        <f t="shared" si="24"/>
        <v>0</v>
      </c>
      <c r="M314" s="125">
        <f t="shared" si="25"/>
        <v>0</v>
      </c>
    </row>
    <row r="315" spans="1:13" x14ac:dyDescent="0.25">
      <c r="A315" s="10"/>
      <c r="B315" s="22"/>
      <c r="C315" s="36" t="s">
        <v>36</v>
      </c>
      <c r="D315" s="1"/>
      <c r="E315" s="11"/>
      <c r="F315" s="11"/>
      <c r="G315" s="38">
        <f t="shared" si="22"/>
        <v>6883173.7300000042</v>
      </c>
      <c r="H315" s="73"/>
      <c r="I315" s="40"/>
      <c r="J315" s="67"/>
      <c r="K315" s="11">
        <f t="shared" si="23"/>
        <v>0</v>
      </c>
      <c r="L315" s="2">
        <f t="shared" si="24"/>
        <v>0</v>
      </c>
      <c r="M315" s="125">
        <f t="shared" si="25"/>
        <v>0</v>
      </c>
    </row>
    <row r="316" spans="1:13" x14ac:dyDescent="0.25">
      <c r="A316" s="10"/>
      <c r="B316" s="22"/>
      <c r="C316" s="36" t="s">
        <v>36</v>
      </c>
      <c r="D316" s="1"/>
      <c r="E316" s="11"/>
      <c r="F316" s="11"/>
      <c r="G316" s="38">
        <f t="shared" si="22"/>
        <v>6883173.7300000042</v>
      </c>
      <c r="H316" s="73"/>
      <c r="I316" s="40"/>
      <c r="J316" s="67"/>
      <c r="K316" s="11">
        <f t="shared" si="23"/>
        <v>0</v>
      </c>
      <c r="L316" s="2">
        <f t="shared" si="24"/>
        <v>0</v>
      </c>
      <c r="M316" s="125">
        <f t="shared" si="25"/>
        <v>0</v>
      </c>
    </row>
    <row r="317" spans="1:13" x14ac:dyDescent="0.25">
      <c r="A317" s="10"/>
      <c r="B317" s="22"/>
      <c r="C317" s="36" t="s">
        <v>36</v>
      </c>
      <c r="D317" s="1"/>
      <c r="E317" s="11"/>
      <c r="F317" s="11"/>
      <c r="G317" s="38">
        <f t="shared" si="22"/>
        <v>6883173.7300000042</v>
      </c>
      <c r="H317" s="73"/>
      <c r="I317" s="40"/>
      <c r="J317" s="67"/>
      <c r="K317" s="11">
        <f t="shared" si="23"/>
        <v>0</v>
      </c>
      <c r="L317" s="2">
        <f t="shared" si="24"/>
        <v>0</v>
      </c>
      <c r="M317" s="125">
        <f t="shared" si="25"/>
        <v>0</v>
      </c>
    </row>
    <row r="318" spans="1:13" x14ac:dyDescent="0.25">
      <c r="A318" s="10"/>
      <c r="B318" s="22"/>
      <c r="C318" s="36" t="s">
        <v>36</v>
      </c>
      <c r="D318" s="1"/>
      <c r="E318" s="11"/>
      <c r="F318" s="11"/>
      <c r="G318" s="38">
        <f t="shared" si="22"/>
        <v>6883173.7300000042</v>
      </c>
      <c r="H318" s="73"/>
      <c r="I318" s="40"/>
      <c r="J318" s="67"/>
      <c r="K318" s="11">
        <f t="shared" si="23"/>
        <v>0</v>
      </c>
      <c r="L318" s="2">
        <f t="shared" si="24"/>
        <v>0</v>
      </c>
      <c r="M318" s="125">
        <f t="shared" si="25"/>
        <v>0</v>
      </c>
    </row>
    <row r="319" spans="1:13" x14ac:dyDescent="0.25">
      <c r="A319" s="10"/>
      <c r="B319" s="22"/>
      <c r="C319" s="36" t="s">
        <v>36</v>
      </c>
      <c r="D319" s="1"/>
      <c r="E319" s="11"/>
      <c r="F319" s="11"/>
      <c r="G319" s="38">
        <f t="shared" si="22"/>
        <v>6883173.7300000042</v>
      </c>
      <c r="H319" s="73"/>
      <c r="I319" s="40"/>
      <c r="J319" s="67"/>
      <c r="K319" s="11">
        <f t="shared" si="23"/>
        <v>0</v>
      </c>
      <c r="L319" s="2">
        <f t="shared" si="24"/>
        <v>0</v>
      </c>
      <c r="M319" s="125">
        <f t="shared" si="25"/>
        <v>0</v>
      </c>
    </row>
    <row r="320" spans="1:13" x14ac:dyDescent="0.25">
      <c r="A320" s="10"/>
      <c r="B320" s="22"/>
      <c r="C320" s="36" t="s">
        <v>36</v>
      </c>
      <c r="D320" s="1"/>
      <c r="E320" s="11"/>
      <c r="F320" s="11"/>
      <c r="G320" s="38">
        <f t="shared" si="22"/>
        <v>6883173.7300000042</v>
      </c>
      <c r="H320" s="73"/>
      <c r="I320" s="40"/>
      <c r="J320" s="67"/>
      <c r="K320" s="11">
        <f t="shared" si="23"/>
        <v>0</v>
      </c>
      <c r="L320" s="2">
        <f t="shared" si="24"/>
        <v>0</v>
      </c>
      <c r="M320" s="125">
        <f t="shared" si="25"/>
        <v>0</v>
      </c>
    </row>
    <row r="321" spans="1:13" x14ac:dyDescent="0.25">
      <c r="A321" s="10"/>
      <c r="B321" s="22"/>
      <c r="C321" s="36" t="s">
        <v>36</v>
      </c>
      <c r="D321" s="1"/>
      <c r="E321" s="11"/>
      <c r="F321" s="11"/>
      <c r="G321" s="38">
        <f t="shared" si="22"/>
        <v>6883173.7300000042</v>
      </c>
      <c r="H321" s="73"/>
      <c r="I321" s="40"/>
      <c r="J321" s="67"/>
      <c r="K321" s="11">
        <f t="shared" si="23"/>
        <v>0</v>
      </c>
      <c r="L321" s="2">
        <f t="shared" si="24"/>
        <v>0</v>
      </c>
      <c r="M321" s="125">
        <f t="shared" si="25"/>
        <v>0</v>
      </c>
    </row>
    <row r="322" spans="1:13" x14ac:dyDescent="0.25">
      <c r="A322" s="10"/>
      <c r="B322" s="22"/>
      <c r="C322" s="36" t="s">
        <v>36</v>
      </c>
      <c r="D322" s="1"/>
      <c r="E322" s="11"/>
      <c r="F322" s="11"/>
      <c r="G322" s="38">
        <f t="shared" si="22"/>
        <v>6883173.7300000042</v>
      </c>
      <c r="H322" s="73"/>
      <c r="I322" s="40"/>
      <c r="J322" s="67"/>
      <c r="K322" s="11">
        <f t="shared" si="23"/>
        <v>0</v>
      </c>
      <c r="L322" s="2">
        <f t="shared" si="24"/>
        <v>0</v>
      </c>
      <c r="M322" s="125">
        <f t="shared" si="25"/>
        <v>0</v>
      </c>
    </row>
    <row r="323" spans="1:13" x14ac:dyDescent="0.25">
      <c r="A323" s="10"/>
      <c r="B323" s="22"/>
      <c r="C323" s="36" t="s">
        <v>36</v>
      </c>
      <c r="D323" s="1"/>
      <c r="E323" s="11"/>
      <c r="F323" s="11"/>
      <c r="G323" s="38">
        <f t="shared" si="22"/>
        <v>6883173.7300000042</v>
      </c>
      <c r="H323" s="73"/>
      <c r="I323" s="40"/>
      <c r="J323" s="67"/>
      <c r="K323" s="11">
        <f t="shared" si="23"/>
        <v>0</v>
      </c>
      <c r="L323" s="2">
        <f t="shared" si="24"/>
        <v>0</v>
      </c>
      <c r="M323" s="125">
        <f t="shared" si="25"/>
        <v>0</v>
      </c>
    </row>
    <row r="324" spans="1:13" x14ac:dyDescent="0.25">
      <c r="A324" s="10"/>
      <c r="B324" s="22"/>
      <c r="C324" s="36" t="s">
        <v>36</v>
      </c>
      <c r="D324" s="1"/>
      <c r="E324" s="11"/>
      <c r="F324" s="11"/>
      <c r="G324" s="38">
        <f t="shared" si="22"/>
        <v>6883173.7300000042</v>
      </c>
      <c r="H324" s="73"/>
      <c r="I324" s="40"/>
      <c r="J324" s="67"/>
      <c r="K324" s="11">
        <f t="shared" si="23"/>
        <v>0</v>
      </c>
      <c r="L324" s="2">
        <f t="shared" si="24"/>
        <v>0</v>
      </c>
      <c r="M324" s="125">
        <f t="shared" si="25"/>
        <v>0</v>
      </c>
    </row>
    <row r="325" spans="1:13" x14ac:dyDescent="0.25">
      <c r="A325" s="10"/>
      <c r="B325" s="22"/>
      <c r="C325" s="36" t="s">
        <v>36</v>
      </c>
      <c r="D325" s="1"/>
      <c r="E325" s="11"/>
      <c r="F325" s="11"/>
      <c r="G325" s="38">
        <f t="shared" si="22"/>
        <v>6883173.7300000042</v>
      </c>
      <c r="H325" s="73"/>
      <c r="I325" s="40"/>
      <c r="J325" s="67"/>
      <c r="K325" s="11">
        <f t="shared" si="23"/>
        <v>0</v>
      </c>
      <c r="L325" s="2">
        <f t="shared" si="24"/>
        <v>0</v>
      </c>
      <c r="M325" s="125">
        <f t="shared" si="25"/>
        <v>0</v>
      </c>
    </row>
    <row r="326" spans="1:13" x14ac:dyDescent="0.25">
      <c r="A326" s="10"/>
      <c r="B326" s="22"/>
      <c r="C326" s="36" t="s">
        <v>36</v>
      </c>
      <c r="D326" s="1"/>
      <c r="E326" s="11"/>
      <c r="F326" s="11"/>
      <c r="G326" s="38">
        <f t="shared" si="22"/>
        <v>6883173.7300000042</v>
      </c>
      <c r="H326" s="73"/>
      <c r="I326" s="40"/>
      <c r="J326" s="67"/>
      <c r="K326" s="11">
        <f t="shared" si="23"/>
        <v>0</v>
      </c>
      <c r="L326" s="2">
        <f t="shared" si="24"/>
        <v>0</v>
      </c>
      <c r="M326" s="125">
        <f t="shared" si="25"/>
        <v>0</v>
      </c>
    </row>
    <row r="327" spans="1:13" x14ac:dyDescent="0.25">
      <c r="A327" s="10"/>
      <c r="B327" s="22"/>
      <c r="C327" s="36" t="s">
        <v>36</v>
      </c>
      <c r="D327" s="1"/>
      <c r="E327" s="11"/>
      <c r="F327" s="11"/>
      <c r="G327" s="38">
        <f t="shared" si="22"/>
        <v>6883173.7300000042</v>
      </c>
      <c r="H327" s="73"/>
      <c r="I327" s="40"/>
      <c r="J327" s="67"/>
      <c r="K327" s="11">
        <f t="shared" si="23"/>
        <v>0</v>
      </c>
      <c r="L327" s="2">
        <f t="shared" si="24"/>
        <v>0</v>
      </c>
      <c r="M327" s="125">
        <f t="shared" si="25"/>
        <v>0</v>
      </c>
    </row>
    <row r="328" spans="1:13" x14ac:dyDescent="0.25">
      <c r="A328" s="10"/>
      <c r="B328" s="22"/>
      <c r="C328" s="36" t="s">
        <v>36</v>
      </c>
      <c r="D328" s="1"/>
      <c r="E328" s="11"/>
      <c r="F328" s="11"/>
      <c r="G328" s="38">
        <f t="shared" si="22"/>
        <v>6883173.7300000042</v>
      </c>
      <c r="H328" s="73"/>
      <c r="I328" s="40"/>
      <c r="J328" s="67"/>
      <c r="K328" s="11">
        <f t="shared" si="23"/>
        <v>0</v>
      </c>
      <c r="L328" s="2">
        <f t="shared" si="24"/>
        <v>0</v>
      </c>
      <c r="M328" s="125">
        <f t="shared" si="25"/>
        <v>0</v>
      </c>
    </row>
    <row r="329" spans="1:13" x14ac:dyDescent="0.25">
      <c r="A329" s="10"/>
      <c r="B329" s="22"/>
      <c r="C329" s="36" t="s">
        <v>36</v>
      </c>
      <c r="D329" s="1"/>
      <c r="E329" s="11"/>
      <c r="F329" s="11"/>
      <c r="G329" s="38">
        <f t="shared" si="22"/>
        <v>6883173.7300000042</v>
      </c>
      <c r="H329" s="73"/>
      <c r="I329" s="40"/>
      <c r="J329" s="67"/>
      <c r="K329" s="11">
        <f t="shared" si="23"/>
        <v>0</v>
      </c>
      <c r="L329" s="2">
        <f t="shared" si="24"/>
        <v>0</v>
      </c>
      <c r="M329" s="125">
        <f t="shared" si="25"/>
        <v>0</v>
      </c>
    </row>
    <row r="330" spans="1:13" x14ac:dyDescent="0.25">
      <c r="A330" s="10"/>
      <c r="B330" s="22"/>
      <c r="C330" s="36" t="s">
        <v>36</v>
      </c>
      <c r="D330" s="1"/>
      <c r="E330" s="11"/>
      <c r="F330" s="11"/>
      <c r="G330" s="38">
        <f t="shared" si="22"/>
        <v>6883173.7300000042</v>
      </c>
      <c r="H330" s="73"/>
      <c r="I330" s="40"/>
      <c r="J330" s="67"/>
      <c r="K330" s="11">
        <f t="shared" si="23"/>
        <v>0</v>
      </c>
      <c r="L330" s="2">
        <f t="shared" si="24"/>
        <v>0</v>
      </c>
      <c r="M330" s="125">
        <f t="shared" si="25"/>
        <v>0</v>
      </c>
    </row>
    <row r="331" spans="1:13" x14ac:dyDescent="0.25">
      <c r="A331" s="10"/>
      <c r="B331" s="22"/>
      <c r="C331" s="36" t="s">
        <v>36</v>
      </c>
      <c r="D331" s="1"/>
      <c r="E331" s="11"/>
      <c r="F331" s="11"/>
      <c r="G331" s="38">
        <f t="shared" si="22"/>
        <v>6883173.7300000042</v>
      </c>
      <c r="H331" s="73"/>
      <c r="I331" s="40"/>
      <c r="J331" s="67"/>
      <c r="K331" s="11">
        <f t="shared" si="23"/>
        <v>0</v>
      </c>
      <c r="L331" s="2">
        <f t="shared" si="24"/>
        <v>0</v>
      </c>
      <c r="M331" s="125">
        <f t="shared" si="25"/>
        <v>0</v>
      </c>
    </row>
    <row r="332" spans="1:13" x14ac:dyDescent="0.25">
      <c r="A332" s="10"/>
      <c r="B332" s="22"/>
      <c r="C332" s="36" t="s">
        <v>36</v>
      </c>
      <c r="D332" s="1"/>
      <c r="E332" s="11"/>
      <c r="F332" s="11"/>
      <c r="G332" s="38">
        <f t="shared" si="22"/>
        <v>6883173.7300000042</v>
      </c>
      <c r="H332" s="73"/>
      <c r="I332" s="40"/>
      <c r="J332" s="67"/>
      <c r="K332" s="11">
        <f t="shared" si="23"/>
        <v>0</v>
      </c>
      <c r="L332" s="2">
        <f t="shared" si="24"/>
        <v>0</v>
      </c>
      <c r="M332" s="125">
        <f t="shared" si="25"/>
        <v>0</v>
      </c>
    </row>
    <row r="333" spans="1:13" x14ac:dyDescent="0.25">
      <c r="A333" s="10"/>
      <c r="B333" s="22"/>
      <c r="C333" s="36" t="s">
        <v>36</v>
      </c>
      <c r="D333" s="1"/>
      <c r="E333" s="11"/>
      <c r="F333" s="11"/>
      <c r="G333" s="38">
        <f t="shared" si="22"/>
        <v>6883173.7300000042</v>
      </c>
      <c r="H333" s="73"/>
      <c r="I333" s="40"/>
      <c r="J333" s="67"/>
      <c r="K333" s="11">
        <f t="shared" si="23"/>
        <v>0</v>
      </c>
      <c r="L333" s="2">
        <f t="shared" si="24"/>
        <v>0</v>
      </c>
      <c r="M333" s="125">
        <f t="shared" si="25"/>
        <v>0</v>
      </c>
    </row>
    <row r="334" spans="1:13" x14ac:dyDescent="0.25">
      <c r="A334" s="10"/>
      <c r="B334" s="22"/>
      <c r="C334" s="36" t="s">
        <v>36</v>
      </c>
      <c r="D334" s="1"/>
      <c r="E334" s="11"/>
      <c r="F334" s="11"/>
      <c r="G334" s="38">
        <f t="shared" si="22"/>
        <v>6883173.7300000042</v>
      </c>
      <c r="H334" s="73"/>
      <c r="I334" s="40"/>
      <c r="J334" s="67"/>
      <c r="K334" s="11">
        <f t="shared" si="23"/>
        <v>0</v>
      </c>
      <c r="L334" s="2">
        <f t="shared" si="24"/>
        <v>0</v>
      </c>
      <c r="M334" s="125">
        <f t="shared" si="25"/>
        <v>0</v>
      </c>
    </row>
    <row r="335" spans="1:13" x14ac:dyDescent="0.25">
      <c r="A335" s="10"/>
      <c r="B335" s="22"/>
      <c r="C335" s="36" t="s">
        <v>36</v>
      </c>
      <c r="D335" s="1"/>
      <c r="E335" s="11"/>
      <c r="F335" s="11"/>
      <c r="G335" s="38">
        <f t="shared" si="22"/>
        <v>6883173.7300000042</v>
      </c>
      <c r="H335" s="73"/>
      <c r="I335" s="40"/>
      <c r="J335" s="67"/>
      <c r="K335" s="11">
        <f t="shared" si="23"/>
        <v>0</v>
      </c>
      <c r="L335" s="2">
        <f t="shared" si="24"/>
        <v>0</v>
      </c>
      <c r="M335" s="125">
        <f t="shared" si="25"/>
        <v>0</v>
      </c>
    </row>
    <row r="336" spans="1:13" x14ac:dyDescent="0.25">
      <c r="A336" s="10"/>
      <c r="B336" s="22"/>
      <c r="C336" s="36" t="s">
        <v>36</v>
      </c>
      <c r="D336" s="1"/>
      <c r="E336" s="11"/>
      <c r="F336" s="11"/>
      <c r="G336" s="38">
        <f t="shared" si="22"/>
        <v>6883173.7300000042</v>
      </c>
      <c r="H336" s="73"/>
      <c r="I336" s="40"/>
      <c r="J336" s="67"/>
      <c r="K336" s="11">
        <f t="shared" si="23"/>
        <v>0</v>
      </c>
      <c r="L336" s="2">
        <f t="shared" si="24"/>
        <v>0</v>
      </c>
      <c r="M336" s="125">
        <f t="shared" si="25"/>
        <v>0</v>
      </c>
    </row>
    <row r="337" spans="1:13" x14ac:dyDescent="0.25">
      <c r="A337" s="10"/>
      <c r="B337" s="22"/>
      <c r="C337" s="36" t="s">
        <v>36</v>
      </c>
      <c r="D337" s="1"/>
      <c r="E337" s="11"/>
      <c r="F337" s="11"/>
      <c r="G337" s="38">
        <f t="shared" ref="G337:G350" si="26">G336+E337-F337</f>
        <v>6883173.7300000042</v>
      </c>
      <c r="H337" s="73"/>
      <c r="I337" s="40"/>
      <c r="J337" s="67"/>
      <c r="K337" s="11">
        <f t="shared" ref="K337:K350" si="27">H337+I337-J337</f>
        <v>0</v>
      </c>
      <c r="L337" s="2">
        <f t="shared" ref="L337:L350" si="28">H337+I337+J337-F337</f>
        <v>0</v>
      </c>
      <c r="M337" s="125">
        <f t="shared" ref="M337:M350" si="29">F337*0.2</f>
        <v>0</v>
      </c>
    </row>
    <row r="338" spans="1:13" x14ac:dyDescent="0.25">
      <c r="A338" s="10"/>
      <c r="B338" s="22"/>
      <c r="C338" s="36" t="s">
        <v>36</v>
      </c>
      <c r="D338" s="1"/>
      <c r="E338" s="11"/>
      <c r="F338" s="11"/>
      <c r="G338" s="38">
        <f t="shared" si="26"/>
        <v>6883173.7300000042</v>
      </c>
      <c r="H338" s="73"/>
      <c r="I338" s="40"/>
      <c r="J338" s="67"/>
      <c r="K338" s="11">
        <f t="shared" si="27"/>
        <v>0</v>
      </c>
      <c r="L338" s="2">
        <f t="shared" si="28"/>
        <v>0</v>
      </c>
      <c r="M338" s="125">
        <f t="shared" si="29"/>
        <v>0</v>
      </c>
    </row>
    <row r="339" spans="1:13" x14ac:dyDescent="0.25">
      <c r="A339" s="10"/>
      <c r="B339" s="22"/>
      <c r="C339" s="36" t="s">
        <v>36</v>
      </c>
      <c r="D339" s="1"/>
      <c r="E339" s="11"/>
      <c r="F339" s="11"/>
      <c r="G339" s="38">
        <f t="shared" si="26"/>
        <v>6883173.7300000042</v>
      </c>
      <c r="H339" s="73"/>
      <c r="I339" s="40"/>
      <c r="J339" s="67"/>
      <c r="K339" s="11">
        <f t="shared" si="27"/>
        <v>0</v>
      </c>
      <c r="L339" s="2">
        <f t="shared" si="28"/>
        <v>0</v>
      </c>
      <c r="M339" s="125">
        <f t="shared" si="29"/>
        <v>0</v>
      </c>
    </row>
    <row r="340" spans="1:13" x14ac:dyDescent="0.25">
      <c r="A340" s="10"/>
      <c r="B340" s="22"/>
      <c r="C340" s="36" t="s">
        <v>36</v>
      </c>
      <c r="D340" s="1"/>
      <c r="E340" s="11"/>
      <c r="F340" s="11"/>
      <c r="G340" s="38">
        <f t="shared" si="26"/>
        <v>6883173.7300000042</v>
      </c>
      <c r="H340" s="73"/>
      <c r="I340" s="40"/>
      <c r="J340" s="67"/>
      <c r="K340" s="11">
        <f t="shared" si="27"/>
        <v>0</v>
      </c>
      <c r="L340" s="2">
        <f t="shared" si="28"/>
        <v>0</v>
      </c>
      <c r="M340" s="125">
        <f t="shared" si="29"/>
        <v>0</v>
      </c>
    </row>
    <row r="341" spans="1:13" x14ac:dyDescent="0.25">
      <c r="A341" s="10"/>
      <c r="B341" s="22"/>
      <c r="C341" s="36" t="s">
        <v>36</v>
      </c>
      <c r="D341" s="1"/>
      <c r="E341" s="11"/>
      <c r="F341" s="11"/>
      <c r="G341" s="38">
        <f t="shared" si="26"/>
        <v>6883173.7300000042</v>
      </c>
      <c r="H341" s="73"/>
      <c r="I341" s="40"/>
      <c r="J341" s="67"/>
      <c r="K341" s="11">
        <f t="shared" si="27"/>
        <v>0</v>
      </c>
      <c r="L341" s="2">
        <f t="shared" si="28"/>
        <v>0</v>
      </c>
      <c r="M341" s="125">
        <f t="shared" si="29"/>
        <v>0</v>
      </c>
    </row>
    <row r="342" spans="1:13" x14ac:dyDescent="0.25">
      <c r="A342" s="10"/>
      <c r="B342" s="22"/>
      <c r="C342" s="36" t="s">
        <v>36</v>
      </c>
      <c r="D342" s="1"/>
      <c r="E342" s="11"/>
      <c r="F342" s="11"/>
      <c r="G342" s="38">
        <f t="shared" si="26"/>
        <v>6883173.7300000042</v>
      </c>
      <c r="H342" s="73"/>
      <c r="I342" s="40"/>
      <c r="J342" s="67"/>
      <c r="K342" s="11">
        <f t="shared" si="27"/>
        <v>0</v>
      </c>
      <c r="L342" s="2">
        <f t="shared" si="28"/>
        <v>0</v>
      </c>
      <c r="M342" s="125">
        <f t="shared" si="29"/>
        <v>0</v>
      </c>
    </row>
    <row r="343" spans="1:13" x14ac:dyDescent="0.25">
      <c r="A343" s="10"/>
      <c r="B343" s="22"/>
      <c r="C343" s="36" t="s">
        <v>36</v>
      </c>
      <c r="D343" s="1"/>
      <c r="E343" s="11"/>
      <c r="F343" s="11"/>
      <c r="G343" s="38">
        <f t="shared" si="26"/>
        <v>6883173.7300000042</v>
      </c>
      <c r="H343" s="73"/>
      <c r="I343" s="40"/>
      <c r="J343" s="67"/>
      <c r="K343" s="11">
        <f t="shared" si="27"/>
        <v>0</v>
      </c>
      <c r="L343" s="2">
        <f t="shared" si="28"/>
        <v>0</v>
      </c>
      <c r="M343" s="125">
        <f t="shared" si="29"/>
        <v>0</v>
      </c>
    </row>
    <row r="344" spans="1:13" x14ac:dyDescent="0.25">
      <c r="A344" s="10"/>
      <c r="B344" s="22"/>
      <c r="C344" s="36" t="s">
        <v>36</v>
      </c>
      <c r="D344" s="1"/>
      <c r="E344" s="11"/>
      <c r="F344" s="11"/>
      <c r="G344" s="38">
        <f t="shared" si="26"/>
        <v>6883173.7300000042</v>
      </c>
      <c r="H344" s="73"/>
      <c r="I344" s="40"/>
      <c r="J344" s="67"/>
      <c r="K344" s="11">
        <f t="shared" si="27"/>
        <v>0</v>
      </c>
      <c r="L344" s="2">
        <f t="shared" si="28"/>
        <v>0</v>
      </c>
      <c r="M344" s="125">
        <f t="shared" si="29"/>
        <v>0</v>
      </c>
    </row>
    <row r="345" spans="1:13" x14ac:dyDescent="0.25">
      <c r="A345" s="10"/>
      <c r="B345" s="22"/>
      <c r="C345" s="36" t="s">
        <v>36</v>
      </c>
      <c r="D345" s="1"/>
      <c r="E345" s="11"/>
      <c r="F345" s="11"/>
      <c r="G345" s="38">
        <f t="shared" si="26"/>
        <v>6883173.7300000042</v>
      </c>
      <c r="H345" s="73"/>
      <c r="I345" s="40"/>
      <c r="J345" s="67"/>
      <c r="K345" s="11">
        <f t="shared" si="27"/>
        <v>0</v>
      </c>
      <c r="L345" s="2">
        <f t="shared" si="28"/>
        <v>0</v>
      </c>
      <c r="M345" s="125">
        <f t="shared" si="29"/>
        <v>0</v>
      </c>
    </row>
    <row r="346" spans="1:13" x14ac:dyDescent="0.25">
      <c r="A346" s="10"/>
      <c r="B346" s="22"/>
      <c r="C346" s="36" t="s">
        <v>36</v>
      </c>
      <c r="D346" s="1"/>
      <c r="E346" s="11"/>
      <c r="F346" s="11"/>
      <c r="G346" s="38">
        <f t="shared" si="26"/>
        <v>6883173.7300000042</v>
      </c>
      <c r="H346" s="73"/>
      <c r="I346" s="40"/>
      <c r="J346" s="67"/>
      <c r="K346" s="11">
        <f t="shared" si="27"/>
        <v>0</v>
      </c>
      <c r="L346" s="2">
        <f t="shared" si="28"/>
        <v>0</v>
      </c>
      <c r="M346" s="125">
        <f t="shared" si="29"/>
        <v>0</v>
      </c>
    </row>
    <row r="347" spans="1:13" x14ac:dyDescent="0.25">
      <c r="A347" s="10"/>
      <c r="B347" s="22"/>
      <c r="C347" s="36" t="s">
        <v>36</v>
      </c>
      <c r="D347" s="1"/>
      <c r="E347" s="11"/>
      <c r="F347" s="11"/>
      <c r="G347" s="38">
        <f t="shared" si="26"/>
        <v>6883173.7300000042</v>
      </c>
      <c r="H347" s="73"/>
      <c r="I347" s="40"/>
      <c r="J347" s="67"/>
      <c r="K347" s="11">
        <f t="shared" si="27"/>
        <v>0</v>
      </c>
      <c r="L347" s="2">
        <f t="shared" si="28"/>
        <v>0</v>
      </c>
      <c r="M347" s="125">
        <f t="shared" si="29"/>
        <v>0</v>
      </c>
    </row>
    <row r="348" spans="1:13" x14ac:dyDescent="0.25">
      <c r="A348" s="10"/>
      <c r="B348" s="22"/>
      <c r="C348" s="36" t="s">
        <v>36</v>
      </c>
      <c r="D348" s="1"/>
      <c r="E348" s="11"/>
      <c r="F348" s="11"/>
      <c r="G348" s="38">
        <f t="shared" si="26"/>
        <v>6883173.7300000042</v>
      </c>
      <c r="H348" s="73"/>
      <c r="I348" s="40"/>
      <c r="J348" s="67"/>
      <c r="K348" s="11">
        <f t="shared" si="27"/>
        <v>0</v>
      </c>
      <c r="L348" s="2">
        <f t="shared" si="28"/>
        <v>0</v>
      </c>
      <c r="M348" s="125">
        <f t="shared" si="29"/>
        <v>0</v>
      </c>
    </row>
    <row r="349" spans="1:13" x14ac:dyDescent="0.25">
      <c r="A349" s="10"/>
      <c r="B349" s="22"/>
      <c r="C349" s="36" t="s">
        <v>36</v>
      </c>
      <c r="D349" s="1"/>
      <c r="E349" s="11"/>
      <c r="F349" s="11"/>
      <c r="G349" s="38">
        <f t="shared" si="26"/>
        <v>6883173.7300000042</v>
      </c>
      <c r="H349" s="73"/>
      <c r="I349" s="40"/>
      <c r="J349" s="67"/>
      <c r="K349" s="11">
        <f t="shared" si="27"/>
        <v>0</v>
      </c>
      <c r="L349" s="2">
        <f t="shared" si="28"/>
        <v>0</v>
      </c>
      <c r="M349" s="125">
        <f t="shared" si="29"/>
        <v>0</v>
      </c>
    </row>
    <row r="350" spans="1:13" x14ac:dyDescent="0.25">
      <c r="A350" s="10"/>
      <c r="B350" s="22"/>
      <c r="C350" s="36" t="s">
        <v>36</v>
      </c>
      <c r="D350" s="1"/>
      <c r="E350" s="11"/>
      <c r="F350" s="11"/>
      <c r="G350" s="38">
        <f t="shared" si="26"/>
        <v>6883173.7300000042</v>
      </c>
      <c r="H350" s="73"/>
      <c r="I350" s="40"/>
      <c r="J350" s="67"/>
      <c r="K350" s="11">
        <f t="shared" si="27"/>
        <v>0</v>
      </c>
      <c r="L350" s="2">
        <f t="shared" si="28"/>
        <v>0</v>
      </c>
      <c r="M350" s="125">
        <f t="shared" si="29"/>
        <v>0</v>
      </c>
    </row>
  </sheetData>
  <dataValidations count="1">
    <dataValidation type="list" allowBlank="1" showInputMessage="1" showErrorMessage="1" sqref="C5:C350" xr:uid="{B3E08D79-7D2C-48C7-A956-E26E30D65A3D}">
      <formula1>OPERACION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E3E5-2891-42BF-8684-DDF968372248}">
  <sheetPr codeName="Hoja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Q80"/>
  <sheetViews>
    <sheetView topLeftCell="A58" workbookViewId="0">
      <selection activeCell="I5" sqref="I5:N61"/>
    </sheetView>
  </sheetViews>
  <sheetFormatPr baseColWidth="10" defaultRowHeight="15" x14ac:dyDescent="0.25"/>
  <cols>
    <col min="3" max="3" width="16.28515625" customWidth="1"/>
    <col min="5" max="5" width="22.5703125" customWidth="1"/>
  </cols>
  <sheetData>
    <row r="1" spans="1:16" x14ac:dyDescent="0.25">
      <c r="A1" s="29">
        <v>4143182190</v>
      </c>
    </row>
    <row r="2" spans="1:16" x14ac:dyDescent="0.25">
      <c r="A2" s="4" t="s">
        <v>3</v>
      </c>
      <c r="B2" s="20">
        <v>9839.31</v>
      </c>
      <c r="F2" s="26" t="s">
        <v>9</v>
      </c>
      <c r="G2" s="27" t="s">
        <v>10</v>
      </c>
      <c r="H2" s="28" t="s">
        <v>13</v>
      </c>
      <c r="I2" s="28" t="s">
        <v>4</v>
      </c>
      <c r="J2" s="27" t="s">
        <v>8</v>
      </c>
      <c r="K2" s="27" t="s">
        <v>19</v>
      </c>
      <c r="L2" s="30" t="s">
        <v>12</v>
      </c>
      <c r="M2" s="24"/>
      <c r="N2" s="24"/>
      <c r="O2" s="13"/>
    </row>
    <row r="3" spans="1:16" x14ac:dyDescent="0.25">
      <c r="A3" s="4" t="s">
        <v>7</v>
      </c>
      <c r="B3" s="21">
        <v>1.31</v>
      </c>
      <c r="C3" s="5"/>
      <c r="D3" s="5"/>
      <c r="E3" s="5"/>
      <c r="F3" s="3">
        <f>SUM(F5:F80)</f>
        <v>0</v>
      </c>
      <c r="G3" s="3">
        <f>SUM(G5:G80)</f>
        <v>0</v>
      </c>
      <c r="H3" s="3">
        <f>B2+F3-G3</f>
        <v>9839.31</v>
      </c>
      <c r="I3" s="15">
        <f>SUM(P5:P80)</f>
        <v>0</v>
      </c>
      <c r="J3" s="25">
        <f>SUM(I5:I80)</f>
        <v>0</v>
      </c>
      <c r="K3" s="25">
        <f>SUM(M5:M80)</f>
        <v>0</v>
      </c>
      <c r="L3" s="25">
        <f>SUM(N5:N80)</f>
        <v>0</v>
      </c>
      <c r="M3" s="13"/>
      <c r="N3" s="13"/>
      <c r="O3" s="13"/>
      <c r="P3" s="5"/>
    </row>
    <row r="4" spans="1:16" x14ac:dyDescent="0.25">
      <c r="A4" s="6" t="s">
        <v>0</v>
      </c>
      <c r="B4" s="6" t="s">
        <v>15</v>
      </c>
      <c r="C4" s="6" t="s">
        <v>16</v>
      </c>
      <c r="D4" s="6" t="s">
        <v>22</v>
      </c>
      <c r="E4" s="6" t="s">
        <v>14</v>
      </c>
      <c r="F4" s="7" t="s">
        <v>9</v>
      </c>
      <c r="G4" s="7" t="s">
        <v>10</v>
      </c>
      <c r="H4" s="12" t="s">
        <v>5</v>
      </c>
      <c r="I4" s="12" t="s">
        <v>8</v>
      </c>
      <c r="J4" s="7" t="s">
        <v>2</v>
      </c>
      <c r="K4" s="7" t="s">
        <v>11</v>
      </c>
      <c r="L4" s="7" t="s">
        <v>1</v>
      </c>
      <c r="M4" s="12" t="s">
        <v>6</v>
      </c>
      <c r="N4" s="12" t="s">
        <v>12</v>
      </c>
      <c r="O4" s="14" t="s">
        <v>13</v>
      </c>
      <c r="P4" s="8" t="s">
        <v>4</v>
      </c>
    </row>
    <row r="5" spans="1:16" x14ac:dyDescent="0.25">
      <c r="A5" s="10"/>
      <c r="B5" s="22"/>
      <c r="C5" s="1"/>
      <c r="D5" s="1"/>
      <c r="E5" s="1"/>
      <c r="F5" s="11"/>
      <c r="G5" s="11"/>
      <c r="H5" s="2">
        <f>B2+F5-G5</f>
        <v>9839.31</v>
      </c>
      <c r="I5" s="2"/>
      <c r="J5" s="1"/>
      <c r="K5" s="1"/>
      <c r="L5" s="1"/>
      <c r="M5" s="2"/>
      <c r="N5" s="2"/>
      <c r="O5" s="2">
        <f>I5+M5-N5</f>
        <v>0</v>
      </c>
      <c r="P5" s="25">
        <f>I5+M5+N5-G5</f>
        <v>0</v>
      </c>
    </row>
    <row r="6" spans="1:16" x14ac:dyDescent="0.25">
      <c r="A6" s="10"/>
      <c r="B6" s="22"/>
      <c r="C6" s="1"/>
      <c r="D6" s="1"/>
      <c r="E6" s="1"/>
      <c r="F6" s="11"/>
      <c r="G6" s="11"/>
      <c r="H6" s="2">
        <f>H5+F6-G6</f>
        <v>9839.31</v>
      </c>
      <c r="I6" s="2"/>
      <c r="J6" s="1"/>
      <c r="K6" s="1"/>
      <c r="L6" s="1"/>
      <c r="M6" s="2"/>
      <c r="N6" s="2"/>
      <c r="O6" s="2">
        <f>I6+M6-N6</f>
        <v>0</v>
      </c>
      <c r="P6" s="25">
        <f t="shared" ref="P6:P69" si="0">I6+M6+N6-G6</f>
        <v>0</v>
      </c>
    </row>
    <row r="7" spans="1:16" x14ac:dyDescent="0.25">
      <c r="A7" s="10"/>
      <c r="B7" s="22"/>
      <c r="C7" s="1"/>
      <c r="D7" s="1"/>
      <c r="E7" s="1"/>
      <c r="F7" s="18"/>
      <c r="G7" s="18"/>
      <c r="H7" s="19">
        <f t="shared" ref="H7:H70" si="1">H6+F7-G7</f>
        <v>9839.31</v>
      </c>
      <c r="I7" s="19"/>
      <c r="J7" s="17"/>
      <c r="K7" s="17"/>
      <c r="L7" s="17"/>
      <c r="M7" s="19"/>
      <c r="N7" s="19"/>
      <c r="O7" s="2">
        <f>I7+M7-N7</f>
        <v>0</v>
      </c>
      <c r="P7" s="25">
        <f>I7+M7+N7-G7</f>
        <v>0</v>
      </c>
    </row>
    <row r="8" spans="1:16" x14ac:dyDescent="0.25">
      <c r="A8" s="10"/>
      <c r="B8" s="22"/>
      <c r="C8" s="1"/>
      <c r="D8" s="1"/>
      <c r="E8" s="1"/>
      <c r="F8" s="11"/>
      <c r="G8" s="11"/>
      <c r="H8" s="2">
        <f t="shared" si="1"/>
        <v>9839.31</v>
      </c>
      <c r="I8" s="2"/>
      <c r="J8" s="1"/>
      <c r="K8" s="1"/>
      <c r="L8" s="1"/>
      <c r="M8" s="2"/>
      <c r="N8" s="2"/>
      <c r="O8" s="2">
        <f>I8+M8-N8</f>
        <v>0</v>
      </c>
      <c r="P8" s="25">
        <f>I8+M8+N8-G8</f>
        <v>0</v>
      </c>
    </row>
    <row r="9" spans="1:16" x14ac:dyDescent="0.25">
      <c r="A9" s="10"/>
      <c r="B9" s="22"/>
      <c r="C9" s="1"/>
      <c r="D9" s="1"/>
      <c r="E9" s="1"/>
      <c r="F9" s="11"/>
      <c r="G9" s="11"/>
      <c r="H9" s="2">
        <f t="shared" si="1"/>
        <v>9839.31</v>
      </c>
      <c r="I9" s="2"/>
      <c r="J9" s="1"/>
      <c r="K9" s="1"/>
      <c r="L9" s="1"/>
      <c r="M9" s="2"/>
      <c r="N9" s="2"/>
      <c r="O9" s="2">
        <f t="shared" ref="O9:O72" si="2">I9+M9-N9</f>
        <v>0</v>
      </c>
      <c r="P9" s="25">
        <f t="shared" si="0"/>
        <v>0</v>
      </c>
    </row>
    <row r="10" spans="1:16" x14ac:dyDescent="0.25">
      <c r="A10" s="10"/>
      <c r="B10" s="22"/>
      <c r="C10" s="1"/>
      <c r="D10" s="1"/>
      <c r="E10" s="1"/>
      <c r="F10" s="11"/>
      <c r="G10" s="11"/>
      <c r="H10" s="2">
        <f t="shared" si="1"/>
        <v>9839.31</v>
      </c>
      <c r="I10" s="2"/>
      <c r="J10" s="1"/>
      <c r="K10" s="1"/>
      <c r="L10" s="1"/>
      <c r="M10" s="2"/>
      <c r="N10" s="2"/>
      <c r="O10" s="2">
        <f t="shared" si="2"/>
        <v>0</v>
      </c>
      <c r="P10" s="25">
        <f t="shared" si="0"/>
        <v>0</v>
      </c>
    </row>
    <row r="11" spans="1:16" x14ac:dyDescent="0.25">
      <c r="A11" s="10"/>
      <c r="B11" s="22"/>
      <c r="C11" s="1"/>
      <c r="D11" s="1"/>
      <c r="E11" s="1"/>
      <c r="F11" s="11"/>
      <c r="G11" s="11"/>
      <c r="H11" s="2">
        <f>H10+F11-G11</f>
        <v>9839.31</v>
      </c>
      <c r="I11" s="2"/>
      <c r="J11" s="1"/>
      <c r="K11" s="1"/>
      <c r="L11" s="1"/>
      <c r="M11" s="2"/>
      <c r="N11" s="2"/>
      <c r="O11" s="2">
        <f t="shared" si="2"/>
        <v>0</v>
      </c>
      <c r="P11" s="25">
        <f t="shared" si="0"/>
        <v>0</v>
      </c>
    </row>
    <row r="12" spans="1:16" x14ac:dyDescent="0.25">
      <c r="A12" s="10"/>
      <c r="B12" s="22"/>
      <c r="C12" s="1"/>
      <c r="D12" s="1"/>
      <c r="E12" s="1"/>
      <c r="F12" s="11"/>
      <c r="G12" s="11"/>
      <c r="H12" s="2">
        <f t="shared" si="1"/>
        <v>9839.31</v>
      </c>
      <c r="I12" s="2"/>
      <c r="J12" s="1"/>
      <c r="K12" s="1"/>
      <c r="L12" s="1"/>
      <c r="M12" s="2"/>
      <c r="N12" s="2"/>
      <c r="O12" s="2">
        <f t="shared" si="2"/>
        <v>0</v>
      </c>
      <c r="P12" s="25">
        <f t="shared" si="0"/>
        <v>0</v>
      </c>
    </row>
    <row r="13" spans="1:16" x14ac:dyDescent="0.25">
      <c r="A13" s="10"/>
      <c r="B13" s="22"/>
      <c r="C13" s="1"/>
      <c r="D13" s="1"/>
      <c r="E13" s="1"/>
      <c r="F13" s="11"/>
      <c r="G13" s="11"/>
      <c r="H13" s="2">
        <f t="shared" si="1"/>
        <v>9839.31</v>
      </c>
      <c r="I13" s="2"/>
      <c r="J13" s="1"/>
      <c r="K13" s="1"/>
      <c r="L13" s="1"/>
      <c r="M13" s="2"/>
      <c r="N13" s="2"/>
      <c r="O13" s="2">
        <f t="shared" si="2"/>
        <v>0</v>
      </c>
      <c r="P13" s="25">
        <f t="shared" si="0"/>
        <v>0</v>
      </c>
    </row>
    <row r="14" spans="1:16" x14ac:dyDescent="0.25">
      <c r="A14" s="10"/>
      <c r="B14" s="22"/>
      <c r="C14" s="1"/>
      <c r="D14" s="1"/>
      <c r="E14" s="1"/>
      <c r="F14" s="11"/>
      <c r="G14" s="11"/>
      <c r="H14" s="2">
        <f t="shared" si="1"/>
        <v>9839.31</v>
      </c>
      <c r="I14" s="2"/>
      <c r="J14" s="1"/>
      <c r="K14" s="1"/>
      <c r="L14" s="1"/>
      <c r="M14" s="2"/>
      <c r="N14" s="2"/>
      <c r="O14" s="2">
        <f t="shared" si="2"/>
        <v>0</v>
      </c>
      <c r="P14" s="25">
        <f t="shared" si="0"/>
        <v>0</v>
      </c>
    </row>
    <row r="15" spans="1:16" x14ac:dyDescent="0.25">
      <c r="A15" s="10"/>
      <c r="B15" s="22"/>
      <c r="C15" s="1"/>
      <c r="D15" s="1"/>
      <c r="E15" s="1"/>
      <c r="F15" s="11"/>
      <c r="G15" s="11"/>
      <c r="H15" s="2">
        <f t="shared" si="1"/>
        <v>9839.31</v>
      </c>
      <c r="I15" s="2"/>
      <c r="J15" s="1"/>
      <c r="K15" s="1"/>
      <c r="L15" s="1"/>
      <c r="M15" s="2"/>
      <c r="N15" s="2"/>
      <c r="O15" s="2">
        <f t="shared" si="2"/>
        <v>0</v>
      </c>
      <c r="P15" s="25">
        <f t="shared" si="0"/>
        <v>0</v>
      </c>
    </row>
    <row r="16" spans="1:16" x14ac:dyDescent="0.25">
      <c r="A16" s="10"/>
      <c r="B16" s="22"/>
      <c r="C16" s="1"/>
      <c r="D16" s="1"/>
      <c r="E16" s="1"/>
      <c r="F16" s="11"/>
      <c r="G16" s="11"/>
      <c r="H16" s="2">
        <f t="shared" si="1"/>
        <v>9839.31</v>
      </c>
      <c r="I16" s="2"/>
      <c r="J16" s="1"/>
      <c r="K16" s="1"/>
      <c r="L16" s="1"/>
      <c r="M16" s="2"/>
      <c r="N16" s="2"/>
      <c r="O16" s="2">
        <f t="shared" si="2"/>
        <v>0</v>
      </c>
      <c r="P16" s="25">
        <f t="shared" si="0"/>
        <v>0</v>
      </c>
    </row>
    <row r="17" spans="1:17" x14ac:dyDescent="0.25">
      <c r="A17" s="10"/>
      <c r="B17" s="22"/>
      <c r="C17" s="1"/>
      <c r="D17" s="1"/>
      <c r="E17" s="1"/>
      <c r="F17" s="11"/>
      <c r="G17" s="11"/>
      <c r="H17" s="2">
        <f t="shared" si="1"/>
        <v>9839.31</v>
      </c>
      <c r="I17" s="2"/>
      <c r="J17" s="1"/>
      <c r="K17" s="1"/>
      <c r="L17" s="1"/>
      <c r="M17" s="2"/>
      <c r="N17" s="2"/>
      <c r="O17" s="2">
        <f t="shared" si="2"/>
        <v>0</v>
      </c>
      <c r="P17" s="25">
        <f t="shared" si="0"/>
        <v>0</v>
      </c>
    </row>
    <row r="18" spans="1:17" x14ac:dyDescent="0.25">
      <c r="A18" s="10"/>
      <c r="B18" s="22"/>
      <c r="C18" s="1"/>
      <c r="D18" s="1"/>
      <c r="E18" s="1"/>
      <c r="F18" s="11"/>
      <c r="G18" s="11"/>
      <c r="H18" s="2">
        <f t="shared" si="1"/>
        <v>9839.31</v>
      </c>
      <c r="I18" s="2"/>
      <c r="J18" s="1"/>
      <c r="K18" s="1"/>
      <c r="L18" s="1"/>
      <c r="M18" s="2"/>
      <c r="N18" s="2"/>
      <c r="O18" s="2">
        <f t="shared" si="2"/>
        <v>0</v>
      </c>
      <c r="P18" s="25">
        <f t="shared" si="0"/>
        <v>0</v>
      </c>
    </row>
    <row r="19" spans="1:17" x14ac:dyDescent="0.25">
      <c r="A19" s="10"/>
      <c r="B19" s="22"/>
      <c r="C19" s="1"/>
      <c r="D19" s="1"/>
      <c r="E19" s="1"/>
      <c r="F19" s="11"/>
      <c r="G19" s="11"/>
      <c r="H19" s="2">
        <f t="shared" si="1"/>
        <v>9839.31</v>
      </c>
      <c r="I19" s="2"/>
      <c r="J19" s="1"/>
      <c r="K19" s="1"/>
      <c r="L19" s="1"/>
      <c r="M19" s="2"/>
      <c r="N19" s="2"/>
      <c r="O19" s="2">
        <f t="shared" si="2"/>
        <v>0</v>
      </c>
      <c r="P19" s="25">
        <f t="shared" si="0"/>
        <v>0</v>
      </c>
    </row>
    <row r="20" spans="1:17" x14ac:dyDescent="0.25">
      <c r="A20" s="10"/>
      <c r="B20" s="22"/>
      <c r="C20" s="1"/>
      <c r="D20" s="1"/>
      <c r="E20" s="1"/>
      <c r="F20" s="11"/>
      <c r="G20" s="11"/>
      <c r="H20" s="2">
        <f t="shared" si="1"/>
        <v>9839.31</v>
      </c>
      <c r="I20" s="2"/>
      <c r="J20" s="1"/>
      <c r="K20" s="1"/>
      <c r="L20" s="1"/>
      <c r="M20" s="2"/>
      <c r="N20" s="2"/>
      <c r="O20" s="2">
        <f t="shared" si="2"/>
        <v>0</v>
      </c>
      <c r="P20" s="25">
        <f t="shared" si="0"/>
        <v>0</v>
      </c>
    </row>
    <row r="21" spans="1:17" x14ac:dyDescent="0.25">
      <c r="A21" s="10"/>
      <c r="B21" s="22"/>
      <c r="C21" s="1"/>
      <c r="D21" s="1"/>
      <c r="E21" s="1"/>
      <c r="F21" s="11"/>
      <c r="G21" s="11"/>
      <c r="H21" s="2">
        <f t="shared" si="1"/>
        <v>9839.31</v>
      </c>
      <c r="I21" s="2"/>
      <c r="J21" s="1"/>
      <c r="K21" s="1"/>
      <c r="L21" s="1"/>
      <c r="M21" s="2"/>
      <c r="N21" s="2"/>
      <c r="O21" s="2">
        <f t="shared" si="2"/>
        <v>0</v>
      </c>
      <c r="P21" s="25">
        <f t="shared" si="0"/>
        <v>0</v>
      </c>
    </row>
    <row r="22" spans="1:17" x14ac:dyDescent="0.25">
      <c r="A22" s="10"/>
      <c r="B22" s="22"/>
      <c r="C22" s="1"/>
      <c r="D22" s="1"/>
      <c r="E22" s="1"/>
      <c r="F22" s="11"/>
      <c r="G22" s="11"/>
      <c r="H22" s="2">
        <f t="shared" si="1"/>
        <v>9839.31</v>
      </c>
      <c r="I22" s="2"/>
      <c r="J22" s="1"/>
      <c r="K22" s="1"/>
      <c r="L22" s="1"/>
      <c r="M22" s="2"/>
      <c r="N22" s="2"/>
      <c r="O22" s="2">
        <f t="shared" si="2"/>
        <v>0</v>
      </c>
      <c r="P22" s="25">
        <f t="shared" si="0"/>
        <v>0</v>
      </c>
    </row>
    <row r="23" spans="1:17" x14ac:dyDescent="0.25">
      <c r="A23" s="10"/>
      <c r="B23" s="22"/>
      <c r="C23" s="1"/>
      <c r="D23" s="1"/>
      <c r="E23" s="1"/>
      <c r="F23" s="11"/>
      <c r="G23" s="11"/>
      <c r="H23" s="2">
        <f t="shared" si="1"/>
        <v>9839.31</v>
      </c>
      <c r="I23" s="2"/>
      <c r="J23" s="1"/>
      <c r="K23" s="1"/>
      <c r="L23" s="1"/>
      <c r="M23" s="2"/>
      <c r="N23" s="2"/>
      <c r="O23" s="2">
        <f t="shared" si="2"/>
        <v>0</v>
      </c>
      <c r="P23" s="25">
        <f t="shared" si="0"/>
        <v>0</v>
      </c>
    </row>
    <row r="24" spans="1:17" x14ac:dyDescent="0.25">
      <c r="A24" s="10"/>
      <c r="B24" s="22"/>
      <c r="C24" s="1"/>
      <c r="D24" s="1"/>
      <c r="E24" s="1"/>
      <c r="F24" s="11"/>
      <c r="G24" s="11"/>
      <c r="H24" s="2">
        <f t="shared" si="1"/>
        <v>9839.31</v>
      </c>
      <c r="I24" s="2"/>
      <c r="J24" s="1"/>
      <c r="K24" s="1"/>
      <c r="L24" s="1"/>
      <c r="M24" s="2"/>
      <c r="N24" s="2"/>
      <c r="O24" s="2">
        <f t="shared" si="2"/>
        <v>0</v>
      </c>
      <c r="P24" s="25">
        <f t="shared" si="0"/>
        <v>0</v>
      </c>
    </row>
    <row r="25" spans="1:17" x14ac:dyDescent="0.25">
      <c r="A25" s="10"/>
      <c r="B25" s="22"/>
      <c r="C25" s="1"/>
      <c r="D25" s="1"/>
      <c r="E25" s="1"/>
      <c r="F25" s="11"/>
      <c r="G25" s="11"/>
      <c r="H25" s="2">
        <f t="shared" si="1"/>
        <v>9839.31</v>
      </c>
      <c r="I25" s="2"/>
      <c r="J25" s="1"/>
      <c r="K25" s="1"/>
      <c r="L25" s="1"/>
      <c r="M25" s="2"/>
      <c r="N25" s="2"/>
      <c r="O25" s="2">
        <f t="shared" si="2"/>
        <v>0</v>
      </c>
      <c r="P25" s="25">
        <f t="shared" si="0"/>
        <v>0</v>
      </c>
    </row>
    <row r="26" spans="1:17" x14ac:dyDescent="0.25">
      <c r="A26" s="10"/>
      <c r="B26" s="22"/>
      <c r="C26" s="1"/>
      <c r="D26" s="1"/>
      <c r="E26" s="1"/>
      <c r="F26" s="11"/>
      <c r="G26" s="11"/>
      <c r="H26" s="2">
        <f t="shared" si="1"/>
        <v>9839.31</v>
      </c>
      <c r="I26" s="2"/>
      <c r="J26" s="1"/>
      <c r="K26" s="1"/>
      <c r="L26" s="1"/>
      <c r="M26" s="2"/>
      <c r="N26" s="2"/>
      <c r="O26" s="2">
        <f t="shared" si="2"/>
        <v>0</v>
      </c>
      <c r="P26" s="25">
        <f t="shared" si="0"/>
        <v>0</v>
      </c>
    </row>
    <row r="27" spans="1:17" x14ac:dyDescent="0.25">
      <c r="A27" s="10"/>
      <c r="B27" s="22"/>
      <c r="C27" s="1"/>
      <c r="D27" s="1"/>
      <c r="E27" s="1"/>
      <c r="F27" s="11"/>
      <c r="G27" s="11"/>
      <c r="H27" s="2">
        <f t="shared" si="1"/>
        <v>9839.31</v>
      </c>
      <c r="I27" s="2"/>
      <c r="J27" s="1"/>
      <c r="K27" s="1"/>
      <c r="L27" s="1"/>
      <c r="M27" s="2"/>
      <c r="N27" s="2"/>
      <c r="O27" s="2">
        <f t="shared" si="2"/>
        <v>0</v>
      </c>
      <c r="P27" s="25">
        <f t="shared" si="0"/>
        <v>0</v>
      </c>
    </row>
    <row r="28" spans="1:17" x14ac:dyDescent="0.25">
      <c r="A28" s="10"/>
      <c r="B28" s="22"/>
      <c r="C28" s="1"/>
      <c r="D28" s="1"/>
      <c r="E28" s="1"/>
      <c r="F28" s="11"/>
      <c r="G28" s="11"/>
      <c r="H28" s="2">
        <f t="shared" si="1"/>
        <v>9839.31</v>
      </c>
      <c r="I28" s="2"/>
      <c r="J28" s="1"/>
      <c r="K28" s="1"/>
      <c r="L28" s="1"/>
      <c r="M28" s="2"/>
      <c r="N28" s="2"/>
      <c r="O28" s="2">
        <f t="shared" si="2"/>
        <v>0</v>
      </c>
      <c r="P28" s="25">
        <f t="shared" si="0"/>
        <v>0</v>
      </c>
    </row>
    <row r="29" spans="1:17" x14ac:dyDescent="0.25">
      <c r="A29" s="10"/>
      <c r="B29" s="22"/>
      <c r="C29" s="1"/>
      <c r="D29" s="1"/>
      <c r="E29" s="1"/>
      <c r="F29" s="11"/>
      <c r="G29" s="11"/>
      <c r="H29" s="2">
        <f t="shared" si="1"/>
        <v>9839.31</v>
      </c>
      <c r="I29" s="2"/>
      <c r="J29" s="1"/>
      <c r="K29" s="1"/>
      <c r="L29" s="1"/>
      <c r="M29" s="2"/>
      <c r="N29" s="2"/>
      <c r="O29" s="2">
        <f t="shared" si="2"/>
        <v>0</v>
      </c>
      <c r="P29" s="25">
        <f t="shared" si="0"/>
        <v>0</v>
      </c>
      <c r="Q29" t="s">
        <v>27</v>
      </c>
    </row>
    <row r="30" spans="1:17" x14ac:dyDescent="0.25">
      <c r="A30" s="10"/>
      <c r="B30" s="22"/>
      <c r="C30" s="1"/>
      <c r="D30" s="1"/>
      <c r="E30" s="1"/>
      <c r="F30" s="11"/>
      <c r="G30" s="11"/>
      <c r="H30" s="2">
        <f t="shared" si="1"/>
        <v>9839.31</v>
      </c>
      <c r="I30" s="2"/>
      <c r="J30" s="1"/>
      <c r="K30" s="1"/>
      <c r="L30" s="1"/>
      <c r="M30" s="2"/>
      <c r="N30" s="2"/>
      <c r="O30" s="2">
        <f t="shared" si="2"/>
        <v>0</v>
      </c>
      <c r="P30" s="25">
        <f t="shared" si="0"/>
        <v>0</v>
      </c>
    </row>
    <row r="31" spans="1:17" x14ac:dyDescent="0.25">
      <c r="A31" s="10"/>
      <c r="B31" s="22"/>
      <c r="C31" s="1"/>
      <c r="D31" s="1"/>
      <c r="E31" s="1"/>
      <c r="F31" s="11"/>
      <c r="G31" s="11"/>
      <c r="H31" s="2">
        <f t="shared" si="1"/>
        <v>9839.31</v>
      </c>
      <c r="I31" s="2"/>
      <c r="J31" s="1"/>
      <c r="K31" s="1"/>
      <c r="L31" s="1"/>
      <c r="M31" s="2"/>
      <c r="N31" s="2"/>
      <c r="O31" s="2">
        <f t="shared" si="2"/>
        <v>0</v>
      </c>
      <c r="P31" s="25">
        <f t="shared" si="0"/>
        <v>0</v>
      </c>
    </row>
    <row r="32" spans="1:17" x14ac:dyDescent="0.25">
      <c r="A32" s="10"/>
      <c r="B32" s="22"/>
      <c r="C32" s="1"/>
      <c r="D32" s="1"/>
      <c r="E32" s="1"/>
      <c r="F32" s="11"/>
      <c r="G32" s="11"/>
      <c r="H32" s="2">
        <f t="shared" si="1"/>
        <v>9839.31</v>
      </c>
      <c r="I32" s="2"/>
      <c r="J32" s="1"/>
      <c r="K32" s="1"/>
      <c r="L32" s="1"/>
      <c r="M32" s="2"/>
      <c r="N32" s="2"/>
      <c r="O32" s="2">
        <f t="shared" si="2"/>
        <v>0</v>
      </c>
      <c r="P32" s="25">
        <f t="shared" si="0"/>
        <v>0</v>
      </c>
    </row>
    <row r="33" spans="1:17" x14ac:dyDescent="0.25">
      <c r="A33" s="10"/>
      <c r="B33" s="22"/>
      <c r="C33" s="1"/>
      <c r="D33" s="1"/>
      <c r="E33" s="1"/>
      <c r="F33" s="11"/>
      <c r="G33" s="11"/>
      <c r="H33" s="2">
        <f t="shared" si="1"/>
        <v>9839.31</v>
      </c>
      <c r="I33" s="2"/>
      <c r="J33" s="1"/>
      <c r="K33" s="1"/>
      <c r="L33" s="1"/>
      <c r="M33" s="2"/>
      <c r="N33" s="2"/>
      <c r="O33" s="2">
        <f t="shared" si="2"/>
        <v>0</v>
      </c>
      <c r="P33" s="25">
        <f t="shared" si="0"/>
        <v>0</v>
      </c>
      <c r="Q33" s="9" t="s">
        <v>27</v>
      </c>
    </row>
    <row r="34" spans="1:17" x14ac:dyDescent="0.25">
      <c r="A34" s="10"/>
      <c r="B34" s="22"/>
      <c r="C34" s="1"/>
      <c r="D34" s="1"/>
      <c r="E34" s="1"/>
      <c r="F34" s="11"/>
      <c r="G34" s="11"/>
      <c r="H34" s="2">
        <f t="shared" si="1"/>
        <v>9839.31</v>
      </c>
      <c r="I34" s="2"/>
      <c r="J34" s="1"/>
      <c r="K34" s="1"/>
      <c r="L34" s="1"/>
      <c r="M34" s="2"/>
      <c r="N34" s="2"/>
      <c r="O34" s="2">
        <f t="shared" si="2"/>
        <v>0</v>
      </c>
      <c r="P34" s="25">
        <f t="shared" si="0"/>
        <v>0</v>
      </c>
    </row>
    <row r="35" spans="1:17" x14ac:dyDescent="0.25">
      <c r="A35" s="10"/>
      <c r="B35" s="22"/>
      <c r="C35" s="1"/>
      <c r="D35" s="1"/>
      <c r="E35" s="1"/>
      <c r="F35" s="11"/>
      <c r="G35" s="11"/>
      <c r="H35" s="2">
        <f t="shared" si="1"/>
        <v>9839.31</v>
      </c>
      <c r="I35" s="2"/>
      <c r="J35" s="1"/>
      <c r="K35" s="1"/>
      <c r="L35" s="1"/>
      <c r="M35" s="2"/>
      <c r="N35" s="2"/>
      <c r="O35" s="2">
        <f t="shared" si="2"/>
        <v>0</v>
      </c>
      <c r="P35" s="25">
        <f t="shared" si="0"/>
        <v>0</v>
      </c>
    </row>
    <row r="36" spans="1:17" x14ac:dyDescent="0.25">
      <c r="A36" s="10"/>
      <c r="B36" s="22"/>
      <c r="C36" s="1"/>
      <c r="D36" s="1"/>
      <c r="E36" s="1"/>
      <c r="F36" s="11"/>
      <c r="G36" s="11"/>
      <c r="H36" s="2">
        <f t="shared" si="1"/>
        <v>9839.31</v>
      </c>
      <c r="I36" s="2"/>
      <c r="J36" s="1"/>
      <c r="K36" s="1"/>
      <c r="L36" s="1"/>
      <c r="M36" s="2"/>
      <c r="N36" s="2"/>
      <c r="O36" s="2">
        <f t="shared" si="2"/>
        <v>0</v>
      </c>
      <c r="P36" s="25">
        <f t="shared" si="0"/>
        <v>0</v>
      </c>
    </row>
    <row r="37" spans="1:17" x14ac:dyDescent="0.25">
      <c r="A37" s="10"/>
      <c r="B37" s="22"/>
      <c r="C37" s="1"/>
      <c r="D37" s="1"/>
      <c r="E37" s="1"/>
      <c r="F37" s="11"/>
      <c r="G37" s="11"/>
      <c r="H37" s="2">
        <f t="shared" si="1"/>
        <v>9839.31</v>
      </c>
      <c r="I37" s="2"/>
      <c r="J37" s="1"/>
      <c r="K37" s="1"/>
      <c r="L37" s="1"/>
      <c r="M37" s="2"/>
      <c r="N37" s="2"/>
      <c r="O37" s="2">
        <f t="shared" si="2"/>
        <v>0</v>
      </c>
      <c r="P37" s="25">
        <f t="shared" si="0"/>
        <v>0</v>
      </c>
    </row>
    <row r="38" spans="1:17" x14ac:dyDescent="0.25">
      <c r="A38" s="16"/>
      <c r="B38" s="23"/>
      <c r="C38" s="17"/>
      <c r="D38" s="17"/>
      <c r="E38" s="17"/>
      <c r="F38" s="18"/>
      <c r="G38" s="18"/>
      <c r="H38" s="19">
        <f t="shared" si="1"/>
        <v>9839.31</v>
      </c>
      <c r="I38" s="19"/>
      <c r="J38" s="17"/>
      <c r="K38" s="17"/>
      <c r="L38" s="17"/>
      <c r="M38" s="19"/>
      <c r="N38" s="19"/>
      <c r="O38" s="2">
        <f t="shared" si="2"/>
        <v>0</v>
      </c>
      <c r="P38" s="25">
        <f t="shared" si="0"/>
        <v>0</v>
      </c>
    </row>
    <row r="39" spans="1:17" x14ac:dyDescent="0.25">
      <c r="A39" s="10"/>
      <c r="B39" s="22"/>
      <c r="C39" s="1"/>
      <c r="D39" s="1"/>
      <c r="E39" s="1"/>
      <c r="F39" s="11"/>
      <c r="G39" s="11"/>
      <c r="H39" s="2">
        <f t="shared" si="1"/>
        <v>9839.31</v>
      </c>
      <c r="I39" s="2"/>
      <c r="J39" s="1"/>
      <c r="K39" s="1"/>
      <c r="L39" s="1"/>
      <c r="M39" s="2"/>
      <c r="N39" s="2"/>
      <c r="O39" s="2">
        <f t="shared" si="2"/>
        <v>0</v>
      </c>
      <c r="P39" s="25">
        <f t="shared" si="0"/>
        <v>0</v>
      </c>
    </row>
    <row r="40" spans="1:17" x14ac:dyDescent="0.25">
      <c r="A40" s="10"/>
      <c r="B40" s="22"/>
      <c r="C40" s="1"/>
      <c r="D40" s="1"/>
      <c r="E40" s="1"/>
      <c r="F40" s="11"/>
      <c r="G40" s="11"/>
      <c r="H40" s="2">
        <f t="shared" si="1"/>
        <v>9839.31</v>
      </c>
      <c r="I40" s="2"/>
      <c r="J40" s="1"/>
      <c r="K40" s="1"/>
      <c r="L40" s="1"/>
      <c r="M40" s="2"/>
      <c r="N40" s="2"/>
      <c r="O40" s="2">
        <f t="shared" si="2"/>
        <v>0</v>
      </c>
      <c r="P40" s="25">
        <f t="shared" si="0"/>
        <v>0</v>
      </c>
    </row>
    <row r="41" spans="1:17" x14ac:dyDescent="0.25">
      <c r="A41" s="10"/>
      <c r="B41" s="22"/>
      <c r="C41" s="1"/>
      <c r="D41" s="1"/>
      <c r="E41" s="1"/>
      <c r="F41" s="11"/>
      <c r="G41" s="11"/>
      <c r="H41" s="2">
        <f t="shared" si="1"/>
        <v>9839.31</v>
      </c>
      <c r="I41" s="2"/>
      <c r="J41" s="1"/>
      <c r="K41" s="1"/>
      <c r="L41" s="1"/>
      <c r="M41" s="2"/>
      <c r="N41" s="2"/>
      <c r="O41" s="2">
        <f t="shared" si="2"/>
        <v>0</v>
      </c>
      <c r="P41" s="25">
        <f t="shared" si="0"/>
        <v>0</v>
      </c>
    </row>
    <row r="42" spans="1:17" x14ac:dyDescent="0.25">
      <c r="A42" s="10"/>
      <c r="B42" s="22"/>
      <c r="C42" s="1"/>
      <c r="D42" s="1"/>
      <c r="E42" s="1"/>
      <c r="F42" s="11"/>
      <c r="G42" s="11"/>
      <c r="H42" s="2">
        <f t="shared" si="1"/>
        <v>9839.31</v>
      </c>
      <c r="I42" s="2"/>
      <c r="J42" s="1"/>
      <c r="K42" s="1"/>
      <c r="L42" s="1"/>
      <c r="M42" s="2"/>
      <c r="N42" s="2"/>
      <c r="O42" s="2">
        <f t="shared" si="2"/>
        <v>0</v>
      </c>
      <c r="P42" s="25">
        <f t="shared" si="0"/>
        <v>0</v>
      </c>
    </row>
    <row r="43" spans="1:17" x14ac:dyDescent="0.25">
      <c r="A43" s="10"/>
      <c r="B43" s="22"/>
      <c r="C43" s="1"/>
      <c r="D43" s="1"/>
      <c r="E43" s="1"/>
      <c r="F43" s="11"/>
      <c r="G43" s="11"/>
      <c r="H43" s="2">
        <f t="shared" si="1"/>
        <v>9839.31</v>
      </c>
      <c r="I43" s="2"/>
      <c r="J43" s="1"/>
      <c r="K43" s="1"/>
      <c r="L43" s="1"/>
      <c r="M43" s="2"/>
      <c r="N43" s="2"/>
      <c r="O43" s="2">
        <f t="shared" si="2"/>
        <v>0</v>
      </c>
      <c r="P43" s="25">
        <f t="shared" si="0"/>
        <v>0</v>
      </c>
    </row>
    <row r="44" spans="1:17" x14ac:dyDescent="0.25">
      <c r="A44" s="10"/>
      <c r="B44" s="22"/>
      <c r="C44" s="1"/>
      <c r="D44" s="1"/>
      <c r="E44" s="1"/>
      <c r="F44" s="11"/>
      <c r="G44" s="11"/>
      <c r="H44" s="2">
        <f t="shared" si="1"/>
        <v>9839.31</v>
      </c>
      <c r="I44" s="2"/>
      <c r="J44" s="1"/>
      <c r="K44" s="1"/>
      <c r="L44" s="1"/>
      <c r="M44" s="2"/>
      <c r="N44" s="2"/>
      <c r="O44" s="2">
        <f t="shared" si="2"/>
        <v>0</v>
      </c>
      <c r="P44" s="25">
        <f t="shared" si="0"/>
        <v>0</v>
      </c>
    </row>
    <row r="45" spans="1:17" x14ac:dyDescent="0.25">
      <c r="A45" s="10"/>
      <c r="B45" s="22"/>
      <c r="C45" s="10"/>
      <c r="D45" s="1"/>
      <c r="E45" s="1"/>
      <c r="F45" s="11"/>
      <c r="G45" s="11"/>
      <c r="H45" s="2">
        <f t="shared" si="1"/>
        <v>9839.31</v>
      </c>
      <c r="I45" s="2"/>
      <c r="J45" s="1"/>
      <c r="K45" s="1"/>
      <c r="L45" s="1"/>
      <c r="M45" s="2"/>
      <c r="N45" s="2"/>
      <c r="O45" s="2">
        <f t="shared" si="2"/>
        <v>0</v>
      </c>
      <c r="P45" s="25">
        <f t="shared" si="0"/>
        <v>0</v>
      </c>
    </row>
    <row r="46" spans="1:17" x14ac:dyDescent="0.25">
      <c r="A46" s="10"/>
      <c r="B46" s="22"/>
      <c r="C46" s="1"/>
      <c r="D46" s="1"/>
      <c r="E46" s="1"/>
      <c r="F46" s="11"/>
      <c r="G46" s="11"/>
      <c r="H46" s="2">
        <f t="shared" si="1"/>
        <v>9839.31</v>
      </c>
      <c r="I46" s="2"/>
      <c r="J46" s="1"/>
      <c r="K46" s="1"/>
      <c r="L46" s="1"/>
      <c r="M46" s="2"/>
      <c r="N46" s="2"/>
      <c r="O46" s="2">
        <f t="shared" si="2"/>
        <v>0</v>
      </c>
      <c r="P46" s="25">
        <f t="shared" si="0"/>
        <v>0</v>
      </c>
    </row>
    <row r="47" spans="1:17" x14ac:dyDescent="0.25">
      <c r="A47" s="10"/>
      <c r="B47" s="22"/>
      <c r="C47" s="1"/>
      <c r="D47" s="1"/>
      <c r="E47" s="1"/>
      <c r="F47" s="11"/>
      <c r="G47" s="11"/>
      <c r="H47" s="2">
        <f t="shared" si="1"/>
        <v>9839.31</v>
      </c>
      <c r="I47" s="2"/>
      <c r="J47" s="1"/>
      <c r="K47" s="1"/>
      <c r="L47" s="1"/>
      <c r="M47" s="2"/>
      <c r="N47" s="2"/>
      <c r="O47" s="2">
        <f t="shared" si="2"/>
        <v>0</v>
      </c>
      <c r="P47" s="25">
        <f t="shared" si="0"/>
        <v>0</v>
      </c>
    </row>
    <row r="48" spans="1:17" x14ac:dyDescent="0.25">
      <c r="A48" s="10"/>
      <c r="B48" s="22"/>
      <c r="C48" s="1"/>
      <c r="D48" s="1"/>
      <c r="E48" s="1"/>
      <c r="F48" s="11"/>
      <c r="G48" s="11"/>
      <c r="H48" s="2">
        <f t="shared" si="1"/>
        <v>9839.31</v>
      </c>
      <c r="I48" s="2"/>
      <c r="J48" s="1"/>
      <c r="K48" s="1"/>
      <c r="L48" s="1"/>
      <c r="M48" s="2"/>
      <c r="N48" s="2"/>
      <c r="O48" s="2">
        <f t="shared" si="2"/>
        <v>0</v>
      </c>
      <c r="P48" s="25">
        <f t="shared" si="0"/>
        <v>0</v>
      </c>
    </row>
    <row r="49" spans="1:16" x14ac:dyDescent="0.25">
      <c r="A49" s="10"/>
      <c r="B49" s="22"/>
      <c r="C49" s="1"/>
      <c r="D49" s="1"/>
      <c r="E49" s="1"/>
      <c r="F49" s="11"/>
      <c r="G49" s="11"/>
      <c r="H49" s="2">
        <f t="shared" si="1"/>
        <v>9839.31</v>
      </c>
      <c r="I49" s="2"/>
      <c r="J49" s="1"/>
      <c r="K49" s="1"/>
      <c r="L49" s="1"/>
      <c r="M49" s="2"/>
      <c r="N49" s="2"/>
      <c r="O49" s="2">
        <f t="shared" si="2"/>
        <v>0</v>
      </c>
      <c r="P49" s="25">
        <f t="shared" si="0"/>
        <v>0</v>
      </c>
    </row>
    <row r="50" spans="1:16" x14ac:dyDescent="0.25">
      <c r="A50" s="10"/>
      <c r="B50" s="22"/>
      <c r="C50" s="1"/>
      <c r="D50" s="1"/>
      <c r="E50" s="1"/>
      <c r="F50" s="11"/>
      <c r="G50" s="11"/>
      <c r="H50" s="2">
        <f t="shared" si="1"/>
        <v>9839.31</v>
      </c>
      <c r="I50" s="2"/>
      <c r="J50" s="1"/>
      <c r="K50" s="1"/>
      <c r="L50" s="1"/>
      <c r="M50" s="2"/>
      <c r="N50" s="2"/>
      <c r="O50" s="2">
        <f t="shared" si="2"/>
        <v>0</v>
      </c>
      <c r="P50" s="25">
        <f t="shared" si="0"/>
        <v>0</v>
      </c>
    </row>
    <row r="51" spans="1:16" x14ac:dyDescent="0.25">
      <c r="A51" s="10"/>
      <c r="B51" s="22"/>
      <c r="C51" s="1"/>
      <c r="D51" s="1"/>
      <c r="E51" s="1"/>
      <c r="F51" s="11"/>
      <c r="G51" s="11"/>
      <c r="H51" s="2">
        <f t="shared" si="1"/>
        <v>9839.31</v>
      </c>
      <c r="I51" s="2"/>
      <c r="J51" s="1"/>
      <c r="K51" s="1"/>
      <c r="L51" s="1"/>
      <c r="M51" s="2"/>
      <c r="N51" s="2"/>
      <c r="O51" s="2">
        <f t="shared" si="2"/>
        <v>0</v>
      </c>
      <c r="P51" s="25">
        <f t="shared" si="0"/>
        <v>0</v>
      </c>
    </row>
    <row r="52" spans="1:16" x14ac:dyDescent="0.25">
      <c r="A52" s="10"/>
      <c r="B52" s="22"/>
      <c r="C52" s="1"/>
      <c r="D52" s="1"/>
      <c r="E52" s="1"/>
      <c r="F52" s="11"/>
      <c r="G52" s="11"/>
      <c r="H52" s="2">
        <f t="shared" si="1"/>
        <v>9839.31</v>
      </c>
      <c r="I52" s="2"/>
      <c r="J52" s="1"/>
      <c r="K52" s="1"/>
      <c r="L52" s="1"/>
      <c r="M52" s="2"/>
      <c r="N52" s="2"/>
      <c r="O52" s="2">
        <f t="shared" si="2"/>
        <v>0</v>
      </c>
      <c r="P52" s="25">
        <f t="shared" si="0"/>
        <v>0</v>
      </c>
    </row>
    <row r="53" spans="1:16" x14ac:dyDescent="0.25">
      <c r="A53" s="10"/>
      <c r="B53" s="22"/>
      <c r="C53" s="1"/>
      <c r="D53" s="1"/>
      <c r="E53" s="1"/>
      <c r="F53" s="11"/>
      <c r="G53" s="11"/>
      <c r="H53" s="2">
        <f t="shared" si="1"/>
        <v>9839.31</v>
      </c>
      <c r="I53" s="2"/>
      <c r="J53" s="1"/>
      <c r="K53" s="1"/>
      <c r="L53" s="1"/>
      <c r="M53" s="2"/>
      <c r="N53" s="2"/>
      <c r="O53" s="2">
        <f t="shared" si="2"/>
        <v>0</v>
      </c>
      <c r="P53" s="25">
        <f t="shared" si="0"/>
        <v>0</v>
      </c>
    </row>
    <row r="54" spans="1:16" x14ac:dyDescent="0.25">
      <c r="A54" s="10"/>
      <c r="B54" s="22"/>
      <c r="C54" s="1"/>
      <c r="D54" s="1"/>
      <c r="E54" s="1"/>
      <c r="F54" s="11"/>
      <c r="G54" s="11"/>
      <c r="H54" s="2">
        <f t="shared" si="1"/>
        <v>9839.31</v>
      </c>
      <c r="I54" s="2"/>
      <c r="J54" s="1"/>
      <c r="K54" s="1"/>
      <c r="L54" s="1"/>
      <c r="M54" s="2"/>
      <c r="N54" s="2"/>
      <c r="O54" s="2">
        <f t="shared" si="2"/>
        <v>0</v>
      </c>
      <c r="P54" s="25">
        <f t="shared" si="0"/>
        <v>0</v>
      </c>
    </row>
    <row r="55" spans="1:16" x14ac:dyDescent="0.25">
      <c r="A55" s="16"/>
      <c r="B55" s="23"/>
      <c r="C55" s="17"/>
      <c r="D55" s="17"/>
      <c r="E55" s="17"/>
      <c r="F55" s="18"/>
      <c r="G55" s="18"/>
      <c r="H55" s="19">
        <f t="shared" si="1"/>
        <v>9839.31</v>
      </c>
      <c r="I55" s="19"/>
      <c r="J55" s="17"/>
      <c r="K55" s="17"/>
      <c r="L55" s="17"/>
      <c r="M55" s="19"/>
      <c r="N55" s="19"/>
      <c r="O55" s="2">
        <f t="shared" si="2"/>
        <v>0</v>
      </c>
      <c r="P55" s="25">
        <f t="shared" si="0"/>
        <v>0</v>
      </c>
    </row>
    <row r="56" spans="1:16" x14ac:dyDescent="0.25">
      <c r="A56" s="10"/>
      <c r="B56" s="22"/>
      <c r="C56" s="1"/>
      <c r="D56" s="1"/>
      <c r="E56" s="1"/>
      <c r="F56" s="11"/>
      <c r="G56" s="11"/>
      <c r="H56" s="2">
        <f t="shared" si="1"/>
        <v>9839.31</v>
      </c>
      <c r="I56" s="2"/>
      <c r="J56" s="1"/>
      <c r="K56" s="1"/>
      <c r="L56" s="1"/>
      <c r="M56" s="2"/>
      <c r="N56" s="2"/>
      <c r="O56" s="2">
        <f t="shared" si="2"/>
        <v>0</v>
      </c>
      <c r="P56" s="25">
        <f t="shared" si="0"/>
        <v>0</v>
      </c>
    </row>
    <row r="57" spans="1:16" x14ac:dyDescent="0.25">
      <c r="A57" s="10"/>
      <c r="B57" s="22"/>
      <c r="C57" s="1"/>
      <c r="D57" s="1"/>
      <c r="E57" s="1"/>
      <c r="F57" s="11"/>
      <c r="G57" s="11"/>
      <c r="H57" s="2">
        <f t="shared" si="1"/>
        <v>9839.31</v>
      </c>
      <c r="I57" s="2"/>
      <c r="J57" s="1"/>
      <c r="K57" s="1"/>
      <c r="L57" s="1"/>
      <c r="M57" s="2"/>
      <c r="N57" s="2"/>
      <c r="O57" s="2">
        <f t="shared" si="2"/>
        <v>0</v>
      </c>
      <c r="P57" s="25">
        <f t="shared" si="0"/>
        <v>0</v>
      </c>
    </row>
    <row r="58" spans="1:16" x14ac:dyDescent="0.25">
      <c r="A58" s="10"/>
      <c r="B58" s="22"/>
      <c r="C58" s="1"/>
      <c r="D58" s="1"/>
      <c r="E58" s="1"/>
      <c r="F58" s="11"/>
      <c r="G58" s="11"/>
      <c r="H58" s="2">
        <f t="shared" si="1"/>
        <v>9839.31</v>
      </c>
      <c r="I58" s="2"/>
      <c r="J58" s="1"/>
      <c r="K58" s="1"/>
      <c r="L58" s="1"/>
      <c r="M58" s="2"/>
      <c r="N58" s="2"/>
      <c r="O58" s="2">
        <f t="shared" si="2"/>
        <v>0</v>
      </c>
      <c r="P58" s="25">
        <f t="shared" si="0"/>
        <v>0</v>
      </c>
    </row>
    <row r="59" spans="1:16" x14ac:dyDescent="0.25">
      <c r="A59" s="10"/>
      <c r="B59" s="22"/>
      <c r="C59" s="1"/>
      <c r="D59" s="1"/>
      <c r="E59" s="1"/>
      <c r="F59" s="11"/>
      <c r="G59" s="11"/>
      <c r="H59" s="2">
        <f t="shared" si="1"/>
        <v>9839.31</v>
      </c>
      <c r="I59" s="2"/>
      <c r="J59" s="1"/>
      <c r="K59" s="1"/>
      <c r="L59" s="1"/>
      <c r="M59" s="2"/>
      <c r="N59" s="2"/>
      <c r="O59" s="2">
        <f t="shared" si="2"/>
        <v>0</v>
      </c>
      <c r="P59" s="25">
        <f t="shared" si="0"/>
        <v>0</v>
      </c>
    </row>
    <row r="60" spans="1:16" x14ac:dyDescent="0.25">
      <c r="A60" s="10"/>
      <c r="B60" s="22"/>
      <c r="C60" s="1"/>
      <c r="D60" s="1"/>
      <c r="E60" s="1"/>
      <c r="F60" s="11"/>
      <c r="G60" s="11"/>
      <c r="H60" s="2">
        <f t="shared" si="1"/>
        <v>9839.31</v>
      </c>
      <c r="I60" s="2"/>
      <c r="J60" s="1"/>
      <c r="K60" s="1"/>
      <c r="L60" s="1"/>
      <c r="M60" s="2"/>
      <c r="N60" s="2"/>
      <c r="O60" s="2">
        <f t="shared" si="2"/>
        <v>0</v>
      </c>
      <c r="P60" s="25">
        <f t="shared" si="0"/>
        <v>0</v>
      </c>
    </row>
    <row r="61" spans="1:16" x14ac:dyDescent="0.25">
      <c r="A61" s="10"/>
      <c r="B61" s="22"/>
      <c r="C61" s="1"/>
      <c r="D61" s="1"/>
      <c r="E61" s="1"/>
      <c r="F61" s="11"/>
      <c r="G61" s="11"/>
      <c r="H61" s="2">
        <f t="shared" si="1"/>
        <v>9839.31</v>
      </c>
      <c r="I61" s="2"/>
      <c r="J61" s="1"/>
      <c r="K61" s="1"/>
      <c r="L61" s="1"/>
      <c r="M61" s="2"/>
      <c r="N61" s="2"/>
      <c r="O61" s="2">
        <f t="shared" si="2"/>
        <v>0</v>
      </c>
      <c r="P61" s="25">
        <f t="shared" si="0"/>
        <v>0</v>
      </c>
    </row>
    <row r="62" spans="1:16" x14ac:dyDescent="0.25">
      <c r="A62" s="16"/>
      <c r="B62" s="23"/>
      <c r="C62" s="17"/>
      <c r="D62" s="17"/>
      <c r="E62" s="17"/>
      <c r="F62" s="18"/>
      <c r="G62" s="18"/>
      <c r="H62" s="19">
        <f t="shared" si="1"/>
        <v>9839.31</v>
      </c>
      <c r="I62" s="19"/>
      <c r="J62" s="17"/>
      <c r="K62" s="17"/>
      <c r="L62" s="17"/>
      <c r="M62" s="19"/>
      <c r="N62" s="19"/>
      <c r="O62" s="2">
        <f t="shared" si="2"/>
        <v>0</v>
      </c>
      <c r="P62" s="25">
        <f t="shared" si="0"/>
        <v>0</v>
      </c>
    </row>
    <row r="63" spans="1:16" x14ac:dyDescent="0.25">
      <c r="A63" s="10"/>
      <c r="B63" s="22"/>
      <c r="C63" s="1"/>
      <c r="D63" s="1"/>
      <c r="E63" s="1"/>
      <c r="F63" s="11"/>
      <c r="G63" s="11"/>
      <c r="H63" s="2">
        <f t="shared" si="1"/>
        <v>9839.31</v>
      </c>
      <c r="I63" s="2"/>
      <c r="J63" s="1"/>
      <c r="K63" s="1"/>
      <c r="L63" s="1"/>
      <c r="M63" s="2"/>
      <c r="N63" s="2"/>
      <c r="O63" s="2">
        <f t="shared" si="2"/>
        <v>0</v>
      </c>
      <c r="P63" s="25">
        <f t="shared" si="0"/>
        <v>0</v>
      </c>
    </row>
    <row r="64" spans="1:16" x14ac:dyDescent="0.25">
      <c r="A64" s="10"/>
      <c r="B64" s="22"/>
      <c r="C64" s="1"/>
      <c r="D64" s="1"/>
      <c r="E64" s="1"/>
      <c r="F64" s="11"/>
      <c r="G64" s="11"/>
      <c r="H64" s="2">
        <f t="shared" si="1"/>
        <v>9839.31</v>
      </c>
      <c r="I64" s="2"/>
      <c r="J64" s="1"/>
      <c r="K64" s="1"/>
      <c r="L64" s="1"/>
      <c r="M64" s="2"/>
      <c r="N64" s="2"/>
      <c r="O64" s="2">
        <f t="shared" si="2"/>
        <v>0</v>
      </c>
      <c r="P64" s="25">
        <f t="shared" si="0"/>
        <v>0</v>
      </c>
    </row>
    <row r="65" spans="1:16" x14ac:dyDescent="0.25">
      <c r="A65" s="10"/>
      <c r="B65" s="22"/>
      <c r="C65" s="1"/>
      <c r="D65" s="1"/>
      <c r="E65" s="1"/>
      <c r="F65" s="11"/>
      <c r="G65" s="11"/>
      <c r="H65" s="2">
        <f t="shared" si="1"/>
        <v>9839.31</v>
      </c>
      <c r="I65" s="2"/>
      <c r="J65" s="1"/>
      <c r="K65" s="1"/>
      <c r="L65" s="1"/>
      <c r="M65" s="2"/>
      <c r="N65" s="2"/>
      <c r="O65" s="2">
        <f t="shared" si="2"/>
        <v>0</v>
      </c>
      <c r="P65" s="25">
        <f t="shared" si="0"/>
        <v>0</v>
      </c>
    </row>
    <row r="66" spans="1:16" x14ac:dyDescent="0.25">
      <c r="A66" s="10"/>
      <c r="B66" s="22"/>
      <c r="C66" s="1"/>
      <c r="D66" s="1"/>
      <c r="E66" s="1"/>
      <c r="F66" s="11"/>
      <c r="G66" s="11"/>
      <c r="H66" s="2">
        <f t="shared" si="1"/>
        <v>9839.31</v>
      </c>
      <c r="I66" s="2"/>
      <c r="J66" s="1"/>
      <c r="K66" s="1"/>
      <c r="L66" s="1"/>
      <c r="M66" s="2"/>
      <c r="N66" s="2"/>
      <c r="O66" s="2">
        <f t="shared" si="2"/>
        <v>0</v>
      </c>
      <c r="P66" s="25">
        <f t="shared" si="0"/>
        <v>0</v>
      </c>
    </row>
    <row r="67" spans="1:16" x14ac:dyDescent="0.25">
      <c r="A67" s="10"/>
      <c r="B67" s="22"/>
      <c r="C67" s="1"/>
      <c r="D67" s="1"/>
      <c r="E67" s="1"/>
      <c r="F67" s="11"/>
      <c r="G67" s="11"/>
      <c r="H67" s="2">
        <f t="shared" si="1"/>
        <v>9839.31</v>
      </c>
      <c r="I67" s="2"/>
      <c r="J67" s="1"/>
      <c r="K67" s="1"/>
      <c r="L67" s="1"/>
      <c r="M67" s="2"/>
      <c r="N67" s="2"/>
      <c r="O67" s="2">
        <f t="shared" si="2"/>
        <v>0</v>
      </c>
      <c r="P67" s="25">
        <f t="shared" si="0"/>
        <v>0</v>
      </c>
    </row>
    <row r="68" spans="1:16" x14ac:dyDescent="0.25">
      <c r="A68" s="34"/>
      <c r="B68" s="35"/>
      <c r="C68" s="36"/>
      <c r="D68" s="36"/>
      <c r="E68" s="36"/>
      <c r="F68" s="37"/>
      <c r="G68" s="37"/>
      <c r="H68" s="38">
        <f t="shared" si="1"/>
        <v>9839.31</v>
      </c>
      <c r="I68" s="38"/>
      <c r="J68" s="36"/>
      <c r="K68" s="36"/>
      <c r="L68" s="36"/>
      <c r="M68" s="38"/>
      <c r="N68" s="38"/>
      <c r="O68" s="38">
        <f t="shared" si="2"/>
        <v>0</v>
      </c>
      <c r="P68" s="25">
        <f t="shared" si="0"/>
        <v>0</v>
      </c>
    </row>
    <row r="69" spans="1:16" x14ac:dyDescent="0.25">
      <c r="A69" s="34"/>
      <c r="B69" s="35"/>
      <c r="C69" s="36"/>
      <c r="D69" s="36"/>
      <c r="E69" s="36"/>
      <c r="F69" s="37"/>
      <c r="G69" s="37"/>
      <c r="H69" s="38">
        <f t="shared" si="1"/>
        <v>9839.31</v>
      </c>
      <c r="I69" s="38"/>
      <c r="J69" s="36"/>
      <c r="K69" s="36"/>
      <c r="L69" s="36"/>
      <c r="M69" s="38"/>
      <c r="N69" s="38"/>
      <c r="O69" s="38">
        <f t="shared" si="2"/>
        <v>0</v>
      </c>
      <c r="P69" s="25">
        <f t="shared" si="0"/>
        <v>0</v>
      </c>
    </row>
    <row r="70" spans="1:16" x14ac:dyDescent="0.25">
      <c r="A70" s="10"/>
      <c r="B70" s="22"/>
      <c r="C70" s="1"/>
      <c r="D70" s="1"/>
      <c r="E70" s="1"/>
      <c r="F70" s="11"/>
      <c r="G70" s="11"/>
      <c r="H70" s="2">
        <f t="shared" si="1"/>
        <v>9839.31</v>
      </c>
      <c r="I70" s="2"/>
      <c r="J70" s="1"/>
      <c r="K70" s="1"/>
      <c r="L70" s="1"/>
      <c r="M70" s="2"/>
      <c r="N70" s="2"/>
      <c r="O70" s="2">
        <f t="shared" si="2"/>
        <v>0</v>
      </c>
      <c r="P70" s="25">
        <f t="shared" ref="P70:P80" si="3">I70+M70+N70-G70</f>
        <v>0</v>
      </c>
    </row>
    <row r="71" spans="1:16" x14ac:dyDescent="0.25">
      <c r="A71" s="10"/>
      <c r="B71" s="22"/>
      <c r="C71" s="1"/>
      <c r="D71" s="1"/>
      <c r="E71" s="1"/>
      <c r="F71" s="11"/>
      <c r="G71" s="11"/>
      <c r="H71" s="2">
        <f t="shared" ref="H71:H80" si="4">H70+F71-G71</f>
        <v>9839.31</v>
      </c>
      <c r="I71" s="2"/>
      <c r="J71" s="1"/>
      <c r="K71" s="1"/>
      <c r="L71" s="1"/>
      <c r="M71" s="2"/>
      <c r="N71" s="2"/>
      <c r="O71" s="2">
        <f t="shared" si="2"/>
        <v>0</v>
      </c>
      <c r="P71" s="25">
        <f t="shared" si="3"/>
        <v>0</v>
      </c>
    </row>
    <row r="72" spans="1:16" x14ac:dyDescent="0.25">
      <c r="A72" s="10"/>
      <c r="B72" s="22"/>
      <c r="C72" s="1"/>
      <c r="D72" s="1"/>
      <c r="E72" s="1"/>
      <c r="F72" s="11"/>
      <c r="G72" s="11"/>
      <c r="H72" s="2">
        <f t="shared" si="4"/>
        <v>9839.31</v>
      </c>
      <c r="I72" s="2"/>
      <c r="J72" s="1"/>
      <c r="K72" s="1"/>
      <c r="L72" s="1"/>
      <c r="M72" s="2"/>
      <c r="N72" s="2"/>
      <c r="O72" s="2">
        <f t="shared" si="2"/>
        <v>0</v>
      </c>
      <c r="P72" s="25">
        <f t="shared" si="3"/>
        <v>0</v>
      </c>
    </row>
    <row r="73" spans="1:16" x14ac:dyDescent="0.25">
      <c r="A73" s="10"/>
      <c r="B73" s="22"/>
      <c r="C73" s="1"/>
      <c r="D73" s="1"/>
      <c r="E73" s="1"/>
      <c r="F73" s="11"/>
      <c r="G73" s="11"/>
      <c r="H73" s="2">
        <f t="shared" si="4"/>
        <v>9839.31</v>
      </c>
      <c r="I73" s="2"/>
      <c r="J73" s="1"/>
      <c r="K73" s="1"/>
      <c r="L73" s="1"/>
      <c r="M73" s="2"/>
      <c r="N73" s="2"/>
      <c r="O73" s="2">
        <f t="shared" ref="O73:O80" si="5">I73+M73-N73</f>
        <v>0</v>
      </c>
      <c r="P73" s="25">
        <f t="shared" si="3"/>
        <v>0</v>
      </c>
    </row>
    <row r="74" spans="1:16" x14ac:dyDescent="0.25">
      <c r="A74" s="10"/>
      <c r="B74" s="22"/>
      <c r="C74" s="1"/>
      <c r="D74" s="1"/>
      <c r="E74" s="1"/>
      <c r="F74" s="11"/>
      <c r="G74" s="11"/>
      <c r="H74" s="2">
        <f t="shared" si="4"/>
        <v>9839.31</v>
      </c>
      <c r="I74" s="2"/>
      <c r="J74" s="1"/>
      <c r="K74" s="1"/>
      <c r="L74" s="1"/>
      <c r="M74" s="2"/>
      <c r="N74" s="2"/>
      <c r="O74" s="2">
        <f t="shared" si="5"/>
        <v>0</v>
      </c>
      <c r="P74" s="25">
        <f t="shared" si="3"/>
        <v>0</v>
      </c>
    </row>
    <row r="75" spans="1:16" x14ac:dyDescent="0.25">
      <c r="A75" s="10"/>
      <c r="B75" s="22"/>
      <c r="C75" s="1"/>
      <c r="D75" s="1"/>
      <c r="E75" s="1"/>
      <c r="F75" s="11"/>
      <c r="G75" s="11"/>
      <c r="H75" s="2">
        <f t="shared" si="4"/>
        <v>9839.31</v>
      </c>
      <c r="I75" s="2"/>
      <c r="J75" s="1"/>
      <c r="K75" s="1"/>
      <c r="L75" s="1"/>
      <c r="M75" s="2"/>
      <c r="N75" s="2"/>
      <c r="O75" s="2">
        <f t="shared" si="5"/>
        <v>0</v>
      </c>
      <c r="P75" s="25">
        <f t="shared" si="3"/>
        <v>0</v>
      </c>
    </row>
    <row r="76" spans="1:16" x14ac:dyDescent="0.25">
      <c r="A76" s="10"/>
      <c r="B76" s="22"/>
      <c r="C76" s="1"/>
      <c r="D76" s="1"/>
      <c r="E76" s="1"/>
      <c r="F76" s="11"/>
      <c r="G76" s="11"/>
      <c r="H76" s="2">
        <f t="shared" si="4"/>
        <v>9839.31</v>
      </c>
      <c r="I76" s="2"/>
      <c r="J76" s="1"/>
      <c r="K76" s="1"/>
      <c r="L76" s="1"/>
      <c r="M76" s="2"/>
      <c r="N76" s="2"/>
      <c r="O76" s="2">
        <f t="shared" si="5"/>
        <v>0</v>
      </c>
      <c r="P76" s="25">
        <f t="shared" si="3"/>
        <v>0</v>
      </c>
    </row>
    <row r="77" spans="1:16" x14ac:dyDescent="0.25">
      <c r="A77" s="10"/>
      <c r="B77" s="22"/>
      <c r="C77" s="1"/>
      <c r="D77" s="1"/>
      <c r="E77" s="1"/>
      <c r="F77" s="11"/>
      <c r="G77" s="11"/>
      <c r="H77" s="2">
        <f t="shared" si="4"/>
        <v>9839.31</v>
      </c>
      <c r="I77" s="2"/>
      <c r="J77" s="1"/>
      <c r="K77" s="1"/>
      <c r="L77" s="1"/>
      <c r="M77" s="2"/>
      <c r="N77" s="2"/>
      <c r="O77" s="2">
        <f t="shared" si="5"/>
        <v>0</v>
      </c>
      <c r="P77" s="25">
        <f t="shared" si="3"/>
        <v>0</v>
      </c>
    </row>
    <row r="78" spans="1:16" x14ac:dyDescent="0.25">
      <c r="A78" s="10"/>
      <c r="B78" s="22"/>
      <c r="C78" s="1"/>
      <c r="D78" s="1"/>
      <c r="E78" s="1"/>
      <c r="F78" s="11"/>
      <c r="G78" s="11"/>
      <c r="H78" s="2">
        <f t="shared" si="4"/>
        <v>9839.31</v>
      </c>
      <c r="I78" s="2"/>
      <c r="J78" s="1"/>
      <c r="K78" s="1"/>
      <c r="L78" s="1"/>
      <c r="M78" s="2"/>
      <c r="N78" s="2"/>
      <c r="O78" s="2">
        <f t="shared" si="5"/>
        <v>0</v>
      </c>
      <c r="P78" s="25">
        <f t="shared" si="3"/>
        <v>0</v>
      </c>
    </row>
    <row r="79" spans="1:16" x14ac:dyDescent="0.25">
      <c r="A79" s="10"/>
      <c r="B79" s="22"/>
      <c r="C79" s="1"/>
      <c r="D79" s="1"/>
      <c r="E79" s="1"/>
      <c r="F79" s="11"/>
      <c r="G79" s="11"/>
      <c r="H79" s="2">
        <f t="shared" si="4"/>
        <v>9839.31</v>
      </c>
      <c r="I79" s="2"/>
      <c r="J79" s="1"/>
      <c r="K79" s="1"/>
      <c r="L79" s="1"/>
      <c r="M79" s="2"/>
      <c r="N79" s="2"/>
      <c r="O79" s="2">
        <f t="shared" si="5"/>
        <v>0</v>
      </c>
      <c r="P79" s="25">
        <f t="shared" si="3"/>
        <v>0</v>
      </c>
    </row>
    <row r="80" spans="1:16" x14ac:dyDescent="0.25">
      <c r="A80" s="10"/>
      <c r="B80" s="22"/>
      <c r="C80" s="1"/>
      <c r="D80" s="1"/>
      <c r="E80" s="1"/>
      <c r="F80" s="11"/>
      <c r="G80" s="11"/>
      <c r="H80" s="2">
        <f t="shared" si="4"/>
        <v>9839.31</v>
      </c>
      <c r="I80" s="2"/>
      <c r="J80" s="1"/>
      <c r="K80" s="1"/>
      <c r="L80" s="1"/>
      <c r="M80" s="2"/>
      <c r="N80" s="2"/>
      <c r="O80" s="2">
        <f t="shared" si="5"/>
        <v>0</v>
      </c>
      <c r="P80" s="25">
        <f t="shared" si="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O80"/>
  <sheetViews>
    <sheetView workbookViewId="0">
      <selection activeCell="E10" sqref="E10"/>
    </sheetView>
  </sheetViews>
  <sheetFormatPr baseColWidth="10" defaultRowHeight="15" x14ac:dyDescent="0.25"/>
  <sheetData>
    <row r="1" spans="1:15" x14ac:dyDescent="0.25">
      <c r="A1" s="29">
        <v>4242061519</v>
      </c>
    </row>
    <row r="2" spans="1:15" x14ac:dyDescent="0.25">
      <c r="A2" s="4" t="s">
        <v>3</v>
      </c>
      <c r="B2" s="20">
        <v>0</v>
      </c>
      <c r="E2" s="26" t="s">
        <v>9</v>
      </c>
      <c r="F2" s="27" t="s">
        <v>10</v>
      </c>
      <c r="G2" s="28" t="s">
        <v>13</v>
      </c>
      <c r="H2" s="28" t="s">
        <v>4</v>
      </c>
      <c r="I2" s="27" t="s">
        <v>8</v>
      </c>
      <c r="J2" s="27" t="s">
        <v>19</v>
      </c>
      <c r="K2" s="30" t="s">
        <v>12</v>
      </c>
      <c r="L2" s="24"/>
      <c r="M2" s="24"/>
      <c r="N2" s="13"/>
    </row>
    <row r="3" spans="1:15" x14ac:dyDescent="0.25">
      <c r="A3" s="4" t="s">
        <v>7</v>
      </c>
      <c r="B3" s="21">
        <f>G3</f>
        <v>0</v>
      </c>
      <c r="C3" s="5"/>
      <c r="D3" s="5"/>
      <c r="E3" s="3">
        <f>SUM(E5:E80)</f>
        <v>0</v>
      </c>
      <c r="F3" s="3">
        <f>SUM(F5:F80)</f>
        <v>0</v>
      </c>
      <c r="G3" s="3">
        <f>B2+E3-F3</f>
        <v>0</v>
      </c>
      <c r="H3" s="15">
        <f>SUM(O5:O80)</f>
        <v>0</v>
      </c>
      <c r="I3" s="25">
        <f>SUM(H5:H80)</f>
        <v>0</v>
      </c>
      <c r="J3" s="25">
        <f>SUM(L5:L80)</f>
        <v>0</v>
      </c>
      <c r="K3" s="25">
        <f>SUM(M5:M80)</f>
        <v>0</v>
      </c>
      <c r="L3" s="13"/>
      <c r="M3" s="13"/>
      <c r="N3" s="13"/>
      <c r="O3" s="5"/>
    </row>
    <row r="4" spans="1:15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2</v>
      </c>
      <c r="J4" s="7" t="s">
        <v>11</v>
      </c>
      <c r="K4" s="7" t="s">
        <v>1</v>
      </c>
      <c r="L4" s="12" t="s">
        <v>6</v>
      </c>
      <c r="M4" s="12" t="s">
        <v>12</v>
      </c>
      <c r="N4" s="14" t="s">
        <v>13</v>
      </c>
      <c r="O4" s="8" t="s">
        <v>4</v>
      </c>
    </row>
    <row r="5" spans="1:15" x14ac:dyDescent="0.25">
      <c r="A5" s="10"/>
      <c r="B5" s="22"/>
      <c r="C5" s="1"/>
      <c r="D5" s="1"/>
      <c r="E5" s="11"/>
      <c r="F5" s="11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25">
        <f>H5+L5+M5-F5</f>
        <v>0</v>
      </c>
    </row>
    <row r="6" spans="1:15" x14ac:dyDescent="0.25">
      <c r="A6" s="10"/>
      <c r="B6" s="22"/>
      <c r="C6" s="1"/>
      <c r="D6" s="1"/>
      <c r="E6" s="11"/>
      <c r="F6" s="11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25">
        <f t="shared" ref="O6:O24" si="0">H6+L6+M6-F6</f>
        <v>0</v>
      </c>
    </row>
    <row r="7" spans="1:15" x14ac:dyDescent="0.25">
      <c r="A7" s="16"/>
      <c r="B7" s="23"/>
      <c r="C7" s="17"/>
      <c r="D7" s="17"/>
      <c r="E7" s="18"/>
      <c r="F7" s="18"/>
      <c r="G7" s="19">
        <f t="shared" ref="G7:G70" si="1">G6+E7-F7</f>
        <v>0</v>
      </c>
      <c r="H7" s="19"/>
      <c r="I7" s="17"/>
      <c r="J7" s="17"/>
      <c r="K7" s="17"/>
      <c r="L7" s="19"/>
      <c r="M7" s="19"/>
      <c r="N7" s="2">
        <f>H7+L7-M7</f>
        <v>0</v>
      </c>
      <c r="O7" s="25">
        <f>H7+L7+M7-F7</f>
        <v>0</v>
      </c>
    </row>
    <row r="8" spans="1:15" x14ac:dyDescent="0.25">
      <c r="A8" s="10"/>
      <c r="B8" s="22"/>
      <c r="C8" s="1"/>
      <c r="D8" s="1"/>
      <c r="E8" s="11"/>
      <c r="F8" s="11"/>
      <c r="G8" s="2">
        <f t="shared" si="1"/>
        <v>0</v>
      </c>
      <c r="H8" s="2"/>
      <c r="I8" s="1"/>
      <c r="J8" s="1"/>
      <c r="K8" s="1"/>
      <c r="L8" s="2"/>
      <c r="M8" s="2"/>
      <c r="N8" s="2">
        <f>H8+L8-M8</f>
        <v>0</v>
      </c>
      <c r="O8" s="25">
        <f>H8+L8+M8-F8</f>
        <v>0</v>
      </c>
    </row>
    <row r="9" spans="1:15" x14ac:dyDescent="0.25">
      <c r="A9" s="10"/>
      <c r="B9" s="22"/>
      <c r="C9" s="1"/>
      <c r="D9" s="1"/>
      <c r="E9" s="11"/>
      <c r="F9" s="11"/>
      <c r="G9" s="2">
        <f t="shared" si="1"/>
        <v>0</v>
      </c>
      <c r="H9" s="2"/>
      <c r="I9" s="1"/>
      <c r="J9" s="1"/>
      <c r="K9" s="1"/>
      <c r="L9" s="2"/>
      <c r="M9" s="2"/>
      <c r="N9" s="2">
        <f t="shared" ref="N9:N72" si="2">H9+L9-M9</f>
        <v>0</v>
      </c>
      <c r="O9" s="25">
        <f t="shared" si="0"/>
        <v>0</v>
      </c>
    </row>
    <row r="10" spans="1:15" x14ac:dyDescent="0.25">
      <c r="A10" s="10"/>
      <c r="B10" s="22"/>
      <c r="C10" s="1"/>
      <c r="D10" s="1"/>
      <c r="E10" s="11"/>
      <c r="F10" s="11"/>
      <c r="G10" s="2">
        <f t="shared" si="1"/>
        <v>0</v>
      </c>
      <c r="H10" s="2"/>
      <c r="I10" s="1"/>
      <c r="J10" s="1"/>
      <c r="K10" s="1"/>
      <c r="L10" s="2"/>
      <c r="M10" s="2"/>
      <c r="N10" s="2">
        <f t="shared" si="2"/>
        <v>0</v>
      </c>
      <c r="O10" s="25">
        <f t="shared" si="0"/>
        <v>0</v>
      </c>
    </row>
    <row r="11" spans="1:15" x14ac:dyDescent="0.25">
      <c r="A11" s="10"/>
      <c r="B11" s="22"/>
      <c r="C11" s="1"/>
      <c r="D11" s="1"/>
      <c r="E11" s="11"/>
      <c r="F11" s="11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2"/>
        <v>0</v>
      </c>
      <c r="O11" s="25">
        <f t="shared" si="0"/>
        <v>0</v>
      </c>
    </row>
    <row r="12" spans="1:15" x14ac:dyDescent="0.25">
      <c r="A12" s="10"/>
      <c r="B12" s="22"/>
      <c r="C12" s="1"/>
      <c r="D12" s="1"/>
      <c r="E12" s="11"/>
      <c r="F12" s="11"/>
      <c r="G12" s="2">
        <f t="shared" si="1"/>
        <v>0</v>
      </c>
      <c r="H12" s="2"/>
      <c r="I12" s="1"/>
      <c r="J12" s="1"/>
      <c r="K12" s="1"/>
      <c r="L12" s="2"/>
      <c r="M12" s="2"/>
      <c r="N12" s="2">
        <f t="shared" si="2"/>
        <v>0</v>
      </c>
      <c r="O12" s="25">
        <f t="shared" si="0"/>
        <v>0</v>
      </c>
    </row>
    <row r="13" spans="1:15" x14ac:dyDescent="0.25">
      <c r="A13" s="10"/>
      <c r="B13" s="22"/>
      <c r="C13" s="1"/>
      <c r="D13" s="1"/>
      <c r="E13" s="11"/>
      <c r="F13" s="11"/>
      <c r="G13" s="2">
        <f t="shared" si="1"/>
        <v>0</v>
      </c>
      <c r="H13" s="2"/>
      <c r="I13" s="1"/>
      <c r="J13" s="1"/>
      <c r="K13" s="1"/>
      <c r="L13" s="2"/>
      <c r="M13" s="2"/>
      <c r="N13" s="2">
        <f t="shared" si="2"/>
        <v>0</v>
      </c>
      <c r="O13" s="25">
        <f t="shared" si="0"/>
        <v>0</v>
      </c>
    </row>
    <row r="14" spans="1:15" x14ac:dyDescent="0.25">
      <c r="A14" s="10"/>
      <c r="B14" s="22"/>
      <c r="C14" s="1"/>
      <c r="D14" s="1"/>
      <c r="E14" s="11"/>
      <c r="F14" s="11"/>
      <c r="G14" s="2">
        <f t="shared" si="1"/>
        <v>0</v>
      </c>
      <c r="H14" s="2"/>
      <c r="I14" s="1"/>
      <c r="J14" s="1"/>
      <c r="K14" s="1"/>
      <c r="L14" s="2"/>
      <c r="M14" s="2"/>
      <c r="N14" s="2">
        <f t="shared" si="2"/>
        <v>0</v>
      </c>
      <c r="O14" s="25">
        <f t="shared" si="0"/>
        <v>0</v>
      </c>
    </row>
    <row r="15" spans="1:15" x14ac:dyDescent="0.25">
      <c r="A15" s="10"/>
      <c r="B15" s="22"/>
      <c r="C15" s="1"/>
      <c r="D15" s="1"/>
      <c r="E15" s="11"/>
      <c r="F15" s="11"/>
      <c r="G15" s="2">
        <f t="shared" si="1"/>
        <v>0</v>
      </c>
      <c r="H15" s="2"/>
      <c r="I15" s="1"/>
      <c r="J15" s="1"/>
      <c r="K15" s="1"/>
      <c r="L15" s="2"/>
      <c r="M15" s="2"/>
      <c r="N15" s="2">
        <f t="shared" si="2"/>
        <v>0</v>
      </c>
      <c r="O15" s="25">
        <f t="shared" si="0"/>
        <v>0</v>
      </c>
    </row>
    <row r="16" spans="1:15" x14ac:dyDescent="0.25">
      <c r="A16" s="10"/>
      <c r="B16" s="22"/>
      <c r="C16" s="1"/>
      <c r="D16" s="1"/>
      <c r="E16" s="11"/>
      <c r="F16" s="11"/>
      <c r="G16" s="2">
        <f t="shared" si="1"/>
        <v>0</v>
      </c>
      <c r="H16" s="2"/>
      <c r="I16" s="1"/>
      <c r="J16" s="1"/>
      <c r="K16" s="1"/>
      <c r="L16" s="2"/>
      <c r="M16" s="2"/>
      <c r="N16" s="2">
        <f t="shared" si="2"/>
        <v>0</v>
      </c>
      <c r="O16" s="25">
        <f t="shared" si="0"/>
        <v>0</v>
      </c>
    </row>
    <row r="17" spans="1:15" x14ac:dyDescent="0.25">
      <c r="A17" s="10"/>
      <c r="B17" s="22"/>
      <c r="C17" s="1"/>
      <c r="D17" s="1"/>
      <c r="E17" s="11"/>
      <c r="F17" s="11"/>
      <c r="G17" s="2">
        <f t="shared" si="1"/>
        <v>0</v>
      </c>
      <c r="H17" s="2"/>
      <c r="I17" s="1"/>
      <c r="J17" s="1"/>
      <c r="K17" s="1"/>
      <c r="L17" s="2"/>
      <c r="M17" s="2"/>
      <c r="N17" s="2">
        <f t="shared" si="2"/>
        <v>0</v>
      </c>
      <c r="O17" s="25">
        <f t="shared" si="0"/>
        <v>0</v>
      </c>
    </row>
    <row r="18" spans="1:15" x14ac:dyDescent="0.25">
      <c r="A18" s="10"/>
      <c r="B18" s="22"/>
      <c r="C18" s="1"/>
      <c r="D18" s="1"/>
      <c r="E18" s="11"/>
      <c r="F18" s="11"/>
      <c r="G18" s="2">
        <f t="shared" si="1"/>
        <v>0</v>
      </c>
      <c r="H18" s="2"/>
      <c r="I18" s="1"/>
      <c r="J18" s="1"/>
      <c r="K18" s="1"/>
      <c r="L18" s="2"/>
      <c r="M18" s="2"/>
      <c r="N18" s="2">
        <f t="shared" si="2"/>
        <v>0</v>
      </c>
      <c r="O18" s="25">
        <f t="shared" si="0"/>
        <v>0</v>
      </c>
    </row>
    <row r="19" spans="1:15" x14ac:dyDescent="0.25">
      <c r="A19" s="10"/>
      <c r="B19" s="22"/>
      <c r="C19" s="1"/>
      <c r="D19" s="1"/>
      <c r="E19" s="11"/>
      <c r="F19" s="11"/>
      <c r="G19" s="2">
        <f t="shared" si="1"/>
        <v>0</v>
      </c>
      <c r="H19" s="2"/>
      <c r="I19" s="1"/>
      <c r="J19" s="1"/>
      <c r="K19" s="1"/>
      <c r="L19" s="2"/>
      <c r="M19" s="2"/>
      <c r="N19" s="2">
        <f t="shared" si="2"/>
        <v>0</v>
      </c>
      <c r="O19" s="25">
        <f t="shared" si="0"/>
        <v>0</v>
      </c>
    </row>
    <row r="20" spans="1:15" x14ac:dyDescent="0.25">
      <c r="A20" s="10"/>
      <c r="B20" s="22"/>
      <c r="C20" s="1"/>
      <c r="D20" s="1"/>
      <c r="E20" s="11"/>
      <c r="F20" s="11"/>
      <c r="G20" s="2">
        <f t="shared" si="1"/>
        <v>0</v>
      </c>
      <c r="H20" s="2"/>
      <c r="I20" s="1"/>
      <c r="J20" s="1"/>
      <c r="K20" s="1"/>
      <c r="L20" s="2"/>
      <c r="M20" s="2"/>
      <c r="N20" s="2">
        <f t="shared" si="2"/>
        <v>0</v>
      </c>
      <c r="O20" s="25">
        <f t="shared" si="0"/>
        <v>0</v>
      </c>
    </row>
    <row r="21" spans="1:15" x14ac:dyDescent="0.25">
      <c r="A21" s="10"/>
      <c r="B21" s="22"/>
      <c r="C21" s="1"/>
      <c r="D21" s="1"/>
      <c r="E21" s="11"/>
      <c r="F21" s="11"/>
      <c r="G21" s="2">
        <f t="shared" si="1"/>
        <v>0</v>
      </c>
      <c r="H21" s="2"/>
      <c r="I21" s="1"/>
      <c r="J21" s="1"/>
      <c r="K21" s="1"/>
      <c r="L21" s="2"/>
      <c r="M21" s="2"/>
      <c r="N21" s="2">
        <f t="shared" si="2"/>
        <v>0</v>
      </c>
      <c r="O21" s="25">
        <f t="shared" si="0"/>
        <v>0</v>
      </c>
    </row>
    <row r="22" spans="1:15" x14ac:dyDescent="0.25">
      <c r="A22" s="10"/>
      <c r="B22" s="22"/>
      <c r="C22" s="1"/>
      <c r="D22" s="1"/>
      <c r="E22" s="11"/>
      <c r="F22" s="11"/>
      <c r="G22" s="2">
        <f t="shared" si="1"/>
        <v>0</v>
      </c>
      <c r="H22" s="2"/>
      <c r="I22" s="1"/>
      <c r="J22" s="1"/>
      <c r="K22" s="1"/>
      <c r="L22" s="2"/>
      <c r="M22" s="2"/>
      <c r="N22" s="2">
        <f t="shared" si="2"/>
        <v>0</v>
      </c>
      <c r="O22" s="25">
        <f t="shared" si="0"/>
        <v>0</v>
      </c>
    </row>
    <row r="23" spans="1:15" x14ac:dyDescent="0.25">
      <c r="A23" s="10"/>
      <c r="B23" s="22"/>
      <c r="C23" s="1"/>
      <c r="D23" s="1"/>
      <c r="E23" s="11"/>
      <c r="F23" s="11"/>
      <c r="G23" s="2">
        <f t="shared" si="1"/>
        <v>0</v>
      </c>
      <c r="H23" s="2"/>
      <c r="I23" s="1"/>
      <c r="J23" s="1"/>
      <c r="K23" s="1"/>
      <c r="L23" s="2"/>
      <c r="M23" s="2"/>
      <c r="N23" s="2">
        <f t="shared" si="2"/>
        <v>0</v>
      </c>
      <c r="O23" s="25">
        <f t="shared" si="0"/>
        <v>0</v>
      </c>
    </row>
    <row r="24" spans="1:15" x14ac:dyDescent="0.25">
      <c r="A24" s="10"/>
      <c r="B24" s="22"/>
      <c r="C24" s="1"/>
      <c r="D24" s="1"/>
      <c r="E24" s="11"/>
      <c r="F24" s="11"/>
      <c r="G24" s="2">
        <f t="shared" si="1"/>
        <v>0</v>
      </c>
      <c r="H24" s="2"/>
      <c r="I24" s="1"/>
      <c r="J24" s="1"/>
      <c r="K24" s="1"/>
      <c r="L24" s="2"/>
      <c r="M24" s="2"/>
      <c r="N24" s="2">
        <f t="shared" si="2"/>
        <v>0</v>
      </c>
      <c r="O24" s="25">
        <f t="shared" si="0"/>
        <v>0</v>
      </c>
    </row>
    <row r="25" spans="1:15" x14ac:dyDescent="0.25">
      <c r="A25" s="10"/>
      <c r="B25" s="22"/>
      <c r="C25" s="1"/>
      <c r="D25" s="1"/>
      <c r="E25" s="11"/>
      <c r="F25" s="11"/>
      <c r="G25" s="2">
        <f t="shared" si="1"/>
        <v>0</v>
      </c>
      <c r="H25" s="2"/>
      <c r="I25" s="1"/>
      <c r="J25" s="1"/>
      <c r="K25" s="1"/>
      <c r="L25" s="2"/>
      <c r="M25" s="2"/>
      <c r="N25" s="2">
        <f t="shared" si="2"/>
        <v>0</v>
      </c>
      <c r="O25" s="25">
        <f t="shared" ref="O25:O80" si="3">L22-M22-F23</f>
        <v>0</v>
      </c>
    </row>
    <row r="26" spans="1:15" x14ac:dyDescent="0.25">
      <c r="A26" s="10"/>
      <c r="B26" s="22"/>
      <c r="C26" s="1"/>
      <c r="D26" s="1"/>
      <c r="E26" s="11"/>
      <c r="F26" s="11"/>
      <c r="G26" s="2">
        <f t="shared" si="1"/>
        <v>0</v>
      </c>
      <c r="H26" s="2"/>
      <c r="I26" s="1"/>
      <c r="J26" s="1"/>
      <c r="K26" s="1"/>
      <c r="L26" s="2"/>
      <c r="M26" s="2"/>
      <c r="N26" s="2">
        <f t="shared" si="2"/>
        <v>0</v>
      </c>
      <c r="O26" s="25">
        <f t="shared" si="3"/>
        <v>0</v>
      </c>
    </row>
    <row r="27" spans="1:15" x14ac:dyDescent="0.25">
      <c r="A27" s="10"/>
      <c r="B27" s="22"/>
      <c r="C27" s="1"/>
      <c r="D27" s="1"/>
      <c r="E27" s="11"/>
      <c r="F27" s="11"/>
      <c r="G27" s="2">
        <f t="shared" si="1"/>
        <v>0</v>
      </c>
      <c r="H27" s="2"/>
      <c r="I27" s="1"/>
      <c r="J27" s="1"/>
      <c r="K27" s="1"/>
      <c r="L27" s="2"/>
      <c r="M27" s="2"/>
      <c r="N27" s="2">
        <f t="shared" si="2"/>
        <v>0</v>
      </c>
      <c r="O27" s="25">
        <f t="shared" si="3"/>
        <v>0</v>
      </c>
    </row>
    <row r="28" spans="1:15" x14ac:dyDescent="0.25">
      <c r="A28" s="10"/>
      <c r="B28" s="22"/>
      <c r="C28" s="1"/>
      <c r="D28" s="1"/>
      <c r="E28" s="11"/>
      <c r="F28" s="11"/>
      <c r="G28" s="2">
        <f t="shared" si="1"/>
        <v>0</v>
      </c>
      <c r="H28" s="2"/>
      <c r="I28" s="1"/>
      <c r="J28" s="1"/>
      <c r="K28" s="1"/>
      <c r="L28" s="2"/>
      <c r="M28" s="2"/>
      <c r="N28" s="2">
        <f t="shared" si="2"/>
        <v>0</v>
      </c>
      <c r="O28" s="25">
        <f t="shared" si="3"/>
        <v>0</v>
      </c>
    </row>
    <row r="29" spans="1:15" x14ac:dyDescent="0.25">
      <c r="A29" s="10"/>
      <c r="B29" s="22"/>
      <c r="C29" s="1"/>
      <c r="D29" s="1"/>
      <c r="E29" s="11"/>
      <c r="F29" s="11"/>
      <c r="G29" s="2">
        <f t="shared" si="1"/>
        <v>0</v>
      </c>
      <c r="H29" s="2"/>
      <c r="I29" s="1"/>
      <c r="J29" s="1"/>
      <c r="K29" s="1"/>
      <c r="L29" s="2"/>
      <c r="M29" s="2"/>
      <c r="N29" s="2">
        <f t="shared" si="2"/>
        <v>0</v>
      </c>
      <c r="O29" s="25">
        <f t="shared" si="3"/>
        <v>0</v>
      </c>
    </row>
    <row r="30" spans="1:15" x14ac:dyDescent="0.25">
      <c r="A30" s="10"/>
      <c r="B30" s="22"/>
      <c r="C30" s="1"/>
      <c r="D30" s="1"/>
      <c r="E30" s="11"/>
      <c r="F30" s="11"/>
      <c r="G30" s="2">
        <f t="shared" si="1"/>
        <v>0</v>
      </c>
      <c r="H30" s="2"/>
      <c r="I30" s="1"/>
      <c r="J30" s="1"/>
      <c r="K30" s="1"/>
      <c r="L30" s="2"/>
      <c r="M30" s="2"/>
      <c r="N30" s="2">
        <f t="shared" si="2"/>
        <v>0</v>
      </c>
      <c r="O30" s="25">
        <f t="shared" si="3"/>
        <v>0</v>
      </c>
    </row>
    <row r="31" spans="1:15" x14ac:dyDescent="0.25">
      <c r="A31" s="10"/>
      <c r="B31" s="22"/>
      <c r="C31" s="1"/>
      <c r="D31" s="1"/>
      <c r="E31" s="11"/>
      <c r="F31" s="11"/>
      <c r="G31" s="2">
        <f t="shared" si="1"/>
        <v>0</v>
      </c>
      <c r="H31" s="2"/>
      <c r="I31" s="1"/>
      <c r="J31" s="1"/>
      <c r="K31" s="1"/>
      <c r="L31" s="2"/>
      <c r="M31" s="2"/>
      <c r="N31" s="2">
        <f t="shared" si="2"/>
        <v>0</v>
      </c>
      <c r="O31" s="25">
        <f t="shared" si="3"/>
        <v>0</v>
      </c>
    </row>
    <row r="32" spans="1:15" x14ac:dyDescent="0.25">
      <c r="A32" s="10"/>
      <c r="B32" s="22"/>
      <c r="C32" s="1"/>
      <c r="D32" s="1"/>
      <c r="E32" s="11"/>
      <c r="F32" s="11"/>
      <c r="G32" s="2">
        <f t="shared" si="1"/>
        <v>0</v>
      </c>
      <c r="H32" s="2"/>
      <c r="I32" s="1"/>
      <c r="J32" s="1"/>
      <c r="K32" s="1"/>
      <c r="L32" s="2"/>
      <c r="M32" s="2"/>
      <c r="N32" s="2">
        <f t="shared" si="2"/>
        <v>0</v>
      </c>
      <c r="O32" s="25">
        <f t="shared" si="3"/>
        <v>0</v>
      </c>
    </row>
    <row r="33" spans="1:15" x14ac:dyDescent="0.25">
      <c r="A33" s="10"/>
      <c r="B33" s="22"/>
      <c r="C33" s="1"/>
      <c r="D33" s="1"/>
      <c r="E33" s="11"/>
      <c r="F33" s="11"/>
      <c r="G33" s="2">
        <f t="shared" si="1"/>
        <v>0</v>
      </c>
      <c r="H33" s="2"/>
      <c r="I33" s="1"/>
      <c r="J33" s="1"/>
      <c r="K33" s="1"/>
      <c r="L33" s="2"/>
      <c r="M33" s="2"/>
      <c r="N33" s="2">
        <f t="shared" si="2"/>
        <v>0</v>
      </c>
      <c r="O33" s="25">
        <f t="shared" si="3"/>
        <v>0</v>
      </c>
    </row>
    <row r="34" spans="1:15" x14ac:dyDescent="0.25">
      <c r="A34" s="10"/>
      <c r="B34" s="22"/>
      <c r="C34" s="1"/>
      <c r="D34" s="1"/>
      <c r="E34" s="11"/>
      <c r="F34" s="11"/>
      <c r="G34" s="2">
        <f t="shared" si="1"/>
        <v>0</v>
      </c>
      <c r="H34" s="2"/>
      <c r="I34" s="1"/>
      <c r="J34" s="1"/>
      <c r="K34" s="1"/>
      <c r="L34" s="2"/>
      <c r="M34" s="2"/>
      <c r="N34" s="2">
        <f t="shared" si="2"/>
        <v>0</v>
      </c>
      <c r="O34" s="25">
        <f t="shared" si="3"/>
        <v>0</v>
      </c>
    </row>
    <row r="35" spans="1:15" x14ac:dyDescent="0.25">
      <c r="A35" s="10"/>
      <c r="B35" s="22"/>
      <c r="C35" s="1"/>
      <c r="D35" s="1"/>
      <c r="E35" s="11"/>
      <c r="F35" s="11"/>
      <c r="G35" s="2">
        <f t="shared" si="1"/>
        <v>0</v>
      </c>
      <c r="H35" s="2"/>
      <c r="I35" s="1"/>
      <c r="J35" s="1"/>
      <c r="K35" s="1"/>
      <c r="L35" s="2"/>
      <c r="M35" s="2"/>
      <c r="N35" s="2">
        <f t="shared" si="2"/>
        <v>0</v>
      </c>
      <c r="O35" s="25">
        <f t="shared" si="3"/>
        <v>0</v>
      </c>
    </row>
    <row r="36" spans="1:15" x14ac:dyDescent="0.25">
      <c r="A36" s="10"/>
      <c r="B36" s="22"/>
      <c r="C36" s="1"/>
      <c r="D36" s="1"/>
      <c r="E36" s="11"/>
      <c r="F36" s="11"/>
      <c r="G36" s="2">
        <f t="shared" si="1"/>
        <v>0</v>
      </c>
      <c r="H36" s="2"/>
      <c r="I36" s="1"/>
      <c r="J36" s="1"/>
      <c r="K36" s="1"/>
      <c r="L36" s="2"/>
      <c r="M36" s="2"/>
      <c r="N36" s="2">
        <f t="shared" si="2"/>
        <v>0</v>
      </c>
      <c r="O36" s="25">
        <f t="shared" si="3"/>
        <v>0</v>
      </c>
    </row>
    <row r="37" spans="1:15" x14ac:dyDescent="0.25">
      <c r="A37" s="10"/>
      <c r="B37" s="22"/>
      <c r="C37" s="1"/>
      <c r="D37" s="1"/>
      <c r="E37" s="11"/>
      <c r="F37" s="11"/>
      <c r="G37" s="2">
        <f t="shared" si="1"/>
        <v>0</v>
      </c>
      <c r="H37" s="2"/>
      <c r="I37" s="1"/>
      <c r="J37" s="1"/>
      <c r="K37" s="1"/>
      <c r="L37" s="2"/>
      <c r="M37" s="2"/>
      <c r="N37" s="2">
        <f t="shared" si="2"/>
        <v>0</v>
      </c>
      <c r="O37" s="25">
        <f t="shared" si="3"/>
        <v>0</v>
      </c>
    </row>
    <row r="38" spans="1:15" x14ac:dyDescent="0.25">
      <c r="A38" s="16"/>
      <c r="B38" s="23"/>
      <c r="C38" s="17"/>
      <c r="D38" s="17"/>
      <c r="E38" s="18"/>
      <c r="F38" s="18"/>
      <c r="G38" s="19">
        <f t="shared" si="1"/>
        <v>0</v>
      </c>
      <c r="H38" s="19"/>
      <c r="I38" s="17"/>
      <c r="J38" s="17"/>
      <c r="K38" s="17"/>
      <c r="L38" s="19"/>
      <c r="M38" s="19"/>
      <c r="N38" s="2">
        <f t="shared" si="2"/>
        <v>0</v>
      </c>
      <c r="O38" s="25">
        <f t="shared" si="3"/>
        <v>0</v>
      </c>
    </row>
    <row r="39" spans="1:15" x14ac:dyDescent="0.25">
      <c r="A39" s="10"/>
      <c r="B39" s="22"/>
      <c r="C39" s="1"/>
      <c r="D39" s="1"/>
      <c r="E39" s="11"/>
      <c r="F39" s="11"/>
      <c r="G39" s="2">
        <f t="shared" si="1"/>
        <v>0</v>
      </c>
      <c r="H39" s="2"/>
      <c r="I39" s="1"/>
      <c r="J39" s="1"/>
      <c r="K39" s="1"/>
      <c r="L39" s="2"/>
      <c r="M39" s="2"/>
      <c r="N39" s="2">
        <f t="shared" si="2"/>
        <v>0</v>
      </c>
      <c r="O39" s="25">
        <f t="shared" si="3"/>
        <v>0</v>
      </c>
    </row>
    <row r="40" spans="1:15" x14ac:dyDescent="0.25">
      <c r="A40" s="10"/>
      <c r="B40" s="22"/>
      <c r="C40" s="1"/>
      <c r="D40" s="1"/>
      <c r="E40" s="11"/>
      <c r="F40" s="11"/>
      <c r="G40" s="2">
        <f t="shared" si="1"/>
        <v>0</v>
      </c>
      <c r="H40" s="2"/>
      <c r="I40" s="1"/>
      <c r="J40" s="1"/>
      <c r="K40" s="1"/>
      <c r="L40" s="2"/>
      <c r="M40" s="2"/>
      <c r="N40" s="2">
        <f t="shared" si="2"/>
        <v>0</v>
      </c>
      <c r="O40" s="25">
        <f t="shared" si="3"/>
        <v>0</v>
      </c>
    </row>
    <row r="41" spans="1:15" x14ac:dyDescent="0.25">
      <c r="A41" s="10"/>
      <c r="B41" s="22"/>
      <c r="C41" s="1"/>
      <c r="D41" s="1"/>
      <c r="E41" s="11"/>
      <c r="F41" s="11"/>
      <c r="G41" s="2">
        <f t="shared" si="1"/>
        <v>0</v>
      </c>
      <c r="H41" s="2"/>
      <c r="I41" s="1"/>
      <c r="J41" s="1"/>
      <c r="K41" s="1"/>
      <c r="L41" s="2"/>
      <c r="M41" s="2"/>
      <c r="N41" s="2">
        <f t="shared" si="2"/>
        <v>0</v>
      </c>
      <c r="O41" s="25">
        <f t="shared" si="3"/>
        <v>0</v>
      </c>
    </row>
    <row r="42" spans="1:15" x14ac:dyDescent="0.25">
      <c r="A42" s="10"/>
      <c r="B42" s="22"/>
      <c r="C42" s="1"/>
      <c r="D42" s="1"/>
      <c r="E42" s="11"/>
      <c r="F42" s="11"/>
      <c r="G42" s="2">
        <f t="shared" si="1"/>
        <v>0</v>
      </c>
      <c r="H42" s="2"/>
      <c r="I42" s="1"/>
      <c r="J42" s="1"/>
      <c r="K42" s="1"/>
      <c r="L42" s="2"/>
      <c r="M42" s="2"/>
      <c r="N42" s="2">
        <f t="shared" si="2"/>
        <v>0</v>
      </c>
      <c r="O42" s="25">
        <f t="shared" si="3"/>
        <v>0</v>
      </c>
    </row>
    <row r="43" spans="1:15" x14ac:dyDescent="0.25">
      <c r="A43" s="10"/>
      <c r="B43" s="22"/>
      <c r="C43" s="1"/>
      <c r="D43" s="1"/>
      <c r="E43" s="11"/>
      <c r="F43" s="11"/>
      <c r="G43" s="2">
        <f t="shared" si="1"/>
        <v>0</v>
      </c>
      <c r="H43" s="2"/>
      <c r="I43" s="1"/>
      <c r="J43" s="1"/>
      <c r="K43" s="1"/>
      <c r="L43" s="2"/>
      <c r="M43" s="2"/>
      <c r="N43" s="2">
        <f t="shared" si="2"/>
        <v>0</v>
      </c>
      <c r="O43" s="25">
        <f t="shared" si="3"/>
        <v>0</v>
      </c>
    </row>
    <row r="44" spans="1:15" x14ac:dyDescent="0.25">
      <c r="A44" s="10"/>
      <c r="B44" s="22"/>
      <c r="C44" s="1"/>
      <c r="D44" s="1"/>
      <c r="E44" s="11"/>
      <c r="F44" s="11"/>
      <c r="G44" s="2">
        <f t="shared" si="1"/>
        <v>0</v>
      </c>
      <c r="H44" s="2"/>
      <c r="I44" s="1"/>
      <c r="J44" s="1"/>
      <c r="K44" s="1"/>
      <c r="L44" s="2"/>
      <c r="M44" s="2"/>
      <c r="N44" s="2">
        <f t="shared" si="2"/>
        <v>0</v>
      </c>
      <c r="O44" s="25">
        <f t="shared" si="3"/>
        <v>0</v>
      </c>
    </row>
    <row r="45" spans="1:15" x14ac:dyDescent="0.25">
      <c r="A45" s="10"/>
      <c r="B45" s="22"/>
      <c r="C45" s="1"/>
      <c r="D45" s="1"/>
      <c r="E45" s="11"/>
      <c r="F45" s="11"/>
      <c r="G45" s="2">
        <f t="shared" si="1"/>
        <v>0</v>
      </c>
      <c r="H45" s="2"/>
      <c r="I45" s="1"/>
      <c r="J45" s="1"/>
      <c r="K45" s="1"/>
      <c r="L45" s="2"/>
      <c r="M45" s="2"/>
      <c r="N45" s="2">
        <f t="shared" si="2"/>
        <v>0</v>
      </c>
      <c r="O45" s="25">
        <f t="shared" si="3"/>
        <v>0</v>
      </c>
    </row>
    <row r="46" spans="1:15" x14ac:dyDescent="0.25">
      <c r="A46" s="10"/>
      <c r="B46" s="22"/>
      <c r="C46" s="1"/>
      <c r="D46" s="1"/>
      <c r="E46" s="11"/>
      <c r="F46" s="11"/>
      <c r="G46" s="2">
        <f t="shared" si="1"/>
        <v>0</v>
      </c>
      <c r="H46" s="2"/>
      <c r="I46" s="1"/>
      <c r="J46" s="1"/>
      <c r="K46" s="1"/>
      <c r="L46" s="2"/>
      <c r="M46" s="2"/>
      <c r="N46" s="2">
        <f t="shared" si="2"/>
        <v>0</v>
      </c>
      <c r="O46" s="25">
        <f t="shared" si="3"/>
        <v>0</v>
      </c>
    </row>
    <row r="47" spans="1:15" x14ac:dyDescent="0.25">
      <c r="A47" s="10"/>
      <c r="B47" s="22"/>
      <c r="C47" s="1"/>
      <c r="D47" s="1"/>
      <c r="E47" s="11"/>
      <c r="F47" s="11"/>
      <c r="G47" s="2">
        <f t="shared" si="1"/>
        <v>0</v>
      </c>
      <c r="H47" s="2"/>
      <c r="I47" s="1"/>
      <c r="J47" s="1"/>
      <c r="K47" s="1"/>
      <c r="L47" s="2"/>
      <c r="M47" s="2"/>
      <c r="N47" s="2">
        <f t="shared" si="2"/>
        <v>0</v>
      </c>
      <c r="O47" s="25">
        <f t="shared" si="3"/>
        <v>0</v>
      </c>
    </row>
    <row r="48" spans="1:15" x14ac:dyDescent="0.25">
      <c r="A48" s="10"/>
      <c r="B48" s="22"/>
      <c r="C48" s="1"/>
      <c r="D48" s="1"/>
      <c r="E48" s="11"/>
      <c r="F48" s="11"/>
      <c r="G48" s="2">
        <f t="shared" si="1"/>
        <v>0</v>
      </c>
      <c r="H48" s="2"/>
      <c r="I48" s="1"/>
      <c r="J48" s="1"/>
      <c r="K48" s="1"/>
      <c r="L48" s="2"/>
      <c r="M48" s="2"/>
      <c r="N48" s="2">
        <f t="shared" si="2"/>
        <v>0</v>
      </c>
      <c r="O48" s="25">
        <f t="shared" si="3"/>
        <v>0</v>
      </c>
    </row>
    <row r="49" spans="1:15" x14ac:dyDescent="0.25">
      <c r="A49" s="10"/>
      <c r="B49" s="22"/>
      <c r="C49" s="1"/>
      <c r="D49" s="1"/>
      <c r="E49" s="11"/>
      <c r="F49" s="11"/>
      <c r="G49" s="2">
        <f t="shared" si="1"/>
        <v>0</v>
      </c>
      <c r="H49" s="2"/>
      <c r="I49" s="1"/>
      <c r="J49" s="1"/>
      <c r="K49" s="1"/>
      <c r="L49" s="2"/>
      <c r="M49" s="2"/>
      <c r="N49" s="2">
        <f t="shared" si="2"/>
        <v>0</v>
      </c>
      <c r="O49" s="25">
        <f t="shared" si="3"/>
        <v>0</v>
      </c>
    </row>
    <row r="50" spans="1:15" x14ac:dyDescent="0.25">
      <c r="A50" s="10"/>
      <c r="B50" s="22"/>
      <c r="C50" s="1"/>
      <c r="D50" s="1"/>
      <c r="E50" s="11"/>
      <c r="F50" s="11"/>
      <c r="G50" s="2">
        <f t="shared" si="1"/>
        <v>0</v>
      </c>
      <c r="H50" s="2"/>
      <c r="I50" s="1"/>
      <c r="J50" s="1"/>
      <c r="K50" s="1"/>
      <c r="L50" s="2"/>
      <c r="M50" s="2"/>
      <c r="N50" s="2">
        <f t="shared" si="2"/>
        <v>0</v>
      </c>
      <c r="O50" s="25">
        <f t="shared" si="3"/>
        <v>0</v>
      </c>
    </row>
    <row r="51" spans="1:15" x14ac:dyDescent="0.25">
      <c r="A51" s="10"/>
      <c r="B51" s="22"/>
      <c r="C51" s="1"/>
      <c r="D51" s="1"/>
      <c r="E51" s="11"/>
      <c r="F51" s="11"/>
      <c r="G51" s="2">
        <f t="shared" si="1"/>
        <v>0</v>
      </c>
      <c r="H51" s="2"/>
      <c r="I51" s="1"/>
      <c r="J51" s="1"/>
      <c r="K51" s="1"/>
      <c r="L51" s="2"/>
      <c r="M51" s="2"/>
      <c r="N51" s="2">
        <f t="shared" si="2"/>
        <v>0</v>
      </c>
      <c r="O51" s="25">
        <f t="shared" si="3"/>
        <v>0</v>
      </c>
    </row>
    <row r="52" spans="1:15" x14ac:dyDescent="0.25">
      <c r="A52" s="10"/>
      <c r="B52" s="22"/>
      <c r="C52" s="1"/>
      <c r="D52" s="1"/>
      <c r="E52" s="11"/>
      <c r="F52" s="11"/>
      <c r="G52" s="2">
        <f t="shared" si="1"/>
        <v>0</v>
      </c>
      <c r="H52" s="2"/>
      <c r="I52" s="1"/>
      <c r="J52" s="1"/>
      <c r="K52" s="1"/>
      <c r="L52" s="2"/>
      <c r="M52" s="2"/>
      <c r="N52" s="2">
        <f t="shared" si="2"/>
        <v>0</v>
      </c>
      <c r="O52" s="25">
        <f t="shared" si="3"/>
        <v>0</v>
      </c>
    </row>
    <row r="53" spans="1:15" x14ac:dyDescent="0.25">
      <c r="A53" s="10"/>
      <c r="B53" s="22"/>
      <c r="C53" s="1"/>
      <c r="D53" s="1"/>
      <c r="E53" s="11"/>
      <c r="F53" s="11"/>
      <c r="G53" s="2">
        <f t="shared" si="1"/>
        <v>0</v>
      </c>
      <c r="H53" s="2"/>
      <c r="I53" s="1"/>
      <c r="J53" s="1"/>
      <c r="K53" s="1"/>
      <c r="L53" s="2"/>
      <c r="M53" s="2"/>
      <c r="N53" s="2">
        <f t="shared" si="2"/>
        <v>0</v>
      </c>
      <c r="O53" s="25">
        <f t="shared" si="3"/>
        <v>0</v>
      </c>
    </row>
    <row r="54" spans="1:15" x14ac:dyDescent="0.25">
      <c r="A54" s="10"/>
      <c r="B54" s="22"/>
      <c r="C54" s="1"/>
      <c r="D54" s="1"/>
      <c r="E54" s="11"/>
      <c r="F54" s="11"/>
      <c r="G54" s="2">
        <f t="shared" si="1"/>
        <v>0</v>
      </c>
      <c r="H54" s="2"/>
      <c r="I54" s="1"/>
      <c r="J54" s="1"/>
      <c r="K54" s="1"/>
      <c r="L54" s="2"/>
      <c r="M54" s="2"/>
      <c r="N54" s="2">
        <f t="shared" si="2"/>
        <v>0</v>
      </c>
      <c r="O54" s="25">
        <f t="shared" si="3"/>
        <v>0</v>
      </c>
    </row>
    <row r="55" spans="1:15" x14ac:dyDescent="0.25">
      <c r="A55" s="16"/>
      <c r="B55" s="23"/>
      <c r="C55" s="17"/>
      <c r="D55" s="17"/>
      <c r="E55" s="18"/>
      <c r="F55" s="18"/>
      <c r="G55" s="19">
        <f t="shared" si="1"/>
        <v>0</v>
      </c>
      <c r="H55" s="19"/>
      <c r="I55" s="17"/>
      <c r="J55" s="17"/>
      <c r="K55" s="17"/>
      <c r="L55" s="19"/>
      <c r="M55" s="19"/>
      <c r="N55" s="2">
        <f t="shared" si="2"/>
        <v>0</v>
      </c>
      <c r="O55" s="25">
        <f t="shared" si="3"/>
        <v>0</v>
      </c>
    </row>
    <row r="56" spans="1:15" x14ac:dyDescent="0.25">
      <c r="A56" s="10"/>
      <c r="B56" s="22"/>
      <c r="C56" s="1"/>
      <c r="D56" s="1"/>
      <c r="E56" s="11"/>
      <c r="F56" s="11"/>
      <c r="G56" s="2">
        <f t="shared" si="1"/>
        <v>0</v>
      </c>
      <c r="H56" s="2"/>
      <c r="I56" s="1"/>
      <c r="J56" s="1"/>
      <c r="K56" s="1"/>
      <c r="L56" s="2"/>
      <c r="M56" s="2"/>
      <c r="N56" s="2">
        <f t="shared" si="2"/>
        <v>0</v>
      </c>
      <c r="O56" s="25">
        <f t="shared" si="3"/>
        <v>0</v>
      </c>
    </row>
    <row r="57" spans="1:15" x14ac:dyDescent="0.25">
      <c r="A57" s="10"/>
      <c r="B57" s="22"/>
      <c r="C57" s="1"/>
      <c r="D57" s="1"/>
      <c r="E57" s="11"/>
      <c r="F57" s="11"/>
      <c r="G57" s="2">
        <f t="shared" si="1"/>
        <v>0</v>
      </c>
      <c r="H57" s="2"/>
      <c r="I57" s="1"/>
      <c r="J57" s="1"/>
      <c r="K57" s="1"/>
      <c r="L57" s="2"/>
      <c r="M57" s="2"/>
      <c r="N57" s="2">
        <f t="shared" si="2"/>
        <v>0</v>
      </c>
      <c r="O57" s="25">
        <f t="shared" si="3"/>
        <v>0</v>
      </c>
    </row>
    <row r="58" spans="1:15" x14ac:dyDescent="0.25">
      <c r="A58" s="10"/>
      <c r="B58" s="22"/>
      <c r="C58" s="1"/>
      <c r="D58" s="1"/>
      <c r="E58" s="11"/>
      <c r="F58" s="11"/>
      <c r="G58" s="2">
        <f t="shared" si="1"/>
        <v>0</v>
      </c>
      <c r="H58" s="2"/>
      <c r="I58" s="1"/>
      <c r="J58" s="1"/>
      <c r="K58" s="1"/>
      <c r="L58" s="2"/>
      <c r="M58" s="2"/>
      <c r="N58" s="2">
        <f t="shared" si="2"/>
        <v>0</v>
      </c>
      <c r="O58" s="25">
        <f t="shared" si="3"/>
        <v>0</v>
      </c>
    </row>
    <row r="59" spans="1:15" x14ac:dyDescent="0.25">
      <c r="A59" s="10"/>
      <c r="B59" s="22"/>
      <c r="C59" s="1"/>
      <c r="D59" s="1"/>
      <c r="E59" s="11"/>
      <c r="F59" s="11"/>
      <c r="G59" s="2">
        <f t="shared" si="1"/>
        <v>0</v>
      </c>
      <c r="H59" s="2"/>
      <c r="I59" s="1"/>
      <c r="J59" s="1"/>
      <c r="K59" s="1"/>
      <c r="L59" s="2"/>
      <c r="M59" s="2"/>
      <c r="N59" s="2">
        <f t="shared" si="2"/>
        <v>0</v>
      </c>
      <c r="O59" s="25">
        <f t="shared" si="3"/>
        <v>0</v>
      </c>
    </row>
    <row r="60" spans="1:15" x14ac:dyDescent="0.25">
      <c r="A60" s="10"/>
      <c r="B60" s="22"/>
      <c r="C60" s="1"/>
      <c r="D60" s="1"/>
      <c r="E60" s="11"/>
      <c r="F60" s="11"/>
      <c r="G60" s="2">
        <f t="shared" si="1"/>
        <v>0</v>
      </c>
      <c r="H60" s="2"/>
      <c r="I60" s="1"/>
      <c r="J60" s="1"/>
      <c r="K60" s="1"/>
      <c r="L60" s="2"/>
      <c r="M60" s="2"/>
      <c r="N60" s="2">
        <f t="shared" si="2"/>
        <v>0</v>
      </c>
      <c r="O60" s="25">
        <f t="shared" si="3"/>
        <v>0</v>
      </c>
    </row>
    <row r="61" spans="1:15" x14ac:dyDescent="0.25">
      <c r="A61" s="10"/>
      <c r="B61" s="22"/>
      <c r="C61" s="1"/>
      <c r="D61" s="1"/>
      <c r="E61" s="11"/>
      <c r="F61" s="11"/>
      <c r="G61" s="2">
        <f t="shared" si="1"/>
        <v>0</v>
      </c>
      <c r="H61" s="2"/>
      <c r="I61" s="1"/>
      <c r="J61" s="1"/>
      <c r="K61" s="1"/>
      <c r="L61" s="2"/>
      <c r="M61" s="2"/>
      <c r="N61" s="2">
        <f t="shared" si="2"/>
        <v>0</v>
      </c>
      <c r="O61" s="25">
        <f t="shared" si="3"/>
        <v>0</v>
      </c>
    </row>
    <row r="62" spans="1:15" x14ac:dyDescent="0.25">
      <c r="A62" s="16"/>
      <c r="B62" s="23"/>
      <c r="C62" s="17"/>
      <c r="D62" s="17"/>
      <c r="E62" s="18"/>
      <c r="F62" s="18"/>
      <c r="G62" s="19">
        <f t="shared" si="1"/>
        <v>0</v>
      </c>
      <c r="H62" s="19"/>
      <c r="I62" s="17"/>
      <c r="J62" s="17"/>
      <c r="K62" s="17"/>
      <c r="L62" s="19"/>
      <c r="M62" s="19"/>
      <c r="N62" s="2">
        <f t="shared" si="2"/>
        <v>0</v>
      </c>
      <c r="O62" s="25">
        <f t="shared" si="3"/>
        <v>0</v>
      </c>
    </row>
    <row r="63" spans="1:15" x14ac:dyDescent="0.25">
      <c r="A63" s="10"/>
      <c r="B63" s="22"/>
      <c r="C63" s="1"/>
      <c r="D63" s="1"/>
      <c r="E63" s="11"/>
      <c r="F63" s="11"/>
      <c r="G63" s="2">
        <f t="shared" si="1"/>
        <v>0</v>
      </c>
      <c r="H63" s="2"/>
      <c r="I63" s="1"/>
      <c r="J63" s="1"/>
      <c r="K63" s="1"/>
      <c r="L63" s="2"/>
      <c r="M63" s="2"/>
      <c r="N63" s="2">
        <f t="shared" si="2"/>
        <v>0</v>
      </c>
      <c r="O63" s="25">
        <f t="shared" si="3"/>
        <v>0</v>
      </c>
    </row>
    <row r="64" spans="1:15" x14ac:dyDescent="0.25">
      <c r="A64" s="10"/>
      <c r="B64" s="22"/>
      <c r="C64" s="1"/>
      <c r="D64" s="1"/>
      <c r="E64" s="11"/>
      <c r="F64" s="11"/>
      <c r="G64" s="2">
        <f t="shared" si="1"/>
        <v>0</v>
      </c>
      <c r="H64" s="2"/>
      <c r="I64" s="1"/>
      <c r="J64" s="1"/>
      <c r="K64" s="1"/>
      <c r="L64" s="2"/>
      <c r="M64" s="2"/>
      <c r="N64" s="2">
        <f t="shared" si="2"/>
        <v>0</v>
      </c>
      <c r="O64" s="25">
        <f t="shared" si="3"/>
        <v>0</v>
      </c>
    </row>
    <row r="65" spans="1:15" x14ac:dyDescent="0.25">
      <c r="A65" s="10"/>
      <c r="B65" s="22"/>
      <c r="C65" s="1"/>
      <c r="D65" s="1"/>
      <c r="E65" s="11"/>
      <c r="F65" s="11"/>
      <c r="G65" s="2">
        <f t="shared" si="1"/>
        <v>0</v>
      </c>
      <c r="H65" s="2"/>
      <c r="I65" s="1"/>
      <c r="J65" s="1"/>
      <c r="K65" s="1"/>
      <c r="L65" s="2"/>
      <c r="M65" s="2"/>
      <c r="N65" s="2">
        <f t="shared" si="2"/>
        <v>0</v>
      </c>
      <c r="O65" s="25">
        <f t="shared" si="3"/>
        <v>0</v>
      </c>
    </row>
    <row r="66" spans="1:15" x14ac:dyDescent="0.25">
      <c r="A66" s="10"/>
      <c r="B66" s="22"/>
      <c r="C66" s="1"/>
      <c r="D66" s="1"/>
      <c r="E66" s="11"/>
      <c r="F66" s="11"/>
      <c r="G66" s="2">
        <f t="shared" si="1"/>
        <v>0</v>
      </c>
      <c r="H66" s="2"/>
      <c r="I66" s="1"/>
      <c r="J66" s="1"/>
      <c r="K66" s="1"/>
      <c r="L66" s="2"/>
      <c r="M66" s="2"/>
      <c r="N66" s="2">
        <f t="shared" si="2"/>
        <v>0</v>
      </c>
      <c r="O66" s="25">
        <f t="shared" si="3"/>
        <v>0</v>
      </c>
    </row>
    <row r="67" spans="1:15" x14ac:dyDescent="0.25">
      <c r="A67" s="10"/>
      <c r="B67" s="22"/>
      <c r="C67" s="1"/>
      <c r="D67" s="1"/>
      <c r="E67" s="11"/>
      <c r="F67" s="11"/>
      <c r="G67" s="2">
        <f t="shared" si="1"/>
        <v>0</v>
      </c>
      <c r="H67" s="2"/>
      <c r="I67" s="1"/>
      <c r="J67" s="1"/>
      <c r="K67" s="1"/>
      <c r="L67" s="2"/>
      <c r="M67" s="2"/>
      <c r="N67" s="2">
        <f t="shared" si="2"/>
        <v>0</v>
      </c>
      <c r="O67" s="25">
        <f t="shared" si="3"/>
        <v>0</v>
      </c>
    </row>
    <row r="68" spans="1:15" x14ac:dyDescent="0.25">
      <c r="A68" s="34"/>
      <c r="B68" s="35"/>
      <c r="C68" s="36"/>
      <c r="D68" s="36"/>
      <c r="E68" s="37"/>
      <c r="F68" s="37"/>
      <c r="G68" s="38">
        <f t="shared" si="1"/>
        <v>0</v>
      </c>
      <c r="H68" s="38"/>
      <c r="I68" s="36"/>
      <c r="J68" s="36"/>
      <c r="K68" s="36"/>
      <c r="L68" s="38"/>
      <c r="M68" s="38"/>
      <c r="N68" s="38">
        <f t="shared" si="2"/>
        <v>0</v>
      </c>
      <c r="O68" s="39">
        <f t="shared" si="3"/>
        <v>0</v>
      </c>
    </row>
    <row r="69" spans="1:15" x14ac:dyDescent="0.25">
      <c r="A69" s="34"/>
      <c r="B69" s="35"/>
      <c r="C69" s="36"/>
      <c r="D69" s="36"/>
      <c r="E69" s="37"/>
      <c r="F69" s="37"/>
      <c r="G69" s="38">
        <f t="shared" si="1"/>
        <v>0</v>
      </c>
      <c r="H69" s="38"/>
      <c r="I69" s="36"/>
      <c r="J69" s="36"/>
      <c r="K69" s="36"/>
      <c r="L69" s="38"/>
      <c r="M69" s="38"/>
      <c r="N69" s="38">
        <f t="shared" si="2"/>
        <v>0</v>
      </c>
      <c r="O69" s="39">
        <f t="shared" si="3"/>
        <v>0</v>
      </c>
    </row>
    <row r="70" spans="1:15" x14ac:dyDescent="0.25">
      <c r="A70" s="10"/>
      <c r="B70" s="22"/>
      <c r="C70" s="1"/>
      <c r="D70" s="1"/>
      <c r="E70" s="11"/>
      <c r="F70" s="11"/>
      <c r="G70" s="2">
        <f t="shared" si="1"/>
        <v>0</v>
      </c>
      <c r="H70" s="2"/>
      <c r="I70" s="1"/>
      <c r="J70" s="1"/>
      <c r="K70" s="1"/>
      <c r="L70" s="2"/>
      <c r="M70" s="2"/>
      <c r="N70" s="2">
        <f t="shared" si="2"/>
        <v>0</v>
      </c>
      <c r="O70" s="25">
        <f t="shared" si="3"/>
        <v>0</v>
      </c>
    </row>
    <row r="71" spans="1:15" x14ac:dyDescent="0.25">
      <c r="A71" s="10"/>
      <c r="B71" s="22"/>
      <c r="C71" s="1"/>
      <c r="D71" s="1"/>
      <c r="E71" s="11"/>
      <c r="F71" s="11"/>
      <c r="G71" s="2">
        <f t="shared" ref="G71:G80" si="4">G70+E71-F71</f>
        <v>0</v>
      </c>
      <c r="H71" s="2"/>
      <c r="I71" s="1"/>
      <c r="J71" s="1"/>
      <c r="K71" s="1"/>
      <c r="L71" s="2"/>
      <c r="M71" s="2"/>
      <c r="N71" s="2">
        <f t="shared" si="2"/>
        <v>0</v>
      </c>
      <c r="O71" s="25">
        <f t="shared" si="3"/>
        <v>0</v>
      </c>
    </row>
    <row r="72" spans="1:15" x14ac:dyDescent="0.25">
      <c r="A72" s="10"/>
      <c r="B72" s="22"/>
      <c r="C72" s="1"/>
      <c r="D72" s="1"/>
      <c r="E72" s="11"/>
      <c r="F72" s="11"/>
      <c r="G72" s="2">
        <f t="shared" si="4"/>
        <v>0</v>
      </c>
      <c r="H72" s="2"/>
      <c r="I72" s="1"/>
      <c r="J72" s="1"/>
      <c r="K72" s="1"/>
      <c r="L72" s="2"/>
      <c r="M72" s="2"/>
      <c r="N72" s="2">
        <f t="shared" si="2"/>
        <v>0</v>
      </c>
      <c r="O72" s="25">
        <f t="shared" si="3"/>
        <v>0</v>
      </c>
    </row>
    <row r="73" spans="1:15" x14ac:dyDescent="0.25">
      <c r="A73" s="10"/>
      <c r="B73" s="22"/>
      <c r="C73" s="1"/>
      <c r="D73" s="1"/>
      <c r="E73" s="11"/>
      <c r="F73" s="11"/>
      <c r="G73" s="2">
        <f t="shared" si="4"/>
        <v>0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25">
        <f t="shared" si="3"/>
        <v>0</v>
      </c>
    </row>
    <row r="74" spans="1:15" x14ac:dyDescent="0.25">
      <c r="A74" s="10"/>
      <c r="B74" s="22"/>
      <c r="C74" s="1"/>
      <c r="D74" s="1"/>
      <c r="E74" s="11"/>
      <c r="F74" s="11"/>
      <c r="G74" s="2">
        <f t="shared" si="4"/>
        <v>0</v>
      </c>
      <c r="H74" s="2"/>
      <c r="I74" s="1"/>
      <c r="J74" s="1"/>
      <c r="K74" s="1"/>
      <c r="L74" s="2"/>
      <c r="M74" s="2"/>
      <c r="N74" s="2">
        <f t="shared" si="5"/>
        <v>0</v>
      </c>
      <c r="O74" s="25">
        <f t="shared" si="3"/>
        <v>0</v>
      </c>
    </row>
    <row r="75" spans="1:15" x14ac:dyDescent="0.25">
      <c r="A75" s="10"/>
      <c r="B75" s="22"/>
      <c r="C75" s="1"/>
      <c r="D75" s="1"/>
      <c r="E75" s="11"/>
      <c r="F75" s="11"/>
      <c r="G75" s="2">
        <f t="shared" si="4"/>
        <v>0</v>
      </c>
      <c r="H75" s="2"/>
      <c r="I75" s="1"/>
      <c r="J75" s="1"/>
      <c r="K75" s="1"/>
      <c r="L75" s="2"/>
      <c r="M75" s="2"/>
      <c r="N75" s="2">
        <f t="shared" si="5"/>
        <v>0</v>
      </c>
      <c r="O75" s="25">
        <f t="shared" si="3"/>
        <v>0</v>
      </c>
    </row>
    <row r="76" spans="1:15" x14ac:dyDescent="0.25">
      <c r="A76" s="10"/>
      <c r="B76" s="22"/>
      <c r="C76" s="1"/>
      <c r="D76" s="1"/>
      <c r="E76" s="11"/>
      <c r="F76" s="11"/>
      <c r="G76" s="2">
        <f t="shared" si="4"/>
        <v>0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25">
        <f t="shared" si="3"/>
        <v>0</v>
      </c>
    </row>
    <row r="77" spans="1:15" x14ac:dyDescent="0.25">
      <c r="A77" s="10"/>
      <c r="B77" s="22"/>
      <c r="C77" s="1"/>
      <c r="D77" s="1"/>
      <c r="E77" s="11"/>
      <c r="F77" s="11"/>
      <c r="G77" s="2">
        <f t="shared" si="4"/>
        <v>0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25">
        <f t="shared" si="3"/>
        <v>0</v>
      </c>
    </row>
    <row r="78" spans="1:15" x14ac:dyDescent="0.25">
      <c r="A78" s="10"/>
      <c r="B78" s="22"/>
      <c r="C78" s="1"/>
      <c r="D78" s="1"/>
      <c r="E78" s="11"/>
      <c r="F78" s="11"/>
      <c r="G78" s="2">
        <f t="shared" si="4"/>
        <v>0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25">
        <f t="shared" si="3"/>
        <v>0</v>
      </c>
    </row>
    <row r="79" spans="1:15" x14ac:dyDescent="0.25">
      <c r="A79" s="10"/>
      <c r="B79" s="22"/>
      <c r="C79" s="1"/>
      <c r="D79" s="1"/>
      <c r="E79" s="11"/>
      <c r="F79" s="11"/>
      <c r="G79" s="2">
        <f t="shared" si="4"/>
        <v>0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25">
        <f t="shared" si="3"/>
        <v>0</v>
      </c>
    </row>
    <row r="80" spans="1:15" x14ac:dyDescent="0.25">
      <c r="A80" s="10"/>
      <c r="B80" s="22"/>
      <c r="C80" s="1"/>
      <c r="D80" s="1"/>
      <c r="E80" s="11"/>
      <c r="F80" s="11"/>
      <c r="G80" s="2">
        <f t="shared" si="4"/>
        <v>0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25">
        <f t="shared" si="3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350"/>
  <sheetViews>
    <sheetView topLeftCell="A68" workbookViewId="0">
      <selection activeCell="G75" sqref="G75"/>
    </sheetView>
  </sheetViews>
  <sheetFormatPr baseColWidth="10" defaultRowHeight="15" x14ac:dyDescent="0.25"/>
  <cols>
    <col min="2" max="2" width="12.7109375" bestFit="1" customWidth="1"/>
    <col min="3" max="3" width="15.5703125" style="92" customWidth="1"/>
    <col min="4" max="4" width="20.5703125" customWidth="1"/>
    <col min="5" max="5" width="17.42578125" customWidth="1"/>
    <col min="6" max="7" width="16.28515625" customWidth="1"/>
    <col min="8" max="8" width="13.28515625" customWidth="1"/>
    <col min="9" max="9" width="13.5703125" bestFit="1" customWidth="1"/>
    <col min="10" max="10" width="14.28515625" customWidth="1"/>
    <col min="11" max="11" width="16.85546875" customWidth="1"/>
    <col min="12" max="12" width="15.28515625" customWidth="1"/>
    <col min="13" max="13" width="13.140625" style="78" customWidth="1"/>
  </cols>
  <sheetData>
    <row r="1" spans="1:14" x14ac:dyDescent="0.25">
      <c r="A1" s="29">
        <v>4241083350</v>
      </c>
    </row>
    <row r="2" spans="1:14" x14ac:dyDescent="0.25">
      <c r="A2" s="4" t="s">
        <v>3</v>
      </c>
      <c r="B2" s="20">
        <v>9211311.0099999998</v>
      </c>
      <c r="E2" s="26" t="s">
        <v>9</v>
      </c>
      <c r="F2" s="27" t="s">
        <v>10</v>
      </c>
      <c r="G2" s="28" t="s">
        <v>13</v>
      </c>
      <c r="H2" s="28" t="s">
        <v>4</v>
      </c>
      <c r="I2" s="27" t="s">
        <v>8</v>
      </c>
      <c r="J2" s="27" t="s">
        <v>19</v>
      </c>
      <c r="K2" s="30" t="s">
        <v>12</v>
      </c>
      <c r="L2" s="24"/>
      <c r="M2" s="123"/>
    </row>
    <row r="3" spans="1:14" x14ac:dyDescent="0.25">
      <c r="A3" s="4" t="s">
        <v>7</v>
      </c>
      <c r="B3" s="20">
        <v>0</v>
      </c>
      <c r="C3" s="114"/>
      <c r="D3" s="5"/>
      <c r="E3" s="3">
        <f>SUM(E5:E2229)</f>
        <v>198063541</v>
      </c>
      <c r="F3" s="3">
        <f>SUM(F5:F3500)</f>
        <v>152000000</v>
      </c>
      <c r="G3" s="3">
        <f>B2+E3-F3</f>
        <v>55274852.00999999</v>
      </c>
      <c r="H3" s="15">
        <f>SUM(L5:L80)</f>
        <v>30287000</v>
      </c>
      <c r="I3" s="25">
        <f>SUM(H5:H380)</f>
        <v>43135500</v>
      </c>
      <c r="J3" s="25">
        <f>SUM(I5:I80)</f>
        <v>138951500</v>
      </c>
      <c r="K3" s="25">
        <f>SUM(J5:J80)</f>
        <v>200000</v>
      </c>
      <c r="L3" s="13"/>
      <c r="M3" s="123"/>
      <c r="N3" s="5"/>
    </row>
    <row r="4" spans="1:14" x14ac:dyDescent="0.25">
      <c r="A4" s="6" t="s">
        <v>0</v>
      </c>
      <c r="B4" s="6" t="s">
        <v>15</v>
      </c>
      <c r="C4" s="93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24" t="s">
        <v>35</v>
      </c>
    </row>
    <row r="5" spans="1:14" x14ac:dyDescent="0.25">
      <c r="A5" s="34">
        <v>44108</v>
      </c>
      <c r="B5" s="35"/>
      <c r="C5" s="35" t="s">
        <v>36</v>
      </c>
      <c r="D5" s="36" t="s">
        <v>38</v>
      </c>
      <c r="E5" s="37"/>
      <c r="F5" s="37">
        <v>1900000</v>
      </c>
      <c r="G5" s="38">
        <f>B2+E5-F5</f>
        <v>7311311.0099999998</v>
      </c>
      <c r="H5" s="72">
        <v>729500</v>
      </c>
      <c r="I5" s="72">
        <v>1550500</v>
      </c>
      <c r="J5" s="67"/>
      <c r="K5" s="37">
        <f>H5+I5-J5</f>
        <v>2280000</v>
      </c>
      <c r="L5" s="38">
        <f>H5+I5+J5-F5</f>
        <v>380000</v>
      </c>
      <c r="M5" s="128">
        <f>F5*0.2</f>
        <v>380000</v>
      </c>
    </row>
    <row r="6" spans="1:14" x14ac:dyDescent="0.25">
      <c r="A6" s="34">
        <v>44112</v>
      </c>
      <c r="B6" s="35"/>
      <c r="C6" s="35" t="s">
        <v>36</v>
      </c>
      <c r="D6" s="36" t="s">
        <v>59</v>
      </c>
      <c r="E6" s="37"/>
      <c r="F6" s="37">
        <v>1100000</v>
      </c>
      <c r="G6" s="38">
        <f>G5+E6-F6</f>
        <v>6211311.0099999998</v>
      </c>
      <c r="H6" s="72">
        <v>240000</v>
      </c>
      <c r="I6" s="72">
        <v>1080000</v>
      </c>
      <c r="J6" s="67"/>
      <c r="K6" s="37">
        <f t="shared" ref="K6:K69" si="0">H6+I6-J6</f>
        <v>1320000</v>
      </c>
      <c r="L6" s="38">
        <f t="shared" ref="L6:L69" si="1">H6+I6+J6-F6</f>
        <v>220000</v>
      </c>
      <c r="M6" s="128">
        <f t="shared" ref="M6:M69" si="2">F6*0.2</f>
        <v>220000</v>
      </c>
    </row>
    <row r="7" spans="1:14" x14ac:dyDescent="0.25">
      <c r="A7" s="34">
        <v>44112</v>
      </c>
      <c r="B7" s="35"/>
      <c r="C7" s="35" t="s">
        <v>36</v>
      </c>
      <c r="D7" s="36" t="s">
        <v>62</v>
      </c>
      <c r="E7" s="11"/>
      <c r="F7" s="37">
        <v>600000</v>
      </c>
      <c r="G7" s="38">
        <f t="shared" ref="G7:G70" si="3">G6+E7-F7</f>
        <v>5611311.0099999998</v>
      </c>
      <c r="H7" s="72"/>
      <c r="I7" s="72">
        <v>720000</v>
      </c>
      <c r="J7" s="67"/>
      <c r="K7" s="37">
        <f t="shared" si="0"/>
        <v>720000</v>
      </c>
      <c r="L7" s="38">
        <f t="shared" si="1"/>
        <v>120000</v>
      </c>
      <c r="M7" s="128">
        <f t="shared" si="2"/>
        <v>120000</v>
      </c>
    </row>
    <row r="8" spans="1:14" x14ac:dyDescent="0.25">
      <c r="A8" s="10">
        <v>44114</v>
      </c>
      <c r="B8" s="22"/>
      <c r="C8" s="35" t="s">
        <v>34</v>
      </c>
      <c r="D8" s="1"/>
      <c r="E8" s="11">
        <v>10451504</v>
      </c>
      <c r="F8" s="11"/>
      <c r="G8" s="2">
        <f t="shared" si="3"/>
        <v>16062815.01</v>
      </c>
      <c r="H8" s="73"/>
      <c r="I8" s="40"/>
      <c r="J8" s="67"/>
      <c r="K8" s="11">
        <f t="shared" si="0"/>
        <v>0</v>
      </c>
      <c r="L8" s="2">
        <f t="shared" si="1"/>
        <v>0</v>
      </c>
      <c r="M8" s="128">
        <f t="shared" si="2"/>
        <v>0</v>
      </c>
    </row>
    <row r="9" spans="1:14" x14ac:dyDescent="0.25">
      <c r="A9" s="10">
        <v>44114</v>
      </c>
      <c r="B9" s="22"/>
      <c r="C9" s="35" t="s">
        <v>36</v>
      </c>
      <c r="D9" s="1"/>
      <c r="E9" s="11"/>
      <c r="F9" s="11">
        <v>3750000</v>
      </c>
      <c r="G9" s="2">
        <f t="shared" si="3"/>
        <v>12312815.01</v>
      </c>
      <c r="H9" s="73">
        <v>980000</v>
      </c>
      <c r="I9" s="40">
        <v>3460000</v>
      </c>
      <c r="J9" s="67"/>
      <c r="K9" s="11">
        <f t="shared" si="0"/>
        <v>4440000</v>
      </c>
      <c r="L9" s="2">
        <f t="shared" si="1"/>
        <v>690000</v>
      </c>
      <c r="M9" s="128">
        <f t="shared" si="2"/>
        <v>750000</v>
      </c>
    </row>
    <row r="10" spans="1:14" x14ac:dyDescent="0.25">
      <c r="A10" s="10">
        <v>44115</v>
      </c>
      <c r="B10" s="22"/>
      <c r="C10" s="35" t="s">
        <v>36</v>
      </c>
      <c r="D10" s="1" t="s">
        <v>75</v>
      </c>
      <c r="E10" s="11"/>
      <c r="F10" s="11">
        <v>1250000</v>
      </c>
      <c r="G10" s="2">
        <f t="shared" si="3"/>
        <v>11062815.01</v>
      </c>
      <c r="H10" s="73">
        <v>180000</v>
      </c>
      <c r="I10" s="40">
        <v>1320000</v>
      </c>
      <c r="J10" s="67"/>
      <c r="K10" s="11">
        <f t="shared" si="0"/>
        <v>1500000</v>
      </c>
      <c r="L10" s="2">
        <f t="shared" si="1"/>
        <v>250000</v>
      </c>
      <c r="M10" s="128">
        <f t="shared" si="2"/>
        <v>250000</v>
      </c>
    </row>
    <row r="11" spans="1:14" x14ac:dyDescent="0.25">
      <c r="A11" s="10">
        <v>44116</v>
      </c>
      <c r="B11" s="22"/>
      <c r="C11" s="35" t="s">
        <v>36</v>
      </c>
      <c r="D11" s="1" t="s">
        <v>77</v>
      </c>
      <c r="E11" s="11"/>
      <c r="F11" s="11">
        <v>5900000</v>
      </c>
      <c r="G11" s="2">
        <f t="shared" si="3"/>
        <v>5162815.01</v>
      </c>
      <c r="H11" s="73">
        <v>2544000</v>
      </c>
      <c r="I11" s="40">
        <v>4536000</v>
      </c>
      <c r="J11" s="67"/>
      <c r="K11" s="11">
        <f t="shared" si="0"/>
        <v>7080000</v>
      </c>
      <c r="L11" s="2">
        <f t="shared" si="1"/>
        <v>1180000</v>
      </c>
      <c r="M11" s="128">
        <f t="shared" si="2"/>
        <v>1180000</v>
      </c>
    </row>
    <row r="12" spans="1:14" x14ac:dyDescent="0.25">
      <c r="A12" s="10">
        <v>44118</v>
      </c>
      <c r="B12" s="22"/>
      <c r="C12" s="35" t="s">
        <v>36</v>
      </c>
      <c r="D12" s="1" t="s">
        <v>84</v>
      </c>
      <c r="E12" s="11"/>
      <c r="F12" s="11">
        <v>5050000</v>
      </c>
      <c r="G12" s="2">
        <f t="shared" si="3"/>
        <v>112815.00999999978</v>
      </c>
      <c r="H12" s="73">
        <v>5002000</v>
      </c>
      <c r="I12" s="40">
        <v>1080000</v>
      </c>
      <c r="J12" s="67"/>
      <c r="K12" s="11">
        <f t="shared" si="0"/>
        <v>6082000</v>
      </c>
      <c r="L12" s="2">
        <f t="shared" si="1"/>
        <v>1032000</v>
      </c>
      <c r="M12" s="128">
        <f t="shared" si="2"/>
        <v>1010000</v>
      </c>
    </row>
    <row r="13" spans="1:14" x14ac:dyDescent="0.25">
      <c r="A13" s="10">
        <v>44124</v>
      </c>
      <c r="B13" s="22"/>
      <c r="C13" s="35" t="s">
        <v>34</v>
      </c>
      <c r="D13" s="1"/>
      <c r="E13" s="1">
        <v>20903010</v>
      </c>
      <c r="F13" s="11"/>
      <c r="G13" s="2">
        <f t="shared" si="3"/>
        <v>21015825.009999998</v>
      </c>
      <c r="H13" s="73"/>
      <c r="I13" s="40"/>
      <c r="J13" s="67"/>
      <c r="K13" s="11">
        <f t="shared" si="0"/>
        <v>0</v>
      </c>
      <c r="L13" s="2">
        <f t="shared" si="1"/>
        <v>0</v>
      </c>
      <c r="M13" s="128">
        <f t="shared" si="2"/>
        <v>0</v>
      </c>
    </row>
    <row r="14" spans="1:14" x14ac:dyDescent="0.25">
      <c r="A14" s="10">
        <v>44125</v>
      </c>
      <c r="B14" s="22"/>
      <c r="C14" s="35" t="s">
        <v>36</v>
      </c>
      <c r="D14" s="1" t="s">
        <v>104</v>
      </c>
      <c r="E14" s="11"/>
      <c r="F14" s="11">
        <v>3050000</v>
      </c>
      <c r="G14" s="2">
        <f t="shared" si="3"/>
        <v>17965825.009999998</v>
      </c>
      <c r="H14" s="73">
        <v>960000</v>
      </c>
      <c r="I14" s="40">
        <v>2700000</v>
      </c>
      <c r="J14" s="67"/>
      <c r="K14" s="11">
        <f t="shared" si="0"/>
        <v>3660000</v>
      </c>
      <c r="L14" s="2">
        <f t="shared" si="1"/>
        <v>610000</v>
      </c>
      <c r="M14" s="128">
        <f t="shared" si="2"/>
        <v>610000</v>
      </c>
    </row>
    <row r="15" spans="1:14" x14ac:dyDescent="0.25">
      <c r="A15" s="10">
        <v>44126</v>
      </c>
      <c r="B15" s="22"/>
      <c r="C15" s="35" t="s">
        <v>36</v>
      </c>
      <c r="D15" s="1" t="s">
        <v>106</v>
      </c>
      <c r="E15" s="11"/>
      <c r="F15" s="11">
        <v>500000</v>
      </c>
      <c r="G15" s="2">
        <f t="shared" si="3"/>
        <v>17465825.009999998</v>
      </c>
      <c r="H15" s="73">
        <v>60000</v>
      </c>
      <c r="I15" s="40">
        <v>540000</v>
      </c>
      <c r="J15" s="67"/>
      <c r="K15" s="11">
        <f t="shared" si="0"/>
        <v>600000</v>
      </c>
      <c r="L15" s="2">
        <f t="shared" si="1"/>
        <v>100000</v>
      </c>
      <c r="M15" s="128">
        <f t="shared" si="2"/>
        <v>100000</v>
      </c>
    </row>
    <row r="16" spans="1:14" x14ac:dyDescent="0.25">
      <c r="A16" s="10">
        <v>44126</v>
      </c>
      <c r="B16" s="22"/>
      <c r="C16" s="35" t="s">
        <v>36</v>
      </c>
      <c r="D16" s="1" t="s">
        <v>58</v>
      </c>
      <c r="E16" s="11"/>
      <c r="F16" s="11">
        <v>1050000</v>
      </c>
      <c r="G16" s="2">
        <f t="shared" si="3"/>
        <v>16415825.009999998</v>
      </c>
      <c r="H16" s="73">
        <v>455000</v>
      </c>
      <c r="I16" s="40">
        <v>745000</v>
      </c>
      <c r="J16" s="67"/>
      <c r="K16" s="11">
        <f t="shared" si="0"/>
        <v>1200000</v>
      </c>
      <c r="L16" s="2">
        <f t="shared" si="1"/>
        <v>150000</v>
      </c>
      <c r="M16" s="128">
        <f t="shared" si="2"/>
        <v>210000</v>
      </c>
    </row>
    <row r="17" spans="1:13" x14ac:dyDescent="0.25">
      <c r="A17" s="10">
        <v>44127</v>
      </c>
      <c r="B17" s="22"/>
      <c r="C17" s="35" t="s">
        <v>36</v>
      </c>
      <c r="D17" s="1" t="s">
        <v>109</v>
      </c>
      <c r="E17" s="11"/>
      <c r="F17" s="11">
        <v>650000</v>
      </c>
      <c r="G17" s="2">
        <f t="shared" si="3"/>
        <v>15765825.009999998</v>
      </c>
      <c r="H17" s="73"/>
      <c r="I17" s="40">
        <v>780000</v>
      </c>
      <c r="J17" s="67"/>
      <c r="K17" s="11">
        <f t="shared" si="0"/>
        <v>780000</v>
      </c>
      <c r="L17" s="2">
        <f t="shared" si="1"/>
        <v>130000</v>
      </c>
      <c r="M17" s="128">
        <f t="shared" si="2"/>
        <v>130000</v>
      </c>
    </row>
    <row r="18" spans="1:13" x14ac:dyDescent="0.25">
      <c r="A18" s="10">
        <v>44127</v>
      </c>
      <c r="B18" s="22"/>
      <c r="C18" s="35" t="s">
        <v>36</v>
      </c>
      <c r="D18" s="1" t="s">
        <v>104</v>
      </c>
      <c r="E18" s="11"/>
      <c r="F18" s="11">
        <v>1150000</v>
      </c>
      <c r="G18" s="2">
        <f t="shared" si="3"/>
        <v>14615825.009999998</v>
      </c>
      <c r="H18" s="73"/>
      <c r="I18" s="40">
        <v>1380000</v>
      </c>
      <c r="J18" s="67"/>
      <c r="K18" s="11">
        <f t="shared" si="0"/>
        <v>1380000</v>
      </c>
      <c r="L18" s="2">
        <f t="shared" si="1"/>
        <v>230000</v>
      </c>
      <c r="M18" s="128">
        <f t="shared" si="2"/>
        <v>230000</v>
      </c>
    </row>
    <row r="19" spans="1:13" x14ac:dyDescent="0.25">
      <c r="A19" s="10">
        <v>44128</v>
      </c>
      <c r="B19" s="22"/>
      <c r="C19" s="35" t="s">
        <v>36</v>
      </c>
      <c r="D19" s="1" t="s">
        <v>115</v>
      </c>
      <c r="E19" s="11"/>
      <c r="F19" s="11">
        <v>1100000</v>
      </c>
      <c r="G19" s="2">
        <f t="shared" si="3"/>
        <v>13515825.009999998</v>
      </c>
      <c r="H19" s="73">
        <v>240000</v>
      </c>
      <c r="I19" s="40">
        <v>1080000</v>
      </c>
      <c r="J19" s="67"/>
      <c r="K19" s="11">
        <f t="shared" si="0"/>
        <v>1320000</v>
      </c>
      <c r="L19" s="2">
        <f t="shared" si="1"/>
        <v>220000</v>
      </c>
      <c r="M19" s="128">
        <f t="shared" si="2"/>
        <v>220000</v>
      </c>
    </row>
    <row r="20" spans="1:13" x14ac:dyDescent="0.25">
      <c r="A20" s="10">
        <v>44128</v>
      </c>
      <c r="B20" s="22"/>
      <c r="C20" s="35" t="s">
        <v>36</v>
      </c>
      <c r="D20" s="1" t="s">
        <v>85</v>
      </c>
      <c r="E20" s="11"/>
      <c r="F20" s="11">
        <v>1250000</v>
      </c>
      <c r="G20" s="2">
        <f t="shared" si="3"/>
        <v>12265825.009999998</v>
      </c>
      <c r="H20" s="73">
        <v>300000</v>
      </c>
      <c r="I20" s="40">
        <v>1200000</v>
      </c>
      <c r="J20" s="67"/>
      <c r="K20" s="11">
        <f t="shared" si="0"/>
        <v>1500000</v>
      </c>
      <c r="L20" s="2">
        <f t="shared" si="1"/>
        <v>250000</v>
      </c>
      <c r="M20" s="128">
        <f t="shared" si="2"/>
        <v>250000</v>
      </c>
    </row>
    <row r="21" spans="1:13" x14ac:dyDescent="0.25">
      <c r="A21" s="10">
        <v>44129</v>
      </c>
      <c r="B21" s="22"/>
      <c r="C21" s="35" t="s">
        <v>36</v>
      </c>
      <c r="D21" s="1" t="s">
        <v>104</v>
      </c>
      <c r="E21" s="11"/>
      <c r="F21" s="11">
        <v>500000</v>
      </c>
      <c r="G21" s="2">
        <f t="shared" si="3"/>
        <v>11765825.009999998</v>
      </c>
      <c r="H21" s="73">
        <v>600000</v>
      </c>
      <c r="I21" s="40"/>
      <c r="J21" s="67"/>
      <c r="K21" s="11">
        <f t="shared" si="0"/>
        <v>600000</v>
      </c>
      <c r="L21" s="2">
        <f t="shared" si="1"/>
        <v>100000</v>
      </c>
      <c r="M21" s="128">
        <f t="shared" si="2"/>
        <v>100000</v>
      </c>
    </row>
    <row r="22" spans="1:13" x14ac:dyDescent="0.25">
      <c r="A22" s="10">
        <v>44130</v>
      </c>
      <c r="B22" s="22"/>
      <c r="C22" s="35" t="s">
        <v>36</v>
      </c>
      <c r="D22" s="1" t="s">
        <v>120</v>
      </c>
      <c r="E22" s="11"/>
      <c r="F22" s="11">
        <v>800000</v>
      </c>
      <c r="G22" s="2">
        <f t="shared" si="3"/>
        <v>10965825.009999998</v>
      </c>
      <c r="H22" s="73">
        <v>580000</v>
      </c>
      <c r="I22" s="40">
        <v>380000</v>
      </c>
      <c r="J22" s="67"/>
      <c r="K22" s="11">
        <f t="shared" si="0"/>
        <v>960000</v>
      </c>
      <c r="L22" s="2">
        <f t="shared" si="1"/>
        <v>160000</v>
      </c>
      <c r="M22" s="128">
        <f t="shared" si="2"/>
        <v>160000</v>
      </c>
    </row>
    <row r="23" spans="1:13" x14ac:dyDescent="0.25">
      <c r="A23" s="10">
        <v>44130</v>
      </c>
      <c r="B23" s="22"/>
      <c r="C23" s="35" t="s">
        <v>36</v>
      </c>
      <c r="D23" s="1" t="s">
        <v>85</v>
      </c>
      <c r="E23" s="1"/>
      <c r="F23" s="11">
        <v>1000000</v>
      </c>
      <c r="G23" s="2">
        <f t="shared" si="3"/>
        <v>9965825.0099999979</v>
      </c>
      <c r="H23" s="73">
        <v>480000</v>
      </c>
      <c r="I23" s="40">
        <v>720000</v>
      </c>
      <c r="J23" s="67"/>
      <c r="K23" s="11">
        <f t="shared" si="0"/>
        <v>1200000</v>
      </c>
      <c r="L23" s="2">
        <f t="shared" si="1"/>
        <v>200000</v>
      </c>
      <c r="M23" s="128">
        <f t="shared" si="2"/>
        <v>200000</v>
      </c>
    </row>
    <row r="24" spans="1:13" x14ac:dyDescent="0.25">
      <c r="A24" s="10">
        <v>44131</v>
      </c>
      <c r="B24" s="22"/>
      <c r="C24" s="35" t="s">
        <v>36</v>
      </c>
      <c r="D24" s="1" t="s">
        <v>121</v>
      </c>
      <c r="E24" s="11"/>
      <c r="F24" s="11">
        <v>2950000</v>
      </c>
      <c r="G24" s="2">
        <f t="shared" si="3"/>
        <v>7015825.0099999979</v>
      </c>
      <c r="H24" s="73">
        <v>1410000</v>
      </c>
      <c r="I24" s="40">
        <v>1560000</v>
      </c>
      <c r="J24" s="67"/>
      <c r="K24" s="11">
        <f t="shared" si="0"/>
        <v>2970000</v>
      </c>
      <c r="L24" s="2">
        <f t="shared" si="1"/>
        <v>20000</v>
      </c>
      <c r="M24" s="128">
        <f t="shared" si="2"/>
        <v>590000</v>
      </c>
    </row>
    <row r="25" spans="1:13" x14ac:dyDescent="0.25">
      <c r="A25" s="10">
        <v>44131</v>
      </c>
      <c r="B25" s="22"/>
      <c r="C25" s="35" t="s">
        <v>36</v>
      </c>
      <c r="D25" s="1" t="s">
        <v>58</v>
      </c>
      <c r="E25" s="11"/>
      <c r="F25" s="11">
        <v>2800000</v>
      </c>
      <c r="G25" s="2">
        <f t="shared" si="3"/>
        <v>4215825.0099999979</v>
      </c>
      <c r="H25" s="73">
        <v>70000</v>
      </c>
      <c r="I25" s="40">
        <v>3290000</v>
      </c>
      <c r="J25" s="67"/>
      <c r="K25" s="11">
        <f t="shared" si="0"/>
        <v>3360000</v>
      </c>
      <c r="L25" s="2">
        <f t="shared" si="1"/>
        <v>560000</v>
      </c>
      <c r="M25" s="128">
        <f t="shared" si="2"/>
        <v>560000</v>
      </c>
    </row>
    <row r="26" spans="1:13" x14ac:dyDescent="0.25">
      <c r="A26" s="10">
        <v>44132</v>
      </c>
      <c r="B26" s="22"/>
      <c r="C26" s="35" t="s">
        <v>36</v>
      </c>
      <c r="D26" s="1" t="s">
        <v>122</v>
      </c>
      <c r="E26" s="11"/>
      <c r="F26" s="11">
        <v>300000</v>
      </c>
      <c r="G26" s="2">
        <f t="shared" si="3"/>
        <v>3915825.0099999979</v>
      </c>
      <c r="H26" s="73"/>
      <c r="I26" s="40">
        <v>360000</v>
      </c>
      <c r="J26" s="67"/>
      <c r="K26" s="11">
        <f t="shared" si="0"/>
        <v>360000</v>
      </c>
      <c r="L26" s="2">
        <f t="shared" si="1"/>
        <v>60000</v>
      </c>
      <c r="M26" s="128">
        <f t="shared" si="2"/>
        <v>60000</v>
      </c>
    </row>
    <row r="27" spans="1:13" x14ac:dyDescent="0.25">
      <c r="A27" s="10">
        <v>44132</v>
      </c>
      <c r="B27" s="22"/>
      <c r="C27" s="35" t="s">
        <v>36</v>
      </c>
      <c r="D27" s="1" t="s">
        <v>124</v>
      </c>
      <c r="E27" s="11"/>
      <c r="F27" s="11">
        <v>1300000</v>
      </c>
      <c r="G27" s="2">
        <f t="shared" si="3"/>
        <v>2615825.0099999979</v>
      </c>
      <c r="H27" s="73">
        <v>980000</v>
      </c>
      <c r="I27" s="40">
        <v>600000</v>
      </c>
      <c r="J27" s="67"/>
      <c r="K27" s="11">
        <f t="shared" si="0"/>
        <v>1580000</v>
      </c>
      <c r="L27" s="2">
        <f t="shared" si="1"/>
        <v>280000</v>
      </c>
      <c r="M27" s="128">
        <f t="shared" si="2"/>
        <v>260000</v>
      </c>
    </row>
    <row r="28" spans="1:13" x14ac:dyDescent="0.25">
      <c r="A28" s="10">
        <v>44133</v>
      </c>
      <c r="B28" s="22"/>
      <c r="C28" s="35" t="s">
        <v>36</v>
      </c>
      <c r="D28" s="1" t="s">
        <v>115</v>
      </c>
      <c r="E28" s="11"/>
      <c r="F28" s="11">
        <v>1600000</v>
      </c>
      <c r="G28" s="2">
        <f t="shared" si="3"/>
        <v>1015825.0099999979</v>
      </c>
      <c r="H28" s="73">
        <v>120000</v>
      </c>
      <c r="I28" s="40">
        <v>1800000</v>
      </c>
      <c r="J28" s="67"/>
      <c r="K28" s="11">
        <f t="shared" si="0"/>
        <v>1920000</v>
      </c>
      <c r="L28" s="2">
        <f t="shared" si="1"/>
        <v>320000</v>
      </c>
      <c r="M28" s="128">
        <f t="shared" si="2"/>
        <v>320000</v>
      </c>
    </row>
    <row r="29" spans="1:13" x14ac:dyDescent="0.25">
      <c r="A29" s="10">
        <v>44133</v>
      </c>
      <c r="B29" s="22"/>
      <c r="C29" s="35" t="s">
        <v>36</v>
      </c>
      <c r="D29" s="1"/>
      <c r="E29" s="11"/>
      <c r="F29" s="11">
        <v>200000</v>
      </c>
      <c r="G29" s="2">
        <f t="shared" si="3"/>
        <v>815825.00999999791</v>
      </c>
      <c r="H29" s="73"/>
      <c r="I29" s="40">
        <v>240000</v>
      </c>
      <c r="J29" s="67"/>
      <c r="K29" s="11">
        <f t="shared" si="0"/>
        <v>240000</v>
      </c>
      <c r="L29" s="2">
        <f t="shared" si="1"/>
        <v>40000</v>
      </c>
      <c r="M29" s="128">
        <f t="shared" si="2"/>
        <v>40000</v>
      </c>
    </row>
    <row r="30" spans="1:13" x14ac:dyDescent="0.25">
      <c r="A30" s="10">
        <v>44134</v>
      </c>
      <c r="B30" s="22"/>
      <c r="C30" s="35" t="s">
        <v>36</v>
      </c>
      <c r="D30" s="1"/>
      <c r="E30" s="11"/>
      <c r="F30" s="11">
        <v>800000</v>
      </c>
      <c r="G30" s="2">
        <f t="shared" si="3"/>
        <v>15825.009999997914</v>
      </c>
      <c r="H30" s="73">
        <v>200000</v>
      </c>
      <c r="I30" s="40">
        <v>760000</v>
      </c>
      <c r="J30" s="67"/>
      <c r="K30" s="11">
        <f t="shared" si="0"/>
        <v>960000</v>
      </c>
      <c r="L30" s="2">
        <f t="shared" si="1"/>
        <v>160000</v>
      </c>
      <c r="M30" s="128">
        <f t="shared" si="2"/>
        <v>160000</v>
      </c>
    </row>
    <row r="31" spans="1:13" x14ac:dyDescent="0.25">
      <c r="A31" s="10">
        <v>44137</v>
      </c>
      <c r="B31" s="22"/>
      <c r="C31" s="35" t="s">
        <v>34</v>
      </c>
      <c r="D31" s="1"/>
      <c r="E31" s="11">
        <v>20903009</v>
      </c>
      <c r="F31" s="11"/>
      <c r="G31" s="2">
        <f t="shared" si="3"/>
        <v>20918834.009999998</v>
      </c>
      <c r="H31" s="73"/>
      <c r="I31" s="40"/>
      <c r="J31" s="67"/>
      <c r="K31" s="11">
        <f t="shared" si="0"/>
        <v>0</v>
      </c>
      <c r="L31" s="2">
        <f t="shared" si="1"/>
        <v>0</v>
      </c>
      <c r="M31" s="128">
        <f t="shared" si="2"/>
        <v>0</v>
      </c>
    </row>
    <row r="32" spans="1:13" x14ac:dyDescent="0.25">
      <c r="A32" s="10">
        <v>44140</v>
      </c>
      <c r="B32" s="22"/>
      <c r="C32" s="35" t="s">
        <v>36</v>
      </c>
      <c r="D32" s="1" t="s">
        <v>116</v>
      </c>
      <c r="E32" s="11"/>
      <c r="F32" s="11">
        <v>1000000</v>
      </c>
      <c r="G32" s="2">
        <f t="shared" si="3"/>
        <v>19918834.009999998</v>
      </c>
      <c r="H32" s="73"/>
      <c r="I32" s="40">
        <v>1200000</v>
      </c>
      <c r="J32" s="67"/>
      <c r="K32" s="11">
        <f t="shared" si="0"/>
        <v>1200000</v>
      </c>
      <c r="L32" s="2">
        <f t="shared" si="1"/>
        <v>200000</v>
      </c>
      <c r="M32" s="128">
        <f t="shared" si="2"/>
        <v>200000</v>
      </c>
    </row>
    <row r="33" spans="1:14" x14ac:dyDescent="0.25">
      <c r="A33" s="10">
        <v>44140</v>
      </c>
      <c r="B33" s="22"/>
      <c r="C33" s="35" t="s">
        <v>36</v>
      </c>
      <c r="D33" s="1" t="s">
        <v>64</v>
      </c>
      <c r="E33" s="11"/>
      <c r="F33" s="11">
        <v>100000</v>
      </c>
      <c r="G33" s="2">
        <f t="shared" si="3"/>
        <v>19818834.009999998</v>
      </c>
      <c r="H33" s="73"/>
      <c r="I33" s="40">
        <v>120000</v>
      </c>
      <c r="J33" s="67"/>
      <c r="K33" s="11">
        <f t="shared" si="0"/>
        <v>120000</v>
      </c>
      <c r="L33" s="2">
        <f t="shared" si="1"/>
        <v>20000</v>
      </c>
      <c r="M33" s="128">
        <f t="shared" si="2"/>
        <v>20000</v>
      </c>
    </row>
    <row r="34" spans="1:14" x14ac:dyDescent="0.25">
      <c r="A34" s="10">
        <v>44141</v>
      </c>
      <c r="B34" s="22"/>
      <c r="C34" s="35" t="s">
        <v>36</v>
      </c>
      <c r="D34" s="1" t="s">
        <v>145</v>
      </c>
      <c r="E34" s="11"/>
      <c r="F34" s="11">
        <v>600000</v>
      </c>
      <c r="G34" s="2">
        <f t="shared" si="3"/>
        <v>19218834.009999998</v>
      </c>
      <c r="H34" s="73">
        <v>120000</v>
      </c>
      <c r="I34" s="40">
        <v>480000</v>
      </c>
      <c r="J34" s="67"/>
      <c r="K34" s="11">
        <f t="shared" si="0"/>
        <v>600000</v>
      </c>
      <c r="L34" s="2">
        <f t="shared" si="1"/>
        <v>0</v>
      </c>
      <c r="M34" s="128">
        <f t="shared" si="2"/>
        <v>120000</v>
      </c>
    </row>
    <row r="35" spans="1:14" x14ac:dyDescent="0.25">
      <c r="A35" s="10">
        <v>44141</v>
      </c>
      <c r="B35" s="22"/>
      <c r="C35" s="35" t="s">
        <v>36</v>
      </c>
      <c r="D35" s="1" t="s">
        <v>64</v>
      </c>
      <c r="E35" s="11"/>
      <c r="F35" s="11">
        <v>900000</v>
      </c>
      <c r="G35" s="2">
        <f t="shared" si="3"/>
        <v>18318834.009999998</v>
      </c>
      <c r="H35" s="73"/>
      <c r="I35" s="40">
        <v>1080000</v>
      </c>
      <c r="J35" s="67"/>
      <c r="K35" s="11">
        <f t="shared" si="0"/>
        <v>1080000</v>
      </c>
      <c r="L35" s="2">
        <f t="shared" si="1"/>
        <v>180000</v>
      </c>
      <c r="M35" s="128">
        <f t="shared" si="2"/>
        <v>180000</v>
      </c>
    </row>
    <row r="36" spans="1:14" x14ac:dyDescent="0.25">
      <c r="A36" s="10">
        <v>44142</v>
      </c>
      <c r="B36" s="22"/>
      <c r="C36" s="35" t="s">
        <v>36</v>
      </c>
      <c r="D36" s="1" t="s">
        <v>115</v>
      </c>
      <c r="E36" s="11"/>
      <c r="F36" s="11">
        <v>700000</v>
      </c>
      <c r="G36" s="2">
        <f t="shared" si="3"/>
        <v>17618834.009999998</v>
      </c>
      <c r="H36" s="73"/>
      <c r="I36" s="40">
        <v>1080000</v>
      </c>
      <c r="J36" s="67"/>
      <c r="K36" s="11">
        <f t="shared" si="0"/>
        <v>1080000</v>
      </c>
      <c r="L36" s="2">
        <f t="shared" si="1"/>
        <v>380000</v>
      </c>
      <c r="M36" s="128">
        <f t="shared" si="2"/>
        <v>140000</v>
      </c>
      <c r="N36" t="s">
        <v>110</v>
      </c>
    </row>
    <row r="37" spans="1:14" x14ac:dyDescent="0.25">
      <c r="A37" s="10">
        <v>44142</v>
      </c>
      <c r="B37" s="22"/>
      <c r="C37" s="35" t="s">
        <v>36</v>
      </c>
      <c r="D37" s="1" t="s">
        <v>64</v>
      </c>
      <c r="E37" s="11"/>
      <c r="F37" s="11">
        <v>1050000</v>
      </c>
      <c r="G37" s="2">
        <f t="shared" si="3"/>
        <v>16568834.009999998</v>
      </c>
      <c r="H37" s="73">
        <v>686000</v>
      </c>
      <c r="I37" s="40">
        <v>460000</v>
      </c>
      <c r="J37" s="67">
        <v>200000</v>
      </c>
      <c r="K37" s="11">
        <f t="shared" si="0"/>
        <v>946000</v>
      </c>
      <c r="L37" s="2">
        <f t="shared" si="1"/>
        <v>296000</v>
      </c>
      <c r="M37" s="128">
        <f t="shared" si="2"/>
        <v>210000</v>
      </c>
    </row>
    <row r="38" spans="1:14" x14ac:dyDescent="0.25">
      <c r="A38" s="16">
        <v>44143</v>
      </c>
      <c r="B38" s="23"/>
      <c r="C38" s="35" t="s">
        <v>36</v>
      </c>
      <c r="D38" s="17" t="s">
        <v>109</v>
      </c>
      <c r="E38" s="18"/>
      <c r="F38" s="18">
        <v>350000</v>
      </c>
      <c r="G38" s="2">
        <f t="shared" si="3"/>
        <v>16218834.009999998</v>
      </c>
      <c r="H38" s="74">
        <v>240000</v>
      </c>
      <c r="I38" s="75">
        <v>180000</v>
      </c>
      <c r="J38" s="67"/>
      <c r="K38" s="11">
        <f t="shared" si="0"/>
        <v>420000</v>
      </c>
      <c r="L38" s="2">
        <f t="shared" si="1"/>
        <v>70000</v>
      </c>
      <c r="M38" s="128">
        <f t="shared" si="2"/>
        <v>70000</v>
      </c>
    </row>
    <row r="39" spans="1:14" x14ac:dyDescent="0.25">
      <c r="A39" s="10">
        <v>44144</v>
      </c>
      <c r="B39" s="22"/>
      <c r="C39" s="35" t="s">
        <v>36</v>
      </c>
      <c r="D39" s="1" t="s">
        <v>64</v>
      </c>
      <c r="E39" s="11"/>
      <c r="F39" s="11">
        <v>1250000</v>
      </c>
      <c r="G39" s="2">
        <f>G38+E39-F39</f>
        <v>14968834.009999998</v>
      </c>
      <c r="H39" s="73">
        <v>1272000</v>
      </c>
      <c r="I39" s="40">
        <v>240000</v>
      </c>
      <c r="J39" s="67"/>
      <c r="K39" s="11">
        <f t="shared" si="0"/>
        <v>1512000</v>
      </c>
      <c r="L39" s="2">
        <f t="shared" si="1"/>
        <v>262000</v>
      </c>
      <c r="M39" s="128">
        <f t="shared" si="2"/>
        <v>250000</v>
      </c>
    </row>
    <row r="40" spans="1:14" x14ac:dyDescent="0.25">
      <c r="A40" s="10">
        <v>44144</v>
      </c>
      <c r="B40" s="22"/>
      <c r="C40" s="35" t="s">
        <v>36</v>
      </c>
      <c r="D40" s="1" t="s">
        <v>64</v>
      </c>
      <c r="E40" s="11"/>
      <c r="F40" s="11">
        <v>1750000</v>
      </c>
      <c r="G40" s="2">
        <f t="shared" si="3"/>
        <v>13218834.009999998</v>
      </c>
      <c r="H40" s="73">
        <v>1080000</v>
      </c>
      <c r="I40" s="40">
        <v>1020000</v>
      </c>
      <c r="J40" s="67"/>
      <c r="K40" s="11">
        <f t="shared" si="0"/>
        <v>2100000</v>
      </c>
      <c r="L40" s="2">
        <f t="shared" si="1"/>
        <v>350000</v>
      </c>
      <c r="M40" s="128">
        <f t="shared" si="2"/>
        <v>350000</v>
      </c>
    </row>
    <row r="41" spans="1:14" x14ac:dyDescent="0.25">
      <c r="A41" s="10">
        <v>44145</v>
      </c>
      <c r="B41" s="22"/>
      <c r="C41" s="35" t="s">
        <v>36</v>
      </c>
      <c r="D41" s="1" t="s">
        <v>120</v>
      </c>
      <c r="E41" s="11"/>
      <c r="F41" s="11">
        <v>1700000</v>
      </c>
      <c r="G41" s="2">
        <f t="shared" si="3"/>
        <v>11518834.009999998</v>
      </c>
      <c r="H41" s="73">
        <v>1807000</v>
      </c>
      <c r="I41" s="40">
        <v>240000</v>
      </c>
      <c r="J41" s="67"/>
      <c r="K41" s="11">
        <f t="shared" si="0"/>
        <v>2047000</v>
      </c>
      <c r="L41" s="2">
        <f t="shared" si="1"/>
        <v>347000</v>
      </c>
      <c r="M41" s="128">
        <f t="shared" si="2"/>
        <v>340000</v>
      </c>
    </row>
    <row r="42" spans="1:14" x14ac:dyDescent="0.25">
      <c r="A42" s="10">
        <v>44145</v>
      </c>
      <c r="B42" s="22"/>
      <c r="C42" s="35" t="s">
        <v>36</v>
      </c>
      <c r="D42" s="1" t="s">
        <v>64</v>
      </c>
      <c r="E42" s="11"/>
      <c r="F42" s="11">
        <v>300000</v>
      </c>
      <c r="G42" s="2">
        <f t="shared" si="3"/>
        <v>11218834.009999998</v>
      </c>
      <c r="H42" s="73">
        <v>120000</v>
      </c>
      <c r="I42" s="40">
        <v>240000</v>
      </c>
      <c r="J42" s="67"/>
      <c r="K42" s="11">
        <f t="shared" si="0"/>
        <v>360000</v>
      </c>
      <c r="L42" s="2">
        <f t="shared" si="1"/>
        <v>60000</v>
      </c>
      <c r="M42" s="128">
        <f t="shared" si="2"/>
        <v>60000</v>
      </c>
    </row>
    <row r="43" spans="1:14" x14ac:dyDescent="0.25">
      <c r="A43" s="10">
        <v>44146</v>
      </c>
      <c r="B43" s="22"/>
      <c r="C43" s="35" t="s">
        <v>36</v>
      </c>
      <c r="D43" s="1"/>
      <c r="E43" s="11"/>
      <c r="F43" s="11">
        <v>2350000</v>
      </c>
      <c r="G43" s="2">
        <f t="shared" si="3"/>
        <v>8868834.0099999979</v>
      </c>
      <c r="H43" s="73">
        <v>0</v>
      </c>
      <c r="I43" s="40">
        <v>2820000</v>
      </c>
      <c r="J43" s="67"/>
      <c r="K43" s="11">
        <f t="shared" si="0"/>
        <v>2820000</v>
      </c>
      <c r="L43" s="2">
        <f t="shared" si="1"/>
        <v>470000</v>
      </c>
      <c r="M43" s="128">
        <f t="shared" si="2"/>
        <v>470000</v>
      </c>
    </row>
    <row r="44" spans="1:14" x14ac:dyDescent="0.25">
      <c r="A44" s="10">
        <v>44147</v>
      </c>
      <c r="B44" s="22"/>
      <c r="C44" s="35" t="s">
        <v>36</v>
      </c>
      <c r="D44" s="1" t="s">
        <v>109</v>
      </c>
      <c r="E44" s="1"/>
      <c r="F44" s="11">
        <v>2300000</v>
      </c>
      <c r="G44" s="2">
        <f t="shared" si="3"/>
        <v>6568834.0099999979</v>
      </c>
      <c r="H44" s="73">
        <v>1440000</v>
      </c>
      <c r="I44" s="40">
        <v>1320000</v>
      </c>
      <c r="J44" s="67"/>
      <c r="K44" s="11">
        <f t="shared" si="0"/>
        <v>2760000</v>
      </c>
      <c r="L44" s="2">
        <f t="shared" si="1"/>
        <v>460000</v>
      </c>
      <c r="M44" s="128">
        <f t="shared" si="2"/>
        <v>460000</v>
      </c>
    </row>
    <row r="45" spans="1:14" x14ac:dyDescent="0.25">
      <c r="A45" s="10">
        <v>44147</v>
      </c>
      <c r="B45" s="22"/>
      <c r="C45" s="35" t="s">
        <v>36</v>
      </c>
      <c r="D45" s="1" t="s">
        <v>64</v>
      </c>
      <c r="E45" s="11"/>
      <c r="F45" s="11">
        <v>1300000</v>
      </c>
      <c r="G45" s="2">
        <f t="shared" si="3"/>
        <v>5268834.0099999979</v>
      </c>
      <c r="H45" s="73"/>
      <c r="I45" s="40">
        <v>1560000</v>
      </c>
      <c r="J45" s="67"/>
      <c r="K45" s="11">
        <f t="shared" si="0"/>
        <v>1560000</v>
      </c>
      <c r="L45" s="2">
        <f t="shared" si="1"/>
        <v>260000</v>
      </c>
      <c r="M45" s="128">
        <f t="shared" si="2"/>
        <v>260000</v>
      </c>
    </row>
    <row r="46" spans="1:14" x14ac:dyDescent="0.25">
      <c r="A46" s="10">
        <v>44148</v>
      </c>
      <c r="B46" s="22"/>
      <c r="C46" s="35" t="s">
        <v>36</v>
      </c>
      <c r="D46" s="1" t="s">
        <v>154</v>
      </c>
      <c r="E46" s="11"/>
      <c r="F46" s="11">
        <v>500000</v>
      </c>
      <c r="G46" s="2">
        <f t="shared" si="3"/>
        <v>4768834.0099999979</v>
      </c>
      <c r="H46" s="73"/>
      <c r="I46" s="40">
        <v>600000</v>
      </c>
      <c r="J46" s="67"/>
      <c r="K46" s="11">
        <f t="shared" si="0"/>
        <v>600000</v>
      </c>
      <c r="L46" s="2">
        <f t="shared" si="1"/>
        <v>100000</v>
      </c>
      <c r="M46" s="128">
        <f t="shared" si="2"/>
        <v>100000</v>
      </c>
    </row>
    <row r="47" spans="1:14" x14ac:dyDescent="0.25">
      <c r="A47" s="10">
        <v>44148</v>
      </c>
      <c r="B47" s="22"/>
      <c r="C47" s="35" t="s">
        <v>36</v>
      </c>
      <c r="D47" s="1" t="s">
        <v>64</v>
      </c>
      <c r="E47" s="11"/>
      <c r="F47" s="11">
        <v>1700000</v>
      </c>
      <c r="G47" s="2">
        <f t="shared" si="3"/>
        <v>3068834.0099999979</v>
      </c>
      <c r="H47" s="73"/>
      <c r="I47" s="40">
        <v>1920000</v>
      </c>
      <c r="J47" s="67"/>
      <c r="K47" s="11">
        <f t="shared" si="0"/>
        <v>1920000</v>
      </c>
      <c r="L47" s="2">
        <f t="shared" si="1"/>
        <v>220000</v>
      </c>
      <c r="M47" s="128">
        <f t="shared" si="2"/>
        <v>340000</v>
      </c>
    </row>
    <row r="48" spans="1:14" x14ac:dyDescent="0.25">
      <c r="A48" s="10">
        <v>44151</v>
      </c>
      <c r="B48" s="22"/>
      <c r="C48" s="35" t="s">
        <v>28</v>
      </c>
      <c r="D48" s="1"/>
      <c r="E48" s="11">
        <v>0</v>
      </c>
      <c r="F48" s="11">
        <v>2700000</v>
      </c>
      <c r="G48" s="2">
        <f t="shared" si="3"/>
        <v>368834.00999999791</v>
      </c>
      <c r="H48" s="73">
        <v>690000</v>
      </c>
      <c r="I48" s="40">
        <v>2550000</v>
      </c>
      <c r="J48" s="67"/>
      <c r="K48" s="11">
        <f t="shared" si="0"/>
        <v>3240000</v>
      </c>
      <c r="L48" s="2">
        <f t="shared" si="1"/>
        <v>540000</v>
      </c>
      <c r="M48" s="128">
        <f t="shared" si="2"/>
        <v>540000</v>
      </c>
    </row>
    <row r="49" spans="1:13" x14ac:dyDescent="0.25">
      <c r="A49" s="10">
        <v>44155</v>
      </c>
      <c r="B49" s="22"/>
      <c r="C49" s="35" t="s">
        <v>34</v>
      </c>
      <c r="D49" s="1"/>
      <c r="E49" s="11">
        <v>20903009</v>
      </c>
      <c r="F49" s="11"/>
      <c r="G49" s="2">
        <f t="shared" si="3"/>
        <v>21271843.009999998</v>
      </c>
      <c r="H49" s="73"/>
      <c r="I49" s="40"/>
      <c r="J49" s="67"/>
      <c r="K49" s="11">
        <f t="shared" si="0"/>
        <v>0</v>
      </c>
      <c r="L49" s="2">
        <f t="shared" si="1"/>
        <v>0</v>
      </c>
      <c r="M49" s="128">
        <f t="shared" si="2"/>
        <v>0</v>
      </c>
    </row>
    <row r="50" spans="1:13" x14ac:dyDescent="0.25">
      <c r="A50" s="10">
        <v>44156</v>
      </c>
      <c r="B50" s="22"/>
      <c r="C50" s="35" t="s">
        <v>36</v>
      </c>
      <c r="D50" s="1" t="s">
        <v>45</v>
      </c>
      <c r="E50" s="11"/>
      <c r="F50" s="11">
        <v>2400000</v>
      </c>
      <c r="G50" s="2">
        <f t="shared" si="3"/>
        <v>18871843.009999998</v>
      </c>
      <c r="H50" s="73">
        <v>1200000</v>
      </c>
      <c r="I50" s="40">
        <v>1680000</v>
      </c>
      <c r="J50" s="67"/>
      <c r="K50" s="11">
        <f t="shared" si="0"/>
        <v>2880000</v>
      </c>
      <c r="L50" s="2">
        <f t="shared" si="1"/>
        <v>480000</v>
      </c>
      <c r="M50" s="128">
        <f t="shared" si="2"/>
        <v>480000</v>
      </c>
    </row>
    <row r="51" spans="1:13" x14ac:dyDescent="0.25">
      <c r="A51" s="10">
        <v>44158</v>
      </c>
      <c r="B51" s="22"/>
      <c r="C51" s="35" t="s">
        <v>36</v>
      </c>
      <c r="D51" s="1" t="s">
        <v>175</v>
      </c>
      <c r="E51" s="11"/>
      <c r="F51" s="11">
        <v>4000000</v>
      </c>
      <c r="G51" s="2">
        <f t="shared" si="3"/>
        <v>14871843.009999998</v>
      </c>
      <c r="H51" s="73">
        <v>2160000</v>
      </c>
      <c r="I51" s="40">
        <v>2640000</v>
      </c>
      <c r="J51" s="67"/>
      <c r="K51" s="11">
        <f t="shared" si="0"/>
        <v>4800000</v>
      </c>
      <c r="L51" s="2">
        <f t="shared" si="1"/>
        <v>800000</v>
      </c>
      <c r="M51" s="128">
        <f t="shared" si="2"/>
        <v>800000</v>
      </c>
    </row>
    <row r="52" spans="1:13" x14ac:dyDescent="0.25">
      <c r="A52" s="10">
        <v>44159</v>
      </c>
      <c r="B52" s="22"/>
      <c r="C52" s="35" t="s">
        <v>36</v>
      </c>
      <c r="D52" s="1" t="s">
        <v>173</v>
      </c>
      <c r="E52" s="11"/>
      <c r="F52" s="11">
        <v>6400000</v>
      </c>
      <c r="G52" s="2">
        <f t="shared" si="3"/>
        <v>8471843.0099999979</v>
      </c>
      <c r="H52" s="73">
        <v>3140000</v>
      </c>
      <c r="I52" s="40">
        <v>4540000</v>
      </c>
      <c r="J52" s="67"/>
      <c r="K52" s="11">
        <f t="shared" si="0"/>
        <v>7680000</v>
      </c>
      <c r="L52" s="2">
        <f t="shared" si="1"/>
        <v>1280000</v>
      </c>
      <c r="M52" s="128">
        <f t="shared" si="2"/>
        <v>1280000</v>
      </c>
    </row>
    <row r="53" spans="1:13" x14ac:dyDescent="0.25">
      <c r="A53" s="10">
        <v>44160</v>
      </c>
      <c r="B53" s="22"/>
      <c r="C53" s="35" t="s">
        <v>36</v>
      </c>
      <c r="D53" s="1"/>
      <c r="E53" s="11"/>
      <c r="F53" s="11">
        <v>4300000</v>
      </c>
      <c r="G53" s="2">
        <f t="shared" si="3"/>
        <v>4171843.0099999979</v>
      </c>
      <c r="H53" s="73">
        <v>240000</v>
      </c>
      <c r="I53" s="40">
        <v>4920000</v>
      </c>
      <c r="J53" s="67"/>
      <c r="K53" s="11">
        <f t="shared" si="0"/>
        <v>5160000</v>
      </c>
      <c r="L53" s="2">
        <f t="shared" si="1"/>
        <v>860000</v>
      </c>
      <c r="M53" s="128">
        <f t="shared" si="2"/>
        <v>860000</v>
      </c>
    </row>
    <row r="54" spans="1:13" x14ac:dyDescent="0.25">
      <c r="A54" s="10">
        <v>44161</v>
      </c>
      <c r="B54" s="22"/>
      <c r="C54" s="35" t="s">
        <v>36</v>
      </c>
      <c r="D54" s="1" t="s">
        <v>62</v>
      </c>
      <c r="E54" s="11"/>
      <c r="F54" s="11">
        <v>3400000</v>
      </c>
      <c r="G54" s="2">
        <f t="shared" si="3"/>
        <v>771843.00999999791</v>
      </c>
      <c r="H54" s="73">
        <v>240000</v>
      </c>
      <c r="I54" s="40">
        <v>3840000</v>
      </c>
      <c r="J54" s="67"/>
      <c r="K54" s="11">
        <f t="shared" si="0"/>
        <v>4080000</v>
      </c>
      <c r="L54" s="2">
        <f t="shared" si="1"/>
        <v>680000</v>
      </c>
      <c r="M54" s="128">
        <f t="shared" si="2"/>
        <v>680000</v>
      </c>
    </row>
    <row r="55" spans="1:13" x14ac:dyDescent="0.25">
      <c r="A55" s="16">
        <v>44162</v>
      </c>
      <c r="B55" s="23"/>
      <c r="C55" s="35" t="s">
        <v>36</v>
      </c>
      <c r="D55" s="17" t="s">
        <v>173</v>
      </c>
      <c r="E55" s="18"/>
      <c r="F55" s="18">
        <v>700000</v>
      </c>
      <c r="G55" s="2">
        <f t="shared" si="3"/>
        <v>71843.009999997914</v>
      </c>
      <c r="H55" s="74"/>
      <c r="I55" s="75">
        <v>840000</v>
      </c>
      <c r="J55" s="67"/>
      <c r="K55" s="11">
        <f t="shared" si="0"/>
        <v>840000</v>
      </c>
      <c r="L55" s="2">
        <f t="shared" si="1"/>
        <v>140000</v>
      </c>
      <c r="M55" s="128">
        <f t="shared" si="2"/>
        <v>140000</v>
      </c>
    </row>
    <row r="56" spans="1:13" x14ac:dyDescent="0.25">
      <c r="A56" s="10">
        <v>44166</v>
      </c>
      <c r="B56" s="22"/>
      <c r="C56" s="35" t="s">
        <v>34</v>
      </c>
      <c r="D56" s="1"/>
      <c r="E56" s="11">
        <v>20903009</v>
      </c>
      <c r="F56" s="11"/>
      <c r="G56" s="2">
        <f t="shared" si="3"/>
        <v>20974852.009999998</v>
      </c>
      <c r="H56" s="73"/>
      <c r="I56" s="40"/>
      <c r="J56" s="67"/>
      <c r="K56" s="11">
        <f t="shared" si="0"/>
        <v>0</v>
      </c>
      <c r="L56" s="2">
        <f t="shared" si="1"/>
        <v>0</v>
      </c>
      <c r="M56" s="128">
        <f t="shared" si="2"/>
        <v>0</v>
      </c>
    </row>
    <row r="57" spans="1:13" x14ac:dyDescent="0.25">
      <c r="A57" s="10">
        <v>44167</v>
      </c>
      <c r="B57" s="22"/>
      <c r="C57" s="35" t="s">
        <v>36</v>
      </c>
      <c r="D57" s="1" t="s">
        <v>92</v>
      </c>
      <c r="E57" s="11"/>
      <c r="F57" s="11">
        <v>5800000</v>
      </c>
      <c r="G57" s="2">
        <f t="shared" si="3"/>
        <v>15174852.009999998</v>
      </c>
      <c r="H57" s="73">
        <v>240000</v>
      </c>
      <c r="I57" s="40">
        <v>6720000</v>
      </c>
      <c r="J57" s="67"/>
      <c r="K57" s="11">
        <f t="shared" si="0"/>
        <v>6960000</v>
      </c>
      <c r="L57" s="2">
        <f t="shared" si="1"/>
        <v>1160000</v>
      </c>
      <c r="M57" s="128">
        <f t="shared" si="2"/>
        <v>1160000</v>
      </c>
    </row>
    <row r="58" spans="1:13" x14ac:dyDescent="0.25">
      <c r="A58" s="10">
        <v>44168</v>
      </c>
      <c r="B58" s="22"/>
      <c r="C58" s="35" t="s">
        <v>36</v>
      </c>
      <c r="D58" s="1" t="s">
        <v>84</v>
      </c>
      <c r="E58" s="11"/>
      <c r="F58" s="11">
        <v>1100000</v>
      </c>
      <c r="G58" s="2">
        <f t="shared" si="3"/>
        <v>14074852.009999998</v>
      </c>
      <c r="H58" s="73">
        <v>1120000</v>
      </c>
      <c r="I58" s="40">
        <v>200000</v>
      </c>
      <c r="J58" s="67"/>
      <c r="K58" s="11">
        <f t="shared" si="0"/>
        <v>1320000</v>
      </c>
      <c r="L58" s="2">
        <f t="shared" si="1"/>
        <v>220000</v>
      </c>
      <c r="M58" s="128">
        <f t="shared" si="2"/>
        <v>220000</v>
      </c>
    </row>
    <row r="59" spans="1:13" x14ac:dyDescent="0.25">
      <c r="A59" s="10">
        <v>44170</v>
      </c>
      <c r="B59" s="22"/>
      <c r="C59" s="35" t="s">
        <v>36</v>
      </c>
      <c r="D59" s="1" t="s">
        <v>188</v>
      </c>
      <c r="E59" s="11"/>
      <c r="F59" s="11">
        <v>3800000</v>
      </c>
      <c r="G59" s="2">
        <f t="shared" si="3"/>
        <v>10274852.009999998</v>
      </c>
      <c r="H59" s="73">
        <v>530000</v>
      </c>
      <c r="I59" s="40">
        <v>4040000</v>
      </c>
      <c r="J59" s="67"/>
      <c r="K59" s="11">
        <f t="shared" si="0"/>
        <v>4570000</v>
      </c>
      <c r="L59" s="2">
        <f t="shared" si="1"/>
        <v>770000</v>
      </c>
      <c r="M59" s="128">
        <f t="shared" si="2"/>
        <v>760000</v>
      </c>
    </row>
    <row r="60" spans="1:13" x14ac:dyDescent="0.25">
      <c r="A60" s="10">
        <v>44171</v>
      </c>
      <c r="B60" s="22"/>
      <c r="C60" s="35" t="s">
        <v>36</v>
      </c>
      <c r="D60" s="1" t="s">
        <v>77</v>
      </c>
      <c r="E60" s="11"/>
      <c r="F60" s="11">
        <v>4500000</v>
      </c>
      <c r="G60" s="2">
        <f t="shared" si="3"/>
        <v>5774852.0099999979</v>
      </c>
      <c r="H60" s="73">
        <v>1320000</v>
      </c>
      <c r="I60" s="40">
        <v>4080000</v>
      </c>
      <c r="J60" s="67"/>
      <c r="K60" s="11">
        <f t="shared" si="0"/>
        <v>5400000</v>
      </c>
      <c r="L60" s="2">
        <f t="shared" si="1"/>
        <v>900000</v>
      </c>
      <c r="M60" s="128">
        <f t="shared" si="2"/>
        <v>900000</v>
      </c>
    </row>
    <row r="61" spans="1:13" x14ac:dyDescent="0.25">
      <c r="A61" s="10">
        <v>44172</v>
      </c>
      <c r="B61" s="22"/>
      <c r="C61" s="35" t="s">
        <v>36</v>
      </c>
      <c r="D61" s="1" t="s">
        <v>175</v>
      </c>
      <c r="E61" s="11"/>
      <c r="F61" s="11">
        <v>5600000</v>
      </c>
      <c r="G61" s="2">
        <f t="shared" si="3"/>
        <v>174852.00999999791</v>
      </c>
      <c r="H61" s="73">
        <v>360000</v>
      </c>
      <c r="I61" s="40">
        <v>6360000</v>
      </c>
      <c r="J61" s="67"/>
      <c r="K61" s="11">
        <f t="shared" si="0"/>
        <v>6720000</v>
      </c>
      <c r="L61" s="2">
        <f t="shared" si="1"/>
        <v>1120000</v>
      </c>
      <c r="M61" s="128">
        <f t="shared" si="2"/>
        <v>1120000</v>
      </c>
    </row>
    <row r="62" spans="1:13" x14ac:dyDescent="0.25">
      <c r="A62" s="16">
        <v>44174</v>
      </c>
      <c r="B62" s="23"/>
      <c r="C62" s="35" t="s">
        <v>34</v>
      </c>
      <c r="D62" s="17"/>
      <c r="E62" s="18">
        <v>20000000</v>
      </c>
      <c r="F62" s="18"/>
      <c r="G62" s="2">
        <f t="shared" si="3"/>
        <v>20174852.009999998</v>
      </c>
      <c r="H62" s="74"/>
      <c r="I62" s="75"/>
      <c r="J62" s="67"/>
      <c r="K62" s="11">
        <f t="shared" si="0"/>
        <v>0</v>
      </c>
      <c r="L62" s="2">
        <f t="shared" si="1"/>
        <v>0</v>
      </c>
      <c r="M62" s="128">
        <f t="shared" si="2"/>
        <v>0</v>
      </c>
    </row>
    <row r="63" spans="1:13" x14ac:dyDescent="0.25">
      <c r="A63" s="10">
        <v>44175</v>
      </c>
      <c r="B63" s="22"/>
      <c r="C63" s="35" t="s">
        <v>36</v>
      </c>
      <c r="D63" s="1" t="s">
        <v>59</v>
      </c>
      <c r="E63" s="11"/>
      <c r="F63" s="11">
        <v>2700000</v>
      </c>
      <c r="G63" s="2">
        <f t="shared" si="3"/>
        <v>17474852.009999998</v>
      </c>
      <c r="H63" s="73">
        <v>600000</v>
      </c>
      <c r="I63" s="40">
        <v>2640000</v>
      </c>
      <c r="J63" s="67"/>
      <c r="K63" s="11">
        <f t="shared" si="0"/>
        <v>3240000</v>
      </c>
      <c r="L63" s="2">
        <f t="shared" si="1"/>
        <v>540000</v>
      </c>
      <c r="M63" s="128">
        <f t="shared" si="2"/>
        <v>540000</v>
      </c>
    </row>
    <row r="64" spans="1:13" x14ac:dyDescent="0.25">
      <c r="A64" s="10">
        <v>44176</v>
      </c>
      <c r="B64" s="22"/>
      <c r="C64" s="35" t="s">
        <v>36</v>
      </c>
      <c r="D64" s="1" t="s">
        <v>216</v>
      </c>
      <c r="E64" s="11"/>
      <c r="F64" s="11">
        <v>6200000</v>
      </c>
      <c r="G64" s="2">
        <f t="shared" si="3"/>
        <v>11274852.009999998</v>
      </c>
      <c r="H64" s="73">
        <v>1340000</v>
      </c>
      <c r="I64" s="40">
        <v>6120000</v>
      </c>
      <c r="J64" s="67"/>
      <c r="K64" s="11">
        <f t="shared" si="0"/>
        <v>7460000</v>
      </c>
      <c r="L64" s="2">
        <f t="shared" si="1"/>
        <v>1260000</v>
      </c>
      <c r="M64" s="128">
        <f t="shared" si="2"/>
        <v>1240000</v>
      </c>
    </row>
    <row r="65" spans="1:14" x14ac:dyDescent="0.25">
      <c r="A65" s="10"/>
      <c r="B65" s="22"/>
      <c r="C65" s="35" t="s">
        <v>36</v>
      </c>
      <c r="D65" s="1"/>
      <c r="E65" s="11"/>
      <c r="F65" s="11">
        <v>3400000</v>
      </c>
      <c r="G65" s="2">
        <f t="shared" si="3"/>
        <v>7874852.0099999979</v>
      </c>
      <c r="H65" s="73">
        <v>2200000</v>
      </c>
      <c r="I65" s="40">
        <v>1920000</v>
      </c>
      <c r="J65" s="67"/>
      <c r="K65" s="11">
        <f t="shared" si="0"/>
        <v>4120000</v>
      </c>
      <c r="L65" s="2">
        <f t="shared" si="1"/>
        <v>720000</v>
      </c>
      <c r="M65" s="128">
        <f t="shared" si="2"/>
        <v>680000</v>
      </c>
    </row>
    <row r="66" spans="1:14" x14ac:dyDescent="0.25">
      <c r="A66" s="10">
        <v>44178</v>
      </c>
      <c r="B66" s="22"/>
      <c r="C66" s="35" t="s">
        <v>36</v>
      </c>
      <c r="D66" s="1" t="s">
        <v>192</v>
      </c>
      <c r="E66" s="11"/>
      <c r="F66" s="11">
        <v>6700000</v>
      </c>
      <c r="G66" s="2">
        <f t="shared" si="3"/>
        <v>1174852.0099999979</v>
      </c>
      <c r="H66" s="73">
        <v>1520000</v>
      </c>
      <c r="I66" s="40">
        <v>6520000</v>
      </c>
      <c r="J66" s="67"/>
      <c r="K66" s="11">
        <f t="shared" si="0"/>
        <v>8040000</v>
      </c>
      <c r="L66" s="2">
        <f t="shared" si="1"/>
        <v>1340000</v>
      </c>
      <c r="M66" s="128">
        <f t="shared" si="2"/>
        <v>1340000</v>
      </c>
    </row>
    <row r="67" spans="1:14" x14ac:dyDescent="0.25">
      <c r="A67" s="10">
        <v>44179</v>
      </c>
      <c r="B67" s="22"/>
      <c r="C67" s="35" t="s">
        <v>36</v>
      </c>
      <c r="D67" s="1" t="s">
        <v>173</v>
      </c>
      <c r="E67" s="11"/>
      <c r="F67" s="11">
        <v>1100000</v>
      </c>
      <c r="G67" s="2">
        <f t="shared" si="3"/>
        <v>74852.009999997914</v>
      </c>
      <c r="H67" s="73">
        <v>220000</v>
      </c>
      <c r="I67" s="40">
        <v>1100000</v>
      </c>
      <c r="J67" s="67"/>
      <c r="K67" s="11">
        <f t="shared" si="0"/>
        <v>1320000</v>
      </c>
      <c r="L67" s="2">
        <f t="shared" si="1"/>
        <v>220000</v>
      </c>
      <c r="M67" s="128">
        <f t="shared" si="2"/>
        <v>220000</v>
      </c>
    </row>
    <row r="68" spans="1:14" x14ac:dyDescent="0.25">
      <c r="A68" s="34"/>
      <c r="B68" s="35"/>
      <c r="C68" s="35" t="s">
        <v>36</v>
      </c>
      <c r="D68" s="36"/>
      <c r="E68" s="18">
        <v>20000000</v>
      </c>
      <c r="F68" s="37"/>
      <c r="G68" s="2">
        <f t="shared" si="3"/>
        <v>20074852.009999998</v>
      </c>
      <c r="H68" s="72"/>
      <c r="I68" s="53"/>
      <c r="J68" s="67"/>
      <c r="K68" s="11">
        <f t="shared" si="0"/>
        <v>0</v>
      </c>
      <c r="L68" s="2">
        <f t="shared" si="1"/>
        <v>0</v>
      </c>
      <c r="M68" s="128">
        <f t="shared" si="2"/>
        <v>0</v>
      </c>
    </row>
    <row r="69" spans="1:14" x14ac:dyDescent="0.25">
      <c r="A69" s="34">
        <v>44182</v>
      </c>
      <c r="B69" s="35"/>
      <c r="C69" s="35" t="s">
        <v>36</v>
      </c>
      <c r="D69" s="36" t="s">
        <v>56</v>
      </c>
      <c r="E69" s="37"/>
      <c r="F69" s="37">
        <v>2200000</v>
      </c>
      <c r="G69" s="2">
        <f t="shared" si="3"/>
        <v>17874852.009999998</v>
      </c>
      <c r="H69" s="72"/>
      <c r="I69" s="53">
        <v>2640000</v>
      </c>
      <c r="J69" s="67"/>
      <c r="K69" s="11">
        <f t="shared" si="0"/>
        <v>2640000</v>
      </c>
      <c r="L69" s="2">
        <f t="shared" si="1"/>
        <v>440000</v>
      </c>
      <c r="M69" s="128">
        <f t="shared" si="2"/>
        <v>440000</v>
      </c>
    </row>
    <row r="70" spans="1:14" x14ac:dyDescent="0.25">
      <c r="A70" s="34">
        <v>44121</v>
      </c>
      <c r="B70" s="35"/>
      <c r="C70" s="35" t="s">
        <v>36</v>
      </c>
      <c r="D70" s="36" t="s">
        <v>237</v>
      </c>
      <c r="E70" s="37"/>
      <c r="F70" s="37">
        <v>10400000</v>
      </c>
      <c r="G70" s="2">
        <f t="shared" si="3"/>
        <v>7474852.0099999979</v>
      </c>
      <c r="H70" s="72">
        <v>120000</v>
      </c>
      <c r="I70" s="53">
        <v>12360000</v>
      </c>
      <c r="J70" s="67"/>
      <c r="K70" s="11">
        <f t="shared" ref="K70:K80" si="4">H70+I70-J70</f>
        <v>12480000</v>
      </c>
      <c r="L70" s="2">
        <f t="shared" ref="L70:L133" si="5">H70+I70+J70-F70</f>
        <v>2080000</v>
      </c>
      <c r="M70" s="128">
        <f t="shared" ref="M70:M80" si="6">F70*0.2</f>
        <v>2080000</v>
      </c>
    </row>
    <row r="71" spans="1:14" x14ac:dyDescent="0.25">
      <c r="A71" s="10"/>
      <c r="B71" s="35"/>
      <c r="C71" s="35" t="s">
        <v>36</v>
      </c>
      <c r="D71" s="36"/>
      <c r="E71" s="11">
        <v>64000000</v>
      </c>
      <c r="F71" s="11"/>
      <c r="G71" s="2">
        <f>G70+E71-F71</f>
        <v>71474852.00999999</v>
      </c>
      <c r="H71" s="73"/>
      <c r="I71" s="40"/>
      <c r="J71" s="67"/>
      <c r="K71" s="11">
        <f t="shared" si="4"/>
        <v>0</v>
      </c>
      <c r="L71" s="2">
        <f t="shared" si="5"/>
        <v>0</v>
      </c>
      <c r="M71" s="128">
        <f t="shared" si="6"/>
        <v>0</v>
      </c>
    </row>
    <row r="72" spans="1:14" x14ac:dyDescent="0.25">
      <c r="A72" s="10"/>
      <c r="B72" s="22"/>
      <c r="C72" s="35" t="s">
        <v>36</v>
      </c>
      <c r="D72" s="1" t="s">
        <v>49</v>
      </c>
      <c r="F72" s="11">
        <v>4800000</v>
      </c>
      <c r="G72" s="2">
        <f>G71+E72-F72</f>
        <v>66674852.00999999</v>
      </c>
      <c r="H72" s="73">
        <v>600000</v>
      </c>
      <c r="I72" s="40">
        <v>5160000</v>
      </c>
      <c r="J72" s="67"/>
      <c r="K72" s="11">
        <f t="shared" si="4"/>
        <v>5760000</v>
      </c>
      <c r="L72" s="2">
        <f t="shared" si="5"/>
        <v>960000</v>
      </c>
      <c r="M72" s="128">
        <f t="shared" si="6"/>
        <v>960000</v>
      </c>
    </row>
    <row r="73" spans="1:14" x14ac:dyDescent="0.25">
      <c r="A73" s="10">
        <v>44184</v>
      </c>
      <c r="B73" s="22"/>
      <c r="C73" s="35" t="s">
        <v>36</v>
      </c>
      <c r="D73" s="1" t="s">
        <v>37</v>
      </c>
      <c r="E73" s="11"/>
      <c r="F73" s="11">
        <v>4500000</v>
      </c>
      <c r="G73" s="2">
        <f t="shared" ref="G73:G80" si="7">G72+E73-F73</f>
        <v>62174852.00999999</v>
      </c>
      <c r="H73" s="73">
        <v>120000</v>
      </c>
      <c r="I73" s="40">
        <v>5280000</v>
      </c>
      <c r="J73" s="67"/>
      <c r="K73" s="11">
        <f t="shared" si="4"/>
        <v>5400000</v>
      </c>
      <c r="L73" s="2">
        <f t="shared" si="5"/>
        <v>900000</v>
      </c>
      <c r="M73" s="128">
        <f t="shared" si="6"/>
        <v>900000</v>
      </c>
    </row>
    <row r="74" spans="1:14" x14ac:dyDescent="0.25">
      <c r="A74" s="10"/>
      <c r="B74" s="22"/>
      <c r="C74" s="35" t="s">
        <v>36</v>
      </c>
      <c r="D74" s="1"/>
      <c r="E74" s="11"/>
      <c r="F74" s="11">
        <v>6900000</v>
      </c>
      <c r="G74" s="2">
        <f t="shared" si="7"/>
        <v>55274852.00999999</v>
      </c>
      <c r="H74" s="73">
        <v>2040000</v>
      </c>
      <c r="I74" s="40">
        <v>6240000</v>
      </c>
      <c r="J74" s="67"/>
      <c r="K74" s="11">
        <f t="shared" si="4"/>
        <v>8280000</v>
      </c>
      <c r="L74" s="2">
        <f t="shared" si="5"/>
        <v>1380000</v>
      </c>
      <c r="M74" s="128">
        <f t="shared" si="6"/>
        <v>1380000</v>
      </c>
    </row>
    <row r="75" spans="1:14" x14ac:dyDescent="0.25">
      <c r="A75" s="10">
        <v>44186</v>
      </c>
      <c r="B75" s="22"/>
      <c r="C75" s="35" t="s">
        <v>36</v>
      </c>
      <c r="D75" s="1" t="s">
        <v>92</v>
      </c>
      <c r="E75" s="11"/>
      <c r="F75" s="11"/>
      <c r="G75" s="2">
        <f t="shared" si="7"/>
        <v>55274852.00999999</v>
      </c>
      <c r="H75" s="73">
        <v>240000</v>
      </c>
      <c r="I75" s="40">
        <v>120000</v>
      </c>
      <c r="J75" s="67"/>
      <c r="K75" s="11">
        <f t="shared" si="4"/>
        <v>360000</v>
      </c>
      <c r="L75" s="2">
        <f t="shared" si="5"/>
        <v>360000</v>
      </c>
      <c r="M75" s="128">
        <f t="shared" si="6"/>
        <v>0</v>
      </c>
      <c r="N75" s="167" t="s">
        <v>240</v>
      </c>
    </row>
    <row r="76" spans="1:14" x14ac:dyDescent="0.25">
      <c r="A76" s="10"/>
      <c r="B76" s="22"/>
      <c r="C76" s="35" t="s">
        <v>36</v>
      </c>
      <c r="D76" s="1"/>
      <c r="E76" s="11"/>
      <c r="F76" s="11"/>
      <c r="G76" s="2">
        <f t="shared" si="7"/>
        <v>55274852.00999999</v>
      </c>
      <c r="H76" s="73"/>
      <c r="I76" s="40"/>
      <c r="J76" s="67"/>
      <c r="K76" s="11">
        <f t="shared" si="4"/>
        <v>0</v>
      </c>
      <c r="L76" s="2">
        <f t="shared" si="5"/>
        <v>0</v>
      </c>
      <c r="M76" s="128">
        <f t="shared" si="6"/>
        <v>0</v>
      </c>
    </row>
    <row r="77" spans="1:14" x14ac:dyDescent="0.25">
      <c r="A77" s="10"/>
      <c r="B77" s="22"/>
      <c r="C77" s="35" t="s">
        <v>36</v>
      </c>
      <c r="D77" s="1"/>
      <c r="E77" s="11"/>
      <c r="F77" s="11"/>
      <c r="G77" s="2">
        <f t="shared" si="7"/>
        <v>55274852.00999999</v>
      </c>
      <c r="H77" s="73"/>
      <c r="I77" s="40"/>
      <c r="J77" s="67"/>
      <c r="K77" s="11">
        <f t="shared" si="4"/>
        <v>0</v>
      </c>
      <c r="L77" s="2">
        <f t="shared" si="5"/>
        <v>0</v>
      </c>
      <c r="M77" s="128">
        <f t="shared" si="6"/>
        <v>0</v>
      </c>
    </row>
    <row r="78" spans="1:14" x14ac:dyDescent="0.25">
      <c r="A78" s="10"/>
      <c r="B78" s="22"/>
      <c r="C78" s="35" t="s">
        <v>36</v>
      </c>
      <c r="D78" s="1"/>
      <c r="E78" s="11"/>
      <c r="F78" s="11"/>
      <c r="G78" s="2">
        <f t="shared" si="7"/>
        <v>55274852.00999999</v>
      </c>
      <c r="H78" s="73"/>
      <c r="I78" s="40"/>
      <c r="J78" s="67"/>
      <c r="K78" s="11">
        <f t="shared" si="4"/>
        <v>0</v>
      </c>
      <c r="L78" s="2">
        <f t="shared" si="5"/>
        <v>0</v>
      </c>
      <c r="M78" s="128">
        <f t="shared" si="6"/>
        <v>0</v>
      </c>
    </row>
    <row r="79" spans="1:14" x14ac:dyDescent="0.25">
      <c r="A79" s="10"/>
      <c r="B79" s="22"/>
      <c r="C79" s="35" t="s">
        <v>36</v>
      </c>
      <c r="D79" s="1"/>
      <c r="E79" s="11"/>
      <c r="F79" s="11"/>
      <c r="G79" s="2">
        <f t="shared" si="7"/>
        <v>55274852.00999999</v>
      </c>
      <c r="H79" s="73"/>
      <c r="I79" s="40"/>
      <c r="J79" s="67"/>
      <c r="K79" s="11">
        <f t="shared" si="4"/>
        <v>0</v>
      </c>
      <c r="L79" s="2">
        <f t="shared" si="5"/>
        <v>0</v>
      </c>
      <c r="M79" s="128">
        <f t="shared" si="6"/>
        <v>0</v>
      </c>
    </row>
    <row r="80" spans="1:14" x14ac:dyDescent="0.25">
      <c r="A80" s="10"/>
      <c r="B80" s="22"/>
      <c r="C80" s="35" t="s">
        <v>36</v>
      </c>
      <c r="D80" s="1"/>
      <c r="E80" s="11"/>
      <c r="F80" s="11"/>
      <c r="G80" s="2">
        <f t="shared" si="7"/>
        <v>55274852.00999999</v>
      </c>
      <c r="H80" s="73"/>
      <c r="I80" s="40"/>
      <c r="J80" s="67"/>
      <c r="K80" s="11">
        <f t="shared" si="4"/>
        <v>0</v>
      </c>
      <c r="L80" s="2">
        <f t="shared" si="5"/>
        <v>0</v>
      </c>
      <c r="M80" s="128">
        <f t="shared" si="6"/>
        <v>0</v>
      </c>
    </row>
    <row r="81" spans="1:13" x14ac:dyDescent="0.25">
      <c r="A81" s="10"/>
      <c r="B81" s="22"/>
      <c r="C81" s="35" t="s">
        <v>36</v>
      </c>
      <c r="D81" s="1"/>
      <c r="E81" s="11"/>
      <c r="F81" s="11"/>
      <c r="G81" s="2">
        <f t="shared" ref="G81:G144" si="8">G80+E81-F81</f>
        <v>55274852.00999999</v>
      </c>
      <c r="H81" s="73"/>
      <c r="I81" s="40"/>
      <c r="J81" s="67"/>
      <c r="K81" s="11">
        <f t="shared" ref="K81:K144" si="9">H81+I81-J81</f>
        <v>0</v>
      </c>
      <c r="L81" s="2">
        <f t="shared" si="5"/>
        <v>0</v>
      </c>
      <c r="M81" s="128">
        <f t="shared" ref="M81:M144" si="10">F81*0.2</f>
        <v>0</v>
      </c>
    </row>
    <row r="82" spans="1:13" x14ac:dyDescent="0.25">
      <c r="A82" s="10"/>
      <c r="B82" s="22"/>
      <c r="C82" s="35" t="s">
        <v>36</v>
      </c>
      <c r="D82" s="1"/>
      <c r="E82" s="11"/>
      <c r="F82" s="11"/>
      <c r="G82" s="2">
        <f t="shared" si="8"/>
        <v>55274852.00999999</v>
      </c>
      <c r="H82" s="73"/>
      <c r="I82" s="40"/>
      <c r="J82" s="67"/>
      <c r="K82" s="11">
        <f t="shared" si="9"/>
        <v>0</v>
      </c>
      <c r="L82" s="2">
        <f t="shared" si="5"/>
        <v>0</v>
      </c>
      <c r="M82" s="128">
        <f t="shared" si="10"/>
        <v>0</v>
      </c>
    </row>
    <row r="83" spans="1:13" x14ac:dyDescent="0.25">
      <c r="A83" s="10"/>
      <c r="B83" s="22"/>
      <c r="C83" s="35" t="s">
        <v>36</v>
      </c>
      <c r="D83" s="1"/>
      <c r="E83" s="11"/>
      <c r="F83" s="11"/>
      <c r="G83" s="2">
        <f t="shared" si="8"/>
        <v>55274852.00999999</v>
      </c>
      <c r="H83" s="73"/>
      <c r="I83" s="40"/>
      <c r="J83" s="67"/>
      <c r="K83" s="11">
        <f t="shared" si="9"/>
        <v>0</v>
      </c>
      <c r="L83" s="2">
        <f t="shared" si="5"/>
        <v>0</v>
      </c>
      <c r="M83" s="128">
        <f t="shared" si="10"/>
        <v>0</v>
      </c>
    </row>
    <row r="84" spans="1:13" x14ac:dyDescent="0.25">
      <c r="A84" s="10"/>
      <c r="B84" s="22"/>
      <c r="C84" s="35" t="s">
        <v>36</v>
      </c>
      <c r="D84" s="1"/>
      <c r="E84" s="11"/>
      <c r="F84" s="11"/>
      <c r="G84" s="2">
        <f t="shared" si="8"/>
        <v>55274852.00999999</v>
      </c>
      <c r="H84" s="73"/>
      <c r="I84" s="40"/>
      <c r="J84" s="67"/>
      <c r="K84" s="11">
        <f t="shared" si="9"/>
        <v>0</v>
      </c>
      <c r="L84" s="2">
        <f t="shared" si="5"/>
        <v>0</v>
      </c>
      <c r="M84" s="128">
        <f t="shared" si="10"/>
        <v>0</v>
      </c>
    </row>
    <row r="85" spans="1:13" x14ac:dyDescent="0.25">
      <c r="A85" s="10"/>
      <c r="B85" s="22"/>
      <c r="C85" s="35" t="s">
        <v>36</v>
      </c>
      <c r="D85" s="1"/>
      <c r="E85" s="11"/>
      <c r="F85" s="11"/>
      <c r="G85" s="2">
        <f t="shared" si="8"/>
        <v>55274852.00999999</v>
      </c>
      <c r="H85" s="73"/>
      <c r="I85" s="40"/>
      <c r="J85" s="67"/>
      <c r="K85" s="11">
        <f t="shared" si="9"/>
        <v>0</v>
      </c>
      <c r="L85" s="2">
        <f t="shared" si="5"/>
        <v>0</v>
      </c>
      <c r="M85" s="128">
        <f t="shared" si="10"/>
        <v>0</v>
      </c>
    </row>
    <row r="86" spans="1:13" x14ac:dyDescent="0.25">
      <c r="A86" s="10"/>
      <c r="B86" s="22"/>
      <c r="C86" s="35" t="s">
        <v>36</v>
      </c>
      <c r="D86" s="1"/>
      <c r="E86" s="11"/>
      <c r="F86" s="11"/>
      <c r="G86" s="2">
        <f t="shared" si="8"/>
        <v>55274852.00999999</v>
      </c>
      <c r="H86" s="73"/>
      <c r="I86" s="40"/>
      <c r="J86" s="67"/>
      <c r="K86" s="11">
        <f t="shared" si="9"/>
        <v>0</v>
      </c>
      <c r="L86" s="2">
        <f t="shared" si="5"/>
        <v>0</v>
      </c>
      <c r="M86" s="128">
        <f t="shared" si="10"/>
        <v>0</v>
      </c>
    </row>
    <row r="87" spans="1:13" x14ac:dyDescent="0.25">
      <c r="A87" s="10"/>
      <c r="B87" s="22"/>
      <c r="C87" s="35" t="s">
        <v>36</v>
      </c>
      <c r="D87" s="1"/>
      <c r="E87" s="11"/>
      <c r="F87" s="11"/>
      <c r="G87" s="2">
        <f t="shared" si="8"/>
        <v>55274852.00999999</v>
      </c>
      <c r="H87" s="73"/>
      <c r="I87" s="40"/>
      <c r="J87" s="67"/>
      <c r="K87" s="11">
        <f t="shared" si="9"/>
        <v>0</v>
      </c>
      <c r="L87" s="2">
        <f t="shared" si="5"/>
        <v>0</v>
      </c>
      <c r="M87" s="128">
        <f t="shared" si="10"/>
        <v>0</v>
      </c>
    </row>
    <row r="88" spans="1:13" x14ac:dyDescent="0.25">
      <c r="A88" s="10"/>
      <c r="B88" s="22"/>
      <c r="C88" s="35" t="s">
        <v>36</v>
      </c>
      <c r="D88" s="1"/>
      <c r="E88" s="11"/>
      <c r="F88" s="11"/>
      <c r="G88" s="2">
        <f t="shared" si="8"/>
        <v>55274852.00999999</v>
      </c>
      <c r="H88" s="73"/>
      <c r="I88" s="40"/>
      <c r="J88" s="67"/>
      <c r="K88" s="11">
        <f t="shared" si="9"/>
        <v>0</v>
      </c>
      <c r="L88" s="2">
        <f t="shared" si="5"/>
        <v>0</v>
      </c>
      <c r="M88" s="128">
        <f t="shared" si="10"/>
        <v>0</v>
      </c>
    </row>
    <row r="89" spans="1:13" x14ac:dyDescent="0.25">
      <c r="A89" s="10"/>
      <c r="B89" s="22"/>
      <c r="C89" s="35" t="s">
        <v>36</v>
      </c>
      <c r="D89" s="1"/>
      <c r="E89" s="11"/>
      <c r="F89" s="11"/>
      <c r="G89" s="2">
        <f t="shared" si="8"/>
        <v>55274852.00999999</v>
      </c>
      <c r="H89" s="73"/>
      <c r="I89" s="40"/>
      <c r="J89" s="67"/>
      <c r="K89" s="11">
        <f t="shared" si="9"/>
        <v>0</v>
      </c>
      <c r="L89" s="2">
        <f t="shared" si="5"/>
        <v>0</v>
      </c>
      <c r="M89" s="128">
        <f t="shared" si="10"/>
        <v>0</v>
      </c>
    </row>
    <row r="90" spans="1:13" x14ac:dyDescent="0.25">
      <c r="A90" s="10"/>
      <c r="B90" s="22"/>
      <c r="C90" s="35" t="s">
        <v>36</v>
      </c>
      <c r="D90" s="1"/>
      <c r="E90" s="11"/>
      <c r="F90" s="11"/>
      <c r="G90" s="2">
        <f t="shared" si="8"/>
        <v>55274852.00999999</v>
      </c>
      <c r="H90" s="73"/>
      <c r="I90" s="40"/>
      <c r="J90" s="67"/>
      <c r="K90" s="11">
        <f t="shared" si="9"/>
        <v>0</v>
      </c>
      <c r="L90" s="2">
        <f t="shared" si="5"/>
        <v>0</v>
      </c>
      <c r="M90" s="128">
        <f t="shared" si="10"/>
        <v>0</v>
      </c>
    </row>
    <row r="91" spans="1:13" x14ac:dyDescent="0.25">
      <c r="A91" s="10"/>
      <c r="B91" s="22"/>
      <c r="C91" s="35" t="s">
        <v>36</v>
      </c>
      <c r="D91" s="1"/>
      <c r="E91" s="11"/>
      <c r="F91" s="11"/>
      <c r="G91" s="2">
        <f t="shared" si="8"/>
        <v>55274852.00999999</v>
      </c>
      <c r="H91" s="73"/>
      <c r="I91" s="40"/>
      <c r="J91" s="67"/>
      <c r="K91" s="11">
        <f t="shared" si="9"/>
        <v>0</v>
      </c>
      <c r="L91" s="2">
        <f t="shared" si="5"/>
        <v>0</v>
      </c>
      <c r="M91" s="128">
        <f t="shared" si="10"/>
        <v>0</v>
      </c>
    </row>
    <row r="92" spans="1:13" x14ac:dyDescent="0.25">
      <c r="A92" s="10"/>
      <c r="B92" s="22"/>
      <c r="C92" s="35" t="s">
        <v>36</v>
      </c>
      <c r="D92" s="1"/>
      <c r="E92" s="11"/>
      <c r="F92" s="11"/>
      <c r="G92" s="2">
        <f t="shared" si="8"/>
        <v>55274852.00999999</v>
      </c>
      <c r="H92" s="73"/>
      <c r="I92" s="40"/>
      <c r="J92" s="67"/>
      <c r="K92" s="11">
        <f t="shared" si="9"/>
        <v>0</v>
      </c>
      <c r="L92" s="2">
        <f t="shared" si="5"/>
        <v>0</v>
      </c>
      <c r="M92" s="128">
        <f t="shared" si="10"/>
        <v>0</v>
      </c>
    </row>
    <row r="93" spans="1:13" x14ac:dyDescent="0.25">
      <c r="A93" s="10"/>
      <c r="B93" s="22"/>
      <c r="C93" s="35" t="s">
        <v>36</v>
      </c>
      <c r="D93" s="1"/>
      <c r="E93" s="11"/>
      <c r="F93" s="11"/>
      <c r="G93" s="2">
        <f t="shared" si="8"/>
        <v>55274852.00999999</v>
      </c>
      <c r="H93" s="73"/>
      <c r="I93" s="40"/>
      <c r="J93" s="67"/>
      <c r="K93" s="11">
        <f t="shared" si="9"/>
        <v>0</v>
      </c>
      <c r="L93" s="2">
        <f t="shared" si="5"/>
        <v>0</v>
      </c>
      <c r="M93" s="128">
        <f t="shared" si="10"/>
        <v>0</v>
      </c>
    </row>
    <row r="94" spans="1:13" x14ac:dyDescent="0.25">
      <c r="A94" s="10"/>
      <c r="B94" s="22"/>
      <c r="C94" s="35" t="s">
        <v>36</v>
      </c>
      <c r="D94" s="1"/>
      <c r="E94" s="11"/>
      <c r="F94" s="11"/>
      <c r="G94" s="2">
        <f t="shared" si="8"/>
        <v>55274852.00999999</v>
      </c>
      <c r="H94" s="73"/>
      <c r="I94" s="40"/>
      <c r="J94" s="67"/>
      <c r="K94" s="11">
        <f t="shared" si="9"/>
        <v>0</v>
      </c>
      <c r="L94" s="2">
        <f t="shared" si="5"/>
        <v>0</v>
      </c>
      <c r="M94" s="128">
        <f t="shared" si="10"/>
        <v>0</v>
      </c>
    </row>
    <row r="95" spans="1:13" x14ac:dyDescent="0.25">
      <c r="A95" s="10"/>
      <c r="B95" s="22"/>
      <c r="C95" s="35" t="s">
        <v>36</v>
      </c>
      <c r="D95" s="1"/>
      <c r="E95" s="11"/>
      <c r="F95" s="11"/>
      <c r="G95" s="2">
        <f t="shared" si="8"/>
        <v>55274852.00999999</v>
      </c>
      <c r="H95" s="73"/>
      <c r="I95" s="40"/>
      <c r="J95" s="67"/>
      <c r="K95" s="11">
        <f t="shared" si="9"/>
        <v>0</v>
      </c>
      <c r="L95" s="2">
        <f t="shared" si="5"/>
        <v>0</v>
      </c>
      <c r="M95" s="128">
        <f t="shared" si="10"/>
        <v>0</v>
      </c>
    </row>
    <row r="96" spans="1:13" x14ac:dyDescent="0.25">
      <c r="A96" s="10"/>
      <c r="B96" s="22"/>
      <c r="C96" s="35" t="s">
        <v>36</v>
      </c>
      <c r="D96" s="1"/>
      <c r="E96" s="11"/>
      <c r="F96" s="11"/>
      <c r="G96" s="2">
        <f t="shared" si="8"/>
        <v>55274852.00999999</v>
      </c>
      <c r="H96" s="73"/>
      <c r="I96" s="40"/>
      <c r="J96" s="67"/>
      <c r="K96" s="11">
        <f t="shared" si="9"/>
        <v>0</v>
      </c>
      <c r="L96" s="2">
        <f t="shared" si="5"/>
        <v>0</v>
      </c>
      <c r="M96" s="128">
        <f t="shared" si="10"/>
        <v>0</v>
      </c>
    </row>
    <row r="97" spans="1:13" x14ac:dyDescent="0.25">
      <c r="A97" s="10"/>
      <c r="B97" s="22"/>
      <c r="C97" s="35" t="s">
        <v>36</v>
      </c>
      <c r="D97" s="1"/>
      <c r="E97" s="11"/>
      <c r="F97" s="11"/>
      <c r="G97" s="2">
        <f t="shared" si="8"/>
        <v>55274852.00999999</v>
      </c>
      <c r="H97" s="73"/>
      <c r="I97" s="40"/>
      <c r="J97" s="67"/>
      <c r="K97" s="11">
        <f t="shared" si="9"/>
        <v>0</v>
      </c>
      <c r="L97" s="2">
        <f t="shared" si="5"/>
        <v>0</v>
      </c>
      <c r="M97" s="128">
        <f t="shared" si="10"/>
        <v>0</v>
      </c>
    </row>
    <row r="98" spans="1:13" x14ac:dyDescent="0.25">
      <c r="A98" s="10"/>
      <c r="B98" s="22"/>
      <c r="C98" s="35" t="s">
        <v>36</v>
      </c>
      <c r="D98" s="1"/>
      <c r="E98" s="11"/>
      <c r="F98" s="11"/>
      <c r="G98" s="2">
        <f t="shared" si="8"/>
        <v>55274852.00999999</v>
      </c>
      <c r="H98" s="73"/>
      <c r="I98" s="40"/>
      <c r="J98" s="67"/>
      <c r="K98" s="11">
        <f t="shared" si="9"/>
        <v>0</v>
      </c>
      <c r="L98" s="2">
        <f t="shared" si="5"/>
        <v>0</v>
      </c>
      <c r="M98" s="128">
        <f t="shared" si="10"/>
        <v>0</v>
      </c>
    </row>
    <row r="99" spans="1:13" x14ac:dyDescent="0.25">
      <c r="A99" s="10"/>
      <c r="B99" s="22"/>
      <c r="C99" s="35" t="s">
        <v>36</v>
      </c>
      <c r="D99" s="1"/>
      <c r="E99" s="11"/>
      <c r="F99" s="11"/>
      <c r="G99" s="2">
        <f t="shared" si="8"/>
        <v>55274852.00999999</v>
      </c>
      <c r="H99" s="73"/>
      <c r="I99" s="40"/>
      <c r="J99" s="67"/>
      <c r="K99" s="11">
        <f t="shared" si="9"/>
        <v>0</v>
      </c>
      <c r="L99" s="2">
        <f t="shared" si="5"/>
        <v>0</v>
      </c>
      <c r="M99" s="128">
        <f t="shared" si="10"/>
        <v>0</v>
      </c>
    </row>
    <row r="100" spans="1:13" x14ac:dyDescent="0.25">
      <c r="A100" s="10"/>
      <c r="B100" s="22"/>
      <c r="C100" s="35" t="s">
        <v>36</v>
      </c>
      <c r="D100" s="1"/>
      <c r="E100" s="11"/>
      <c r="F100" s="11"/>
      <c r="G100" s="2">
        <f t="shared" si="8"/>
        <v>55274852.00999999</v>
      </c>
      <c r="H100" s="73"/>
      <c r="I100" s="40"/>
      <c r="J100" s="67"/>
      <c r="K100" s="11">
        <f t="shared" si="9"/>
        <v>0</v>
      </c>
      <c r="L100" s="2">
        <f t="shared" si="5"/>
        <v>0</v>
      </c>
      <c r="M100" s="128">
        <f t="shared" si="10"/>
        <v>0</v>
      </c>
    </row>
    <row r="101" spans="1:13" x14ac:dyDescent="0.25">
      <c r="A101" s="10"/>
      <c r="B101" s="22"/>
      <c r="C101" s="35" t="s">
        <v>36</v>
      </c>
      <c r="D101" s="1"/>
      <c r="E101" s="11"/>
      <c r="F101" s="11"/>
      <c r="G101" s="2">
        <f t="shared" si="8"/>
        <v>55274852.00999999</v>
      </c>
      <c r="H101" s="73"/>
      <c r="I101" s="40"/>
      <c r="J101" s="67"/>
      <c r="K101" s="11">
        <f t="shared" si="9"/>
        <v>0</v>
      </c>
      <c r="L101" s="2">
        <f t="shared" si="5"/>
        <v>0</v>
      </c>
      <c r="M101" s="128">
        <f t="shared" si="10"/>
        <v>0</v>
      </c>
    </row>
    <row r="102" spans="1:13" x14ac:dyDescent="0.25">
      <c r="A102" s="10"/>
      <c r="B102" s="22"/>
      <c r="C102" s="35" t="s">
        <v>36</v>
      </c>
      <c r="D102" s="1"/>
      <c r="E102" s="11"/>
      <c r="F102" s="11"/>
      <c r="G102" s="2">
        <f t="shared" si="8"/>
        <v>55274852.00999999</v>
      </c>
      <c r="H102" s="73"/>
      <c r="I102" s="40"/>
      <c r="J102" s="67"/>
      <c r="K102" s="11">
        <f t="shared" si="9"/>
        <v>0</v>
      </c>
      <c r="L102" s="2">
        <f t="shared" si="5"/>
        <v>0</v>
      </c>
      <c r="M102" s="128">
        <f t="shared" si="10"/>
        <v>0</v>
      </c>
    </row>
    <row r="103" spans="1:13" x14ac:dyDescent="0.25">
      <c r="A103" s="10"/>
      <c r="B103" s="22"/>
      <c r="C103" s="35" t="s">
        <v>36</v>
      </c>
      <c r="D103" s="1"/>
      <c r="E103" s="11"/>
      <c r="F103" s="11"/>
      <c r="G103" s="2">
        <f t="shared" si="8"/>
        <v>55274852.00999999</v>
      </c>
      <c r="H103" s="73"/>
      <c r="I103" s="40"/>
      <c r="J103" s="67"/>
      <c r="K103" s="11">
        <f t="shared" si="9"/>
        <v>0</v>
      </c>
      <c r="L103" s="2">
        <f t="shared" si="5"/>
        <v>0</v>
      </c>
      <c r="M103" s="128">
        <f t="shared" si="10"/>
        <v>0</v>
      </c>
    </row>
    <row r="104" spans="1:13" x14ac:dyDescent="0.25">
      <c r="A104" s="10"/>
      <c r="B104" s="22"/>
      <c r="C104" s="35" t="s">
        <v>36</v>
      </c>
      <c r="D104" s="1"/>
      <c r="E104" s="11"/>
      <c r="F104" s="11"/>
      <c r="G104" s="2">
        <f t="shared" si="8"/>
        <v>55274852.00999999</v>
      </c>
      <c r="H104" s="73"/>
      <c r="I104" s="40"/>
      <c r="J104" s="67"/>
      <c r="K104" s="11">
        <f t="shared" si="9"/>
        <v>0</v>
      </c>
      <c r="L104" s="2">
        <f t="shared" si="5"/>
        <v>0</v>
      </c>
      <c r="M104" s="128">
        <f t="shared" si="10"/>
        <v>0</v>
      </c>
    </row>
    <row r="105" spans="1:13" x14ac:dyDescent="0.25">
      <c r="A105" s="10"/>
      <c r="B105" s="22"/>
      <c r="C105" s="35" t="s">
        <v>36</v>
      </c>
      <c r="D105" s="1"/>
      <c r="E105" s="11"/>
      <c r="F105" s="11"/>
      <c r="G105" s="2">
        <f t="shared" si="8"/>
        <v>55274852.00999999</v>
      </c>
      <c r="H105" s="73"/>
      <c r="I105" s="40"/>
      <c r="J105" s="67"/>
      <c r="K105" s="11">
        <f t="shared" si="9"/>
        <v>0</v>
      </c>
      <c r="L105" s="2">
        <f t="shared" si="5"/>
        <v>0</v>
      </c>
      <c r="M105" s="128">
        <f t="shared" si="10"/>
        <v>0</v>
      </c>
    </row>
    <row r="106" spans="1:13" x14ac:dyDescent="0.25">
      <c r="A106" s="10"/>
      <c r="B106" s="22"/>
      <c r="C106" s="35" t="s">
        <v>36</v>
      </c>
      <c r="D106" s="1"/>
      <c r="E106" s="11"/>
      <c r="F106" s="11"/>
      <c r="G106" s="2">
        <f t="shared" si="8"/>
        <v>55274852.00999999</v>
      </c>
      <c r="H106" s="73"/>
      <c r="I106" s="40"/>
      <c r="J106" s="67"/>
      <c r="K106" s="11">
        <f t="shared" si="9"/>
        <v>0</v>
      </c>
      <c r="L106" s="2">
        <f t="shared" si="5"/>
        <v>0</v>
      </c>
      <c r="M106" s="128">
        <f t="shared" si="10"/>
        <v>0</v>
      </c>
    </row>
    <row r="107" spans="1:13" x14ac:dyDescent="0.25">
      <c r="A107" s="10"/>
      <c r="B107" s="22"/>
      <c r="C107" s="35" t="s">
        <v>36</v>
      </c>
      <c r="D107" s="1"/>
      <c r="E107" s="11"/>
      <c r="F107" s="11"/>
      <c r="G107" s="2">
        <f t="shared" si="8"/>
        <v>55274852.00999999</v>
      </c>
      <c r="H107" s="73"/>
      <c r="I107" s="40"/>
      <c r="J107" s="67"/>
      <c r="K107" s="11">
        <f t="shared" si="9"/>
        <v>0</v>
      </c>
      <c r="L107" s="2">
        <f t="shared" si="5"/>
        <v>0</v>
      </c>
      <c r="M107" s="128">
        <f t="shared" si="10"/>
        <v>0</v>
      </c>
    </row>
    <row r="108" spans="1:13" x14ac:dyDescent="0.25">
      <c r="A108" s="10"/>
      <c r="B108" s="22"/>
      <c r="C108" s="35" t="s">
        <v>36</v>
      </c>
      <c r="D108" s="1"/>
      <c r="E108" s="11"/>
      <c r="F108" s="11"/>
      <c r="G108" s="2">
        <f t="shared" si="8"/>
        <v>55274852.00999999</v>
      </c>
      <c r="H108" s="73"/>
      <c r="I108" s="40"/>
      <c r="J108" s="67"/>
      <c r="K108" s="11">
        <f t="shared" si="9"/>
        <v>0</v>
      </c>
      <c r="L108" s="2">
        <f t="shared" si="5"/>
        <v>0</v>
      </c>
      <c r="M108" s="128">
        <f t="shared" si="10"/>
        <v>0</v>
      </c>
    </row>
    <row r="109" spans="1:13" x14ac:dyDescent="0.25">
      <c r="A109" s="10"/>
      <c r="B109" s="22"/>
      <c r="C109" s="35" t="s">
        <v>36</v>
      </c>
      <c r="D109" s="1"/>
      <c r="E109" s="11"/>
      <c r="F109" s="11"/>
      <c r="G109" s="2">
        <f t="shared" si="8"/>
        <v>55274852.00999999</v>
      </c>
      <c r="H109" s="73"/>
      <c r="I109" s="40"/>
      <c r="J109" s="67"/>
      <c r="K109" s="11">
        <f t="shared" si="9"/>
        <v>0</v>
      </c>
      <c r="L109" s="2">
        <f t="shared" si="5"/>
        <v>0</v>
      </c>
      <c r="M109" s="128">
        <f t="shared" si="10"/>
        <v>0</v>
      </c>
    </row>
    <row r="110" spans="1:13" x14ac:dyDescent="0.25">
      <c r="A110" s="10"/>
      <c r="B110" s="22"/>
      <c r="C110" s="35" t="s">
        <v>36</v>
      </c>
      <c r="D110" s="1"/>
      <c r="E110" s="11"/>
      <c r="F110" s="11"/>
      <c r="G110" s="2">
        <f t="shared" si="8"/>
        <v>55274852.00999999</v>
      </c>
      <c r="H110" s="73"/>
      <c r="I110" s="40"/>
      <c r="J110" s="67"/>
      <c r="K110" s="11">
        <f t="shared" si="9"/>
        <v>0</v>
      </c>
      <c r="L110" s="2">
        <f t="shared" si="5"/>
        <v>0</v>
      </c>
      <c r="M110" s="128">
        <f t="shared" si="10"/>
        <v>0</v>
      </c>
    </row>
    <row r="111" spans="1:13" x14ac:dyDescent="0.25">
      <c r="A111" s="10"/>
      <c r="B111" s="22"/>
      <c r="C111" s="35" t="s">
        <v>36</v>
      </c>
      <c r="D111" s="1"/>
      <c r="E111" s="11"/>
      <c r="F111" s="11"/>
      <c r="G111" s="2">
        <f t="shared" si="8"/>
        <v>55274852.00999999</v>
      </c>
      <c r="H111" s="73"/>
      <c r="I111" s="40"/>
      <c r="J111" s="67"/>
      <c r="K111" s="11">
        <f t="shared" si="9"/>
        <v>0</v>
      </c>
      <c r="L111" s="2">
        <f t="shared" si="5"/>
        <v>0</v>
      </c>
      <c r="M111" s="128">
        <f t="shared" si="10"/>
        <v>0</v>
      </c>
    </row>
    <row r="112" spans="1:13" x14ac:dyDescent="0.25">
      <c r="A112" s="10"/>
      <c r="B112" s="22"/>
      <c r="C112" s="35" t="s">
        <v>36</v>
      </c>
      <c r="D112" s="1"/>
      <c r="E112" s="11"/>
      <c r="F112" s="11"/>
      <c r="G112" s="2">
        <f t="shared" si="8"/>
        <v>55274852.00999999</v>
      </c>
      <c r="H112" s="73"/>
      <c r="I112" s="40"/>
      <c r="J112" s="67"/>
      <c r="K112" s="11">
        <f t="shared" si="9"/>
        <v>0</v>
      </c>
      <c r="L112" s="2">
        <f t="shared" si="5"/>
        <v>0</v>
      </c>
      <c r="M112" s="128">
        <f t="shared" si="10"/>
        <v>0</v>
      </c>
    </row>
    <row r="113" spans="1:13" x14ac:dyDescent="0.25">
      <c r="A113" s="10"/>
      <c r="B113" s="22"/>
      <c r="C113" s="35" t="s">
        <v>36</v>
      </c>
      <c r="D113" s="1"/>
      <c r="E113" s="11"/>
      <c r="F113" s="11"/>
      <c r="G113" s="2">
        <f t="shared" si="8"/>
        <v>55274852.00999999</v>
      </c>
      <c r="H113" s="73"/>
      <c r="I113" s="40"/>
      <c r="J113" s="67"/>
      <c r="K113" s="11">
        <f t="shared" si="9"/>
        <v>0</v>
      </c>
      <c r="L113" s="2">
        <f t="shared" si="5"/>
        <v>0</v>
      </c>
      <c r="M113" s="128">
        <f t="shared" si="10"/>
        <v>0</v>
      </c>
    </row>
    <row r="114" spans="1:13" x14ac:dyDescent="0.25">
      <c r="A114" s="10"/>
      <c r="B114" s="22"/>
      <c r="C114" s="35" t="s">
        <v>36</v>
      </c>
      <c r="D114" s="1"/>
      <c r="E114" s="11"/>
      <c r="F114" s="11"/>
      <c r="G114" s="2">
        <f t="shared" si="8"/>
        <v>55274852.00999999</v>
      </c>
      <c r="H114" s="73"/>
      <c r="I114" s="40"/>
      <c r="J114" s="67"/>
      <c r="K114" s="11">
        <f t="shared" si="9"/>
        <v>0</v>
      </c>
      <c r="L114" s="2">
        <f t="shared" si="5"/>
        <v>0</v>
      </c>
      <c r="M114" s="128">
        <f t="shared" si="10"/>
        <v>0</v>
      </c>
    </row>
    <row r="115" spans="1:13" x14ac:dyDescent="0.25">
      <c r="A115" s="10"/>
      <c r="B115" s="22"/>
      <c r="C115" s="35" t="s">
        <v>36</v>
      </c>
      <c r="D115" s="1"/>
      <c r="E115" s="11"/>
      <c r="F115" s="11"/>
      <c r="G115" s="2">
        <f t="shared" si="8"/>
        <v>55274852.00999999</v>
      </c>
      <c r="H115" s="73"/>
      <c r="I115" s="40"/>
      <c r="J115" s="67"/>
      <c r="K115" s="11">
        <f t="shared" si="9"/>
        <v>0</v>
      </c>
      <c r="L115" s="2">
        <f t="shared" si="5"/>
        <v>0</v>
      </c>
      <c r="M115" s="128">
        <f t="shared" si="10"/>
        <v>0</v>
      </c>
    </row>
    <row r="116" spans="1:13" x14ac:dyDescent="0.25">
      <c r="A116" s="10"/>
      <c r="B116" s="22"/>
      <c r="C116" s="35" t="s">
        <v>36</v>
      </c>
      <c r="D116" s="1"/>
      <c r="E116" s="11"/>
      <c r="F116" s="11"/>
      <c r="G116" s="2">
        <f t="shared" si="8"/>
        <v>55274852.00999999</v>
      </c>
      <c r="H116" s="73"/>
      <c r="I116" s="40"/>
      <c r="J116" s="67"/>
      <c r="K116" s="11">
        <f t="shared" si="9"/>
        <v>0</v>
      </c>
      <c r="L116" s="2">
        <f t="shared" si="5"/>
        <v>0</v>
      </c>
      <c r="M116" s="128">
        <f t="shared" si="10"/>
        <v>0</v>
      </c>
    </row>
    <row r="117" spans="1:13" x14ac:dyDescent="0.25">
      <c r="A117" s="10"/>
      <c r="B117" s="22"/>
      <c r="C117" s="35" t="s">
        <v>36</v>
      </c>
      <c r="D117" s="1"/>
      <c r="E117" s="11"/>
      <c r="F117" s="11"/>
      <c r="G117" s="2">
        <f t="shared" si="8"/>
        <v>55274852.00999999</v>
      </c>
      <c r="H117" s="73"/>
      <c r="I117" s="40"/>
      <c r="J117" s="67"/>
      <c r="K117" s="11">
        <f t="shared" si="9"/>
        <v>0</v>
      </c>
      <c r="L117" s="2">
        <f t="shared" si="5"/>
        <v>0</v>
      </c>
      <c r="M117" s="128">
        <f t="shared" si="10"/>
        <v>0</v>
      </c>
    </row>
    <row r="118" spans="1:13" x14ac:dyDescent="0.25">
      <c r="A118" s="10"/>
      <c r="B118" s="22"/>
      <c r="C118" s="35" t="s">
        <v>36</v>
      </c>
      <c r="D118" s="1"/>
      <c r="E118" s="11"/>
      <c r="F118" s="11"/>
      <c r="G118" s="2">
        <f t="shared" si="8"/>
        <v>55274852.00999999</v>
      </c>
      <c r="H118" s="73"/>
      <c r="I118" s="40"/>
      <c r="J118" s="67"/>
      <c r="K118" s="11">
        <f t="shared" si="9"/>
        <v>0</v>
      </c>
      <c r="L118" s="2">
        <f t="shared" si="5"/>
        <v>0</v>
      </c>
      <c r="M118" s="128">
        <f t="shared" si="10"/>
        <v>0</v>
      </c>
    </row>
    <row r="119" spans="1:13" x14ac:dyDescent="0.25">
      <c r="A119" s="10"/>
      <c r="B119" s="22"/>
      <c r="C119" s="35" t="s">
        <v>36</v>
      </c>
      <c r="D119" s="1"/>
      <c r="E119" s="11"/>
      <c r="F119" s="11"/>
      <c r="G119" s="2">
        <f t="shared" si="8"/>
        <v>55274852.00999999</v>
      </c>
      <c r="H119" s="73"/>
      <c r="I119" s="40"/>
      <c r="J119" s="67"/>
      <c r="K119" s="11">
        <f t="shared" si="9"/>
        <v>0</v>
      </c>
      <c r="L119" s="2">
        <f t="shared" si="5"/>
        <v>0</v>
      </c>
      <c r="M119" s="128">
        <f t="shared" si="10"/>
        <v>0</v>
      </c>
    </row>
    <row r="120" spans="1:13" x14ac:dyDescent="0.25">
      <c r="A120" s="10"/>
      <c r="B120" s="22"/>
      <c r="C120" s="35" t="s">
        <v>36</v>
      </c>
      <c r="D120" s="1"/>
      <c r="E120" s="11"/>
      <c r="F120" s="11"/>
      <c r="G120" s="2">
        <f t="shared" si="8"/>
        <v>55274852.00999999</v>
      </c>
      <c r="H120" s="73"/>
      <c r="I120" s="40"/>
      <c r="J120" s="67"/>
      <c r="K120" s="11">
        <f t="shared" si="9"/>
        <v>0</v>
      </c>
      <c r="L120" s="2">
        <f t="shared" si="5"/>
        <v>0</v>
      </c>
      <c r="M120" s="128">
        <f t="shared" si="10"/>
        <v>0</v>
      </c>
    </row>
    <row r="121" spans="1:13" x14ac:dyDescent="0.25">
      <c r="A121" s="10"/>
      <c r="B121" s="22"/>
      <c r="C121" s="35" t="s">
        <v>36</v>
      </c>
      <c r="D121" s="1"/>
      <c r="E121" s="11"/>
      <c r="F121" s="11"/>
      <c r="G121" s="2">
        <f t="shared" si="8"/>
        <v>55274852.00999999</v>
      </c>
      <c r="H121" s="73"/>
      <c r="I121" s="40"/>
      <c r="J121" s="67"/>
      <c r="K121" s="11">
        <f t="shared" si="9"/>
        <v>0</v>
      </c>
      <c r="L121" s="2">
        <f t="shared" si="5"/>
        <v>0</v>
      </c>
      <c r="M121" s="128">
        <f t="shared" si="10"/>
        <v>0</v>
      </c>
    </row>
    <row r="122" spans="1:13" x14ac:dyDescent="0.25">
      <c r="A122" s="10"/>
      <c r="B122" s="22"/>
      <c r="C122" s="35" t="s">
        <v>36</v>
      </c>
      <c r="D122" s="1"/>
      <c r="E122" s="11"/>
      <c r="F122" s="11"/>
      <c r="G122" s="2">
        <f t="shared" si="8"/>
        <v>55274852.00999999</v>
      </c>
      <c r="H122" s="73"/>
      <c r="I122" s="40"/>
      <c r="J122" s="67"/>
      <c r="K122" s="11">
        <f t="shared" si="9"/>
        <v>0</v>
      </c>
      <c r="L122" s="2">
        <f t="shared" si="5"/>
        <v>0</v>
      </c>
      <c r="M122" s="128">
        <f t="shared" si="10"/>
        <v>0</v>
      </c>
    </row>
    <row r="123" spans="1:13" x14ac:dyDescent="0.25">
      <c r="A123" s="10"/>
      <c r="B123" s="22"/>
      <c r="C123" s="35" t="s">
        <v>36</v>
      </c>
      <c r="D123" s="1"/>
      <c r="E123" s="11"/>
      <c r="F123" s="11"/>
      <c r="G123" s="2">
        <f t="shared" si="8"/>
        <v>55274852.00999999</v>
      </c>
      <c r="H123" s="73"/>
      <c r="I123" s="40"/>
      <c r="J123" s="67"/>
      <c r="K123" s="11">
        <f t="shared" si="9"/>
        <v>0</v>
      </c>
      <c r="L123" s="2">
        <f t="shared" si="5"/>
        <v>0</v>
      </c>
      <c r="M123" s="128">
        <f t="shared" si="10"/>
        <v>0</v>
      </c>
    </row>
    <row r="124" spans="1:13" x14ac:dyDescent="0.25">
      <c r="A124" s="10"/>
      <c r="B124" s="22"/>
      <c r="C124" s="35" t="s">
        <v>36</v>
      </c>
      <c r="D124" s="1"/>
      <c r="E124" s="11"/>
      <c r="F124" s="11"/>
      <c r="G124" s="2">
        <f t="shared" si="8"/>
        <v>55274852.00999999</v>
      </c>
      <c r="H124" s="73"/>
      <c r="I124" s="40"/>
      <c r="J124" s="67"/>
      <c r="K124" s="11">
        <f t="shared" si="9"/>
        <v>0</v>
      </c>
      <c r="L124" s="2">
        <f t="shared" si="5"/>
        <v>0</v>
      </c>
      <c r="M124" s="128">
        <f t="shared" si="10"/>
        <v>0</v>
      </c>
    </row>
    <row r="125" spans="1:13" x14ac:dyDescent="0.25">
      <c r="A125" s="10"/>
      <c r="B125" s="22"/>
      <c r="C125" s="35" t="s">
        <v>36</v>
      </c>
      <c r="D125" s="1"/>
      <c r="E125" s="11"/>
      <c r="F125" s="11"/>
      <c r="G125" s="2">
        <f t="shared" si="8"/>
        <v>55274852.00999999</v>
      </c>
      <c r="H125" s="73"/>
      <c r="I125" s="40"/>
      <c r="J125" s="67"/>
      <c r="K125" s="11">
        <f t="shared" si="9"/>
        <v>0</v>
      </c>
      <c r="L125" s="2">
        <f t="shared" si="5"/>
        <v>0</v>
      </c>
      <c r="M125" s="128">
        <f t="shared" si="10"/>
        <v>0</v>
      </c>
    </row>
    <row r="126" spans="1:13" x14ac:dyDescent="0.25">
      <c r="A126" s="10"/>
      <c r="B126" s="22"/>
      <c r="C126" s="35" t="s">
        <v>36</v>
      </c>
      <c r="D126" s="1"/>
      <c r="E126" s="11"/>
      <c r="F126" s="11"/>
      <c r="G126" s="2">
        <f t="shared" si="8"/>
        <v>55274852.00999999</v>
      </c>
      <c r="H126" s="73"/>
      <c r="I126" s="40"/>
      <c r="J126" s="67"/>
      <c r="K126" s="11">
        <f t="shared" si="9"/>
        <v>0</v>
      </c>
      <c r="L126" s="2">
        <f t="shared" si="5"/>
        <v>0</v>
      </c>
      <c r="M126" s="128">
        <f t="shared" si="10"/>
        <v>0</v>
      </c>
    </row>
    <row r="127" spans="1:13" x14ac:dyDescent="0.25">
      <c r="A127" s="10"/>
      <c r="B127" s="22"/>
      <c r="C127" s="35" t="s">
        <v>36</v>
      </c>
      <c r="D127" s="1"/>
      <c r="E127" s="11"/>
      <c r="F127" s="11"/>
      <c r="G127" s="2">
        <f t="shared" si="8"/>
        <v>55274852.00999999</v>
      </c>
      <c r="H127" s="73"/>
      <c r="I127" s="40"/>
      <c r="J127" s="67"/>
      <c r="K127" s="11">
        <f t="shared" si="9"/>
        <v>0</v>
      </c>
      <c r="L127" s="2">
        <f t="shared" si="5"/>
        <v>0</v>
      </c>
      <c r="M127" s="128">
        <f t="shared" si="10"/>
        <v>0</v>
      </c>
    </row>
    <row r="128" spans="1:13" x14ac:dyDescent="0.25">
      <c r="A128" s="10"/>
      <c r="B128" s="22"/>
      <c r="C128" s="35" t="s">
        <v>36</v>
      </c>
      <c r="D128" s="1"/>
      <c r="E128" s="11"/>
      <c r="F128" s="11"/>
      <c r="G128" s="2">
        <f t="shared" si="8"/>
        <v>55274852.00999999</v>
      </c>
      <c r="H128" s="73"/>
      <c r="I128" s="40"/>
      <c r="J128" s="67"/>
      <c r="K128" s="11">
        <f t="shared" si="9"/>
        <v>0</v>
      </c>
      <c r="L128" s="2">
        <f t="shared" si="5"/>
        <v>0</v>
      </c>
      <c r="M128" s="128">
        <f t="shared" si="10"/>
        <v>0</v>
      </c>
    </row>
    <row r="129" spans="1:13" x14ac:dyDescent="0.25">
      <c r="A129" s="10"/>
      <c r="B129" s="22"/>
      <c r="C129" s="35" t="s">
        <v>36</v>
      </c>
      <c r="D129" s="1"/>
      <c r="E129" s="11"/>
      <c r="F129" s="11"/>
      <c r="G129" s="2">
        <f t="shared" si="8"/>
        <v>55274852.00999999</v>
      </c>
      <c r="H129" s="73"/>
      <c r="I129" s="40"/>
      <c r="J129" s="67"/>
      <c r="K129" s="11">
        <f t="shared" si="9"/>
        <v>0</v>
      </c>
      <c r="L129" s="2">
        <f t="shared" si="5"/>
        <v>0</v>
      </c>
      <c r="M129" s="128">
        <f t="shared" si="10"/>
        <v>0</v>
      </c>
    </row>
    <row r="130" spans="1:13" x14ac:dyDescent="0.25">
      <c r="A130" s="10"/>
      <c r="B130" s="22"/>
      <c r="C130" s="35" t="s">
        <v>36</v>
      </c>
      <c r="D130" s="1"/>
      <c r="E130" s="11"/>
      <c r="F130" s="11"/>
      <c r="G130" s="2">
        <f t="shared" si="8"/>
        <v>55274852.00999999</v>
      </c>
      <c r="H130" s="73"/>
      <c r="I130" s="40"/>
      <c r="J130" s="67"/>
      <c r="K130" s="11">
        <f t="shared" si="9"/>
        <v>0</v>
      </c>
      <c r="L130" s="2">
        <f t="shared" si="5"/>
        <v>0</v>
      </c>
      <c r="M130" s="128">
        <f t="shared" si="10"/>
        <v>0</v>
      </c>
    </row>
    <row r="131" spans="1:13" x14ac:dyDescent="0.25">
      <c r="A131" s="10"/>
      <c r="B131" s="22"/>
      <c r="C131" s="35" t="s">
        <v>36</v>
      </c>
      <c r="D131" s="1"/>
      <c r="E131" s="11"/>
      <c r="F131" s="11"/>
      <c r="G131" s="2">
        <f t="shared" si="8"/>
        <v>55274852.00999999</v>
      </c>
      <c r="H131" s="73"/>
      <c r="I131" s="40"/>
      <c r="J131" s="67"/>
      <c r="K131" s="11">
        <f t="shared" si="9"/>
        <v>0</v>
      </c>
      <c r="L131" s="2">
        <f t="shared" si="5"/>
        <v>0</v>
      </c>
      <c r="M131" s="128">
        <f t="shared" si="10"/>
        <v>0</v>
      </c>
    </row>
    <row r="132" spans="1:13" x14ac:dyDescent="0.25">
      <c r="A132" s="10"/>
      <c r="B132" s="22"/>
      <c r="C132" s="35" t="s">
        <v>36</v>
      </c>
      <c r="D132" s="1"/>
      <c r="E132" s="11"/>
      <c r="F132" s="11"/>
      <c r="G132" s="2">
        <f t="shared" si="8"/>
        <v>55274852.00999999</v>
      </c>
      <c r="H132" s="73"/>
      <c r="I132" s="40"/>
      <c r="J132" s="67"/>
      <c r="K132" s="11">
        <f t="shared" si="9"/>
        <v>0</v>
      </c>
      <c r="L132" s="2">
        <f t="shared" si="5"/>
        <v>0</v>
      </c>
      <c r="M132" s="128">
        <f t="shared" si="10"/>
        <v>0</v>
      </c>
    </row>
    <row r="133" spans="1:13" x14ac:dyDescent="0.25">
      <c r="A133" s="10"/>
      <c r="B133" s="22"/>
      <c r="C133" s="35" t="s">
        <v>36</v>
      </c>
      <c r="D133" s="1"/>
      <c r="E133" s="11"/>
      <c r="F133" s="11"/>
      <c r="G133" s="2">
        <f t="shared" si="8"/>
        <v>55274852.00999999</v>
      </c>
      <c r="H133" s="73"/>
      <c r="I133" s="40"/>
      <c r="J133" s="67"/>
      <c r="K133" s="11">
        <f t="shared" si="9"/>
        <v>0</v>
      </c>
      <c r="L133" s="2">
        <f t="shared" si="5"/>
        <v>0</v>
      </c>
      <c r="M133" s="128">
        <f t="shared" si="10"/>
        <v>0</v>
      </c>
    </row>
    <row r="134" spans="1:13" x14ac:dyDescent="0.25">
      <c r="A134" s="10"/>
      <c r="B134" s="22"/>
      <c r="C134" s="35" t="s">
        <v>36</v>
      </c>
      <c r="D134" s="1"/>
      <c r="E134" s="11"/>
      <c r="F134" s="11"/>
      <c r="G134" s="2">
        <f t="shared" si="8"/>
        <v>55274852.00999999</v>
      </c>
      <c r="H134" s="73"/>
      <c r="I134" s="40"/>
      <c r="J134" s="67"/>
      <c r="K134" s="11">
        <f t="shared" si="9"/>
        <v>0</v>
      </c>
      <c r="L134" s="2">
        <f>H134+I134+J134-F134</f>
        <v>0</v>
      </c>
      <c r="M134" s="128">
        <f t="shared" si="10"/>
        <v>0</v>
      </c>
    </row>
    <row r="135" spans="1:13" x14ac:dyDescent="0.25">
      <c r="A135" s="10"/>
      <c r="B135" s="22"/>
      <c r="C135" s="35" t="s">
        <v>36</v>
      </c>
      <c r="D135" s="1"/>
      <c r="E135" s="11"/>
      <c r="F135" s="11"/>
      <c r="G135" s="2">
        <f t="shared" si="8"/>
        <v>55274852.00999999</v>
      </c>
      <c r="H135" s="73"/>
      <c r="I135" s="40"/>
      <c r="J135" s="67"/>
      <c r="K135" s="11">
        <f t="shared" si="9"/>
        <v>0</v>
      </c>
      <c r="L135" s="2">
        <f t="shared" ref="L135:L144" si="11">H135+I135+J135-F135</f>
        <v>0</v>
      </c>
      <c r="M135" s="128">
        <f t="shared" si="10"/>
        <v>0</v>
      </c>
    </row>
    <row r="136" spans="1:13" x14ac:dyDescent="0.25">
      <c r="A136" s="10"/>
      <c r="B136" s="22"/>
      <c r="C136" s="35" t="s">
        <v>36</v>
      </c>
      <c r="D136" s="1"/>
      <c r="E136" s="11"/>
      <c r="F136" s="11"/>
      <c r="G136" s="2">
        <f t="shared" si="8"/>
        <v>55274852.00999999</v>
      </c>
      <c r="H136" s="73"/>
      <c r="I136" s="40"/>
      <c r="J136" s="67"/>
      <c r="K136" s="11">
        <f t="shared" si="9"/>
        <v>0</v>
      </c>
      <c r="L136" s="2">
        <f t="shared" si="11"/>
        <v>0</v>
      </c>
      <c r="M136" s="128">
        <f t="shared" si="10"/>
        <v>0</v>
      </c>
    </row>
    <row r="137" spans="1:13" x14ac:dyDescent="0.25">
      <c r="A137" s="10"/>
      <c r="B137" s="22"/>
      <c r="C137" s="35" t="s">
        <v>36</v>
      </c>
      <c r="D137" s="1"/>
      <c r="E137" s="11"/>
      <c r="F137" s="11"/>
      <c r="G137" s="2">
        <f t="shared" si="8"/>
        <v>55274852.00999999</v>
      </c>
      <c r="H137" s="73"/>
      <c r="I137" s="40"/>
      <c r="J137" s="67"/>
      <c r="K137" s="11">
        <f t="shared" si="9"/>
        <v>0</v>
      </c>
      <c r="L137" s="2">
        <f t="shared" si="11"/>
        <v>0</v>
      </c>
      <c r="M137" s="128">
        <f t="shared" si="10"/>
        <v>0</v>
      </c>
    </row>
    <row r="138" spans="1:13" x14ac:dyDescent="0.25">
      <c r="A138" s="10"/>
      <c r="B138" s="22"/>
      <c r="C138" s="35" t="s">
        <v>36</v>
      </c>
      <c r="D138" s="1"/>
      <c r="E138" s="11"/>
      <c r="F138" s="11"/>
      <c r="G138" s="2">
        <f t="shared" si="8"/>
        <v>55274852.00999999</v>
      </c>
      <c r="H138" s="73"/>
      <c r="I138" s="40"/>
      <c r="J138" s="67"/>
      <c r="K138" s="11">
        <f t="shared" si="9"/>
        <v>0</v>
      </c>
      <c r="L138" s="2">
        <f t="shared" si="11"/>
        <v>0</v>
      </c>
      <c r="M138" s="128">
        <f t="shared" si="10"/>
        <v>0</v>
      </c>
    </row>
    <row r="139" spans="1:13" x14ac:dyDescent="0.25">
      <c r="A139" s="10"/>
      <c r="B139" s="22"/>
      <c r="C139" s="35" t="s">
        <v>36</v>
      </c>
      <c r="D139" s="1"/>
      <c r="E139" s="11"/>
      <c r="F139" s="11"/>
      <c r="G139" s="2">
        <f t="shared" si="8"/>
        <v>55274852.00999999</v>
      </c>
      <c r="H139" s="73"/>
      <c r="I139" s="40"/>
      <c r="J139" s="67"/>
      <c r="K139" s="11">
        <f t="shared" si="9"/>
        <v>0</v>
      </c>
      <c r="L139" s="2">
        <f t="shared" si="11"/>
        <v>0</v>
      </c>
      <c r="M139" s="128">
        <f t="shared" si="10"/>
        <v>0</v>
      </c>
    </row>
    <row r="140" spans="1:13" x14ac:dyDescent="0.25">
      <c r="A140" s="10"/>
      <c r="B140" s="22"/>
      <c r="C140" s="35" t="s">
        <v>36</v>
      </c>
      <c r="D140" s="1"/>
      <c r="E140" s="11"/>
      <c r="F140" s="11"/>
      <c r="G140" s="2">
        <f t="shared" si="8"/>
        <v>55274852.00999999</v>
      </c>
      <c r="H140" s="73"/>
      <c r="I140" s="40"/>
      <c r="J140" s="67"/>
      <c r="K140" s="11">
        <f t="shared" si="9"/>
        <v>0</v>
      </c>
      <c r="L140" s="2">
        <f t="shared" si="11"/>
        <v>0</v>
      </c>
      <c r="M140" s="128">
        <f t="shared" si="10"/>
        <v>0</v>
      </c>
    </row>
    <row r="141" spans="1:13" x14ac:dyDescent="0.25">
      <c r="A141" s="10"/>
      <c r="B141" s="22"/>
      <c r="C141" s="35" t="s">
        <v>36</v>
      </c>
      <c r="D141" s="1"/>
      <c r="E141" s="11"/>
      <c r="F141" s="11"/>
      <c r="G141" s="2">
        <f t="shared" si="8"/>
        <v>55274852.00999999</v>
      </c>
      <c r="H141" s="73"/>
      <c r="I141" s="40"/>
      <c r="J141" s="67"/>
      <c r="K141" s="11">
        <f t="shared" si="9"/>
        <v>0</v>
      </c>
      <c r="L141" s="2">
        <f t="shared" si="11"/>
        <v>0</v>
      </c>
      <c r="M141" s="128">
        <f t="shared" si="10"/>
        <v>0</v>
      </c>
    </row>
    <row r="142" spans="1:13" x14ac:dyDescent="0.25">
      <c r="A142" s="10"/>
      <c r="B142" s="22"/>
      <c r="C142" s="35" t="s">
        <v>36</v>
      </c>
      <c r="D142" s="1"/>
      <c r="E142" s="11"/>
      <c r="F142" s="11"/>
      <c r="G142" s="2">
        <f t="shared" si="8"/>
        <v>55274852.00999999</v>
      </c>
      <c r="H142" s="73"/>
      <c r="I142" s="40"/>
      <c r="J142" s="67"/>
      <c r="K142" s="11">
        <f t="shared" si="9"/>
        <v>0</v>
      </c>
      <c r="L142" s="2">
        <f t="shared" si="11"/>
        <v>0</v>
      </c>
      <c r="M142" s="128">
        <f t="shared" si="10"/>
        <v>0</v>
      </c>
    </row>
    <row r="143" spans="1:13" x14ac:dyDescent="0.25">
      <c r="A143" s="10"/>
      <c r="B143" s="22"/>
      <c r="C143" s="35" t="s">
        <v>36</v>
      </c>
      <c r="D143" s="1"/>
      <c r="E143" s="11"/>
      <c r="F143" s="11"/>
      <c r="G143" s="2">
        <f t="shared" si="8"/>
        <v>55274852.00999999</v>
      </c>
      <c r="H143" s="73"/>
      <c r="I143" s="40"/>
      <c r="J143" s="67"/>
      <c r="K143" s="11">
        <f t="shared" si="9"/>
        <v>0</v>
      </c>
      <c r="L143" s="2">
        <f t="shared" si="11"/>
        <v>0</v>
      </c>
      <c r="M143" s="128">
        <f t="shared" si="10"/>
        <v>0</v>
      </c>
    </row>
    <row r="144" spans="1:13" x14ac:dyDescent="0.25">
      <c r="A144" s="10"/>
      <c r="B144" s="22"/>
      <c r="C144" s="35" t="s">
        <v>36</v>
      </c>
      <c r="D144" s="1"/>
      <c r="E144" s="11"/>
      <c r="F144" s="11"/>
      <c r="G144" s="2">
        <f t="shared" si="8"/>
        <v>55274852.00999999</v>
      </c>
      <c r="H144" s="73"/>
      <c r="I144" s="40"/>
      <c r="J144" s="67"/>
      <c r="K144" s="11">
        <f t="shared" si="9"/>
        <v>0</v>
      </c>
      <c r="L144" s="2">
        <f t="shared" si="11"/>
        <v>0</v>
      </c>
      <c r="M144" s="128">
        <f t="shared" si="10"/>
        <v>0</v>
      </c>
    </row>
    <row r="145" spans="1:13" x14ac:dyDescent="0.25">
      <c r="A145" s="10"/>
      <c r="B145" s="22"/>
      <c r="C145" s="35" t="s">
        <v>36</v>
      </c>
      <c r="D145" s="1"/>
      <c r="E145" s="11"/>
      <c r="F145" s="11"/>
      <c r="G145" s="2">
        <f t="shared" ref="G145:G208" si="12">G144+E145-F145</f>
        <v>55274852.00999999</v>
      </c>
      <c r="H145" s="73"/>
      <c r="I145" s="40"/>
      <c r="J145" s="67"/>
      <c r="K145" s="11">
        <f t="shared" ref="K145:K208" si="13">H145+I145-J145</f>
        <v>0</v>
      </c>
      <c r="L145" s="2">
        <f t="shared" ref="L145:L208" si="14">H145+I145+J145-F145</f>
        <v>0</v>
      </c>
      <c r="M145" s="128">
        <f t="shared" ref="M145:M208" si="15">F145*0.2</f>
        <v>0</v>
      </c>
    </row>
    <row r="146" spans="1:13" x14ac:dyDescent="0.25">
      <c r="A146" s="10"/>
      <c r="B146" s="22"/>
      <c r="C146" s="35" t="s">
        <v>36</v>
      </c>
      <c r="D146" s="1"/>
      <c r="E146" s="11"/>
      <c r="F146" s="11"/>
      <c r="G146" s="2">
        <f t="shared" si="12"/>
        <v>55274852.00999999</v>
      </c>
      <c r="H146" s="73"/>
      <c r="I146" s="40"/>
      <c r="J146" s="67"/>
      <c r="K146" s="11">
        <f t="shared" si="13"/>
        <v>0</v>
      </c>
      <c r="L146" s="2">
        <f t="shared" si="14"/>
        <v>0</v>
      </c>
      <c r="M146" s="128">
        <f t="shared" si="15"/>
        <v>0</v>
      </c>
    </row>
    <row r="147" spans="1:13" x14ac:dyDescent="0.25">
      <c r="A147" s="10"/>
      <c r="B147" s="22"/>
      <c r="C147" s="35" t="s">
        <v>36</v>
      </c>
      <c r="D147" s="1"/>
      <c r="E147" s="11"/>
      <c r="F147" s="11"/>
      <c r="G147" s="2">
        <f t="shared" si="12"/>
        <v>55274852.00999999</v>
      </c>
      <c r="H147" s="73"/>
      <c r="I147" s="40"/>
      <c r="J147" s="67"/>
      <c r="K147" s="11">
        <f t="shared" si="13"/>
        <v>0</v>
      </c>
      <c r="L147" s="2">
        <f t="shared" si="14"/>
        <v>0</v>
      </c>
      <c r="M147" s="128">
        <f t="shared" si="15"/>
        <v>0</v>
      </c>
    </row>
    <row r="148" spans="1:13" x14ac:dyDescent="0.25">
      <c r="A148" s="10"/>
      <c r="B148" s="22"/>
      <c r="C148" s="35" t="s">
        <v>36</v>
      </c>
      <c r="D148" s="1"/>
      <c r="E148" s="11"/>
      <c r="F148" s="11"/>
      <c r="G148" s="2">
        <f t="shared" si="12"/>
        <v>55274852.00999999</v>
      </c>
      <c r="H148" s="73"/>
      <c r="I148" s="40"/>
      <c r="J148" s="67"/>
      <c r="K148" s="11">
        <f t="shared" si="13"/>
        <v>0</v>
      </c>
      <c r="L148" s="2">
        <f t="shared" si="14"/>
        <v>0</v>
      </c>
      <c r="M148" s="128">
        <f t="shared" si="15"/>
        <v>0</v>
      </c>
    </row>
    <row r="149" spans="1:13" x14ac:dyDescent="0.25">
      <c r="A149" s="10"/>
      <c r="B149" s="22"/>
      <c r="C149" s="35" t="s">
        <v>36</v>
      </c>
      <c r="D149" s="1"/>
      <c r="E149" s="11"/>
      <c r="F149" s="11"/>
      <c r="G149" s="2">
        <f t="shared" si="12"/>
        <v>55274852.00999999</v>
      </c>
      <c r="H149" s="73"/>
      <c r="I149" s="40"/>
      <c r="J149" s="67"/>
      <c r="K149" s="11">
        <f t="shared" si="13"/>
        <v>0</v>
      </c>
      <c r="L149" s="2">
        <f t="shared" si="14"/>
        <v>0</v>
      </c>
      <c r="M149" s="128">
        <f t="shared" si="15"/>
        <v>0</v>
      </c>
    </row>
    <row r="150" spans="1:13" x14ac:dyDescent="0.25">
      <c r="A150" s="10"/>
      <c r="B150" s="22"/>
      <c r="C150" s="35" t="s">
        <v>36</v>
      </c>
      <c r="D150" s="1"/>
      <c r="E150" s="11"/>
      <c r="F150" s="11"/>
      <c r="G150" s="2">
        <f t="shared" si="12"/>
        <v>55274852.00999999</v>
      </c>
      <c r="H150" s="73"/>
      <c r="I150" s="40"/>
      <c r="J150" s="67"/>
      <c r="K150" s="11">
        <f t="shared" si="13"/>
        <v>0</v>
      </c>
      <c r="L150" s="2">
        <f t="shared" si="14"/>
        <v>0</v>
      </c>
      <c r="M150" s="128">
        <f t="shared" si="15"/>
        <v>0</v>
      </c>
    </row>
    <row r="151" spans="1:13" x14ac:dyDescent="0.25">
      <c r="A151" s="10"/>
      <c r="B151" s="22"/>
      <c r="C151" s="35" t="s">
        <v>36</v>
      </c>
      <c r="D151" s="1"/>
      <c r="E151" s="11"/>
      <c r="F151" s="11"/>
      <c r="G151" s="2">
        <f t="shared" si="12"/>
        <v>55274852.00999999</v>
      </c>
      <c r="H151" s="73"/>
      <c r="I151" s="40"/>
      <c r="J151" s="67"/>
      <c r="K151" s="11">
        <f t="shared" si="13"/>
        <v>0</v>
      </c>
      <c r="L151" s="2">
        <f t="shared" si="14"/>
        <v>0</v>
      </c>
      <c r="M151" s="128">
        <f t="shared" si="15"/>
        <v>0</v>
      </c>
    </row>
    <row r="152" spans="1:13" x14ac:dyDescent="0.25">
      <c r="A152" s="10"/>
      <c r="B152" s="22"/>
      <c r="C152" s="35" t="s">
        <v>36</v>
      </c>
      <c r="D152" s="1"/>
      <c r="E152" s="11"/>
      <c r="F152" s="11"/>
      <c r="G152" s="2">
        <f t="shared" si="12"/>
        <v>55274852.00999999</v>
      </c>
      <c r="H152" s="73"/>
      <c r="I152" s="40"/>
      <c r="J152" s="67"/>
      <c r="K152" s="11">
        <f t="shared" si="13"/>
        <v>0</v>
      </c>
      <c r="L152" s="2">
        <f t="shared" si="14"/>
        <v>0</v>
      </c>
      <c r="M152" s="128">
        <f t="shared" si="15"/>
        <v>0</v>
      </c>
    </row>
    <row r="153" spans="1:13" x14ac:dyDescent="0.25">
      <c r="A153" s="10"/>
      <c r="B153" s="22"/>
      <c r="C153" s="35" t="s">
        <v>36</v>
      </c>
      <c r="D153" s="1"/>
      <c r="E153" s="11"/>
      <c r="F153" s="11"/>
      <c r="G153" s="2">
        <f t="shared" si="12"/>
        <v>55274852.00999999</v>
      </c>
      <c r="H153" s="73"/>
      <c r="I153" s="40"/>
      <c r="J153" s="67"/>
      <c r="K153" s="11">
        <f t="shared" si="13"/>
        <v>0</v>
      </c>
      <c r="L153" s="2">
        <f t="shared" si="14"/>
        <v>0</v>
      </c>
      <c r="M153" s="128">
        <f t="shared" si="15"/>
        <v>0</v>
      </c>
    </row>
    <row r="154" spans="1:13" x14ac:dyDescent="0.25">
      <c r="A154" s="10"/>
      <c r="B154" s="22"/>
      <c r="C154" s="35" t="s">
        <v>36</v>
      </c>
      <c r="D154" s="1"/>
      <c r="E154" s="11"/>
      <c r="F154" s="11"/>
      <c r="G154" s="2">
        <f t="shared" si="12"/>
        <v>55274852.00999999</v>
      </c>
      <c r="H154" s="73"/>
      <c r="I154" s="40"/>
      <c r="J154" s="67"/>
      <c r="K154" s="11">
        <f t="shared" si="13"/>
        <v>0</v>
      </c>
      <c r="L154" s="2">
        <f t="shared" si="14"/>
        <v>0</v>
      </c>
      <c r="M154" s="128">
        <f t="shared" si="15"/>
        <v>0</v>
      </c>
    </row>
    <row r="155" spans="1:13" x14ac:dyDescent="0.25">
      <c r="A155" s="10"/>
      <c r="B155" s="22"/>
      <c r="C155" s="35" t="s">
        <v>36</v>
      </c>
      <c r="D155" s="1"/>
      <c r="E155" s="11"/>
      <c r="F155" s="11"/>
      <c r="G155" s="2">
        <f t="shared" si="12"/>
        <v>55274852.00999999</v>
      </c>
      <c r="H155" s="73"/>
      <c r="I155" s="40"/>
      <c r="J155" s="67"/>
      <c r="K155" s="11">
        <f t="shared" si="13"/>
        <v>0</v>
      </c>
      <c r="L155" s="2">
        <f t="shared" si="14"/>
        <v>0</v>
      </c>
      <c r="M155" s="128">
        <f t="shared" si="15"/>
        <v>0</v>
      </c>
    </row>
    <row r="156" spans="1:13" x14ac:dyDescent="0.25">
      <c r="A156" s="10"/>
      <c r="B156" s="22"/>
      <c r="C156" s="35" t="s">
        <v>36</v>
      </c>
      <c r="D156" s="1"/>
      <c r="E156" s="11"/>
      <c r="F156" s="11"/>
      <c r="G156" s="2">
        <f t="shared" si="12"/>
        <v>55274852.00999999</v>
      </c>
      <c r="H156" s="73"/>
      <c r="I156" s="40"/>
      <c r="J156" s="67"/>
      <c r="K156" s="11">
        <f t="shared" si="13"/>
        <v>0</v>
      </c>
      <c r="L156" s="2">
        <f t="shared" si="14"/>
        <v>0</v>
      </c>
      <c r="M156" s="128">
        <f t="shared" si="15"/>
        <v>0</v>
      </c>
    </row>
    <row r="157" spans="1:13" x14ac:dyDescent="0.25">
      <c r="A157" s="10"/>
      <c r="B157" s="22"/>
      <c r="C157" s="35" t="s">
        <v>36</v>
      </c>
      <c r="D157" s="1"/>
      <c r="E157" s="11"/>
      <c r="F157" s="11"/>
      <c r="G157" s="2">
        <f t="shared" si="12"/>
        <v>55274852.00999999</v>
      </c>
      <c r="H157" s="73"/>
      <c r="I157" s="40"/>
      <c r="J157" s="67"/>
      <c r="K157" s="11">
        <f t="shared" si="13"/>
        <v>0</v>
      </c>
      <c r="L157" s="2">
        <f t="shared" si="14"/>
        <v>0</v>
      </c>
      <c r="M157" s="128">
        <f t="shared" si="15"/>
        <v>0</v>
      </c>
    </row>
    <row r="158" spans="1:13" x14ac:dyDescent="0.25">
      <c r="A158" s="10"/>
      <c r="B158" s="22"/>
      <c r="C158" s="35" t="s">
        <v>36</v>
      </c>
      <c r="D158" s="1"/>
      <c r="E158" s="11"/>
      <c r="F158" s="11"/>
      <c r="G158" s="2">
        <f t="shared" si="12"/>
        <v>55274852.00999999</v>
      </c>
      <c r="H158" s="73"/>
      <c r="I158" s="40"/>
      <c r="J158" s="67"/>
      <c r="K158" s="11">
        <f t="shared" si="13"/>
        <v>0</v>
      </c>
      <c r="L158" s="2">
        <f t="shared" si="14"/>
        <v>0</v>
      </c>
      <c r="M158" s="128">
        <f t="shared" si="15"/>
        <v>0</v>
      </c>
    </row>
    <row r="159" spans="1:13" x14ac:dyDescent="0.25">
      <c r="A159" s="10"/>
      <c r="B159" s="22"/>
      <c r="C159" s="35" t="s">
        <v>36</v>
      </c>
      <c r="D159" s="1"/>
      <c r="E159" s="11"/>
      <c r="F159" s="11"/>
      <c r="G159" s="2">
        <f t="shared" si="12"/>
        <v>55274852.00999999</v>
      </c>
      <c r="H159" s="73"/>
      <c r="I159" s="40"/>
      <c r="J159" s="67"/>
      <c r="K159" s="11">
        <f t="shared" si="13"/>
        <v>0</v>
      </c>
      <c r="L159" s="2">
        <f t="shared" si="14"/>
        <v>0</v>
      </c>
      <c r="M159" s="128">
        <f t="shared" si="15"/>
        <v>0</v>
      </c>
    </row>
    <row r="160" spans="1:13" x14ac:dyDescent="0.25">
      <c r="A160" s="10"/>
      <c r="B160" s="22"/>
      <c r="C160" s="35" t="s">
        <v>36</v>
      </c>
      <c r="D160" s="1"/>
      <c r="E160" s="11"/>
      <c r="F160" s="11"/>
      <c r="G160" s="2">
        <f t="shared" si="12"/>
        <v>55274852.00999999</v>
      </c>
      <c r="H160" s="73"/>
      <c r="I160" s="40"/>
      <c r="J160" s="67"/>
      <c r="K160" s="11">
        <f t="shared" si="13"/>
        <v>0</v>
      </c>
      <c r="L160" s="2">
        <f t="shared" si="14"/>
        <v>0</v>
      </c>
      <c r="M160" s="128">
        <f t="shared" si="15"/>
        <v>0</v>
      </c>
    </row>
    <row r="161" spans="1:13" x14ac:dyDescent="0.25">
      <c r="A161" s="10"/>
      <c r="B161" s="22"/>
      <c r="C161" s="35" t="s">
        <v>36</v>
      </c>
      <c r="D161" s="1"/>
      <c r="E161" s="11"/>
      <c r="F161" s="11"/>
      <c r="G161" s="2">
        <f t="shared" si="12"/>
        <v>55274852.00999999</v>
      </c>
      <c r="H161" s="73"/>
      <c r="I161" s="40"/>
      <c r="J161" s="67"/>
      <c r="K161" s="11">
        <f t="shared" si="13"/>
        <v>0</v>
      </c>
      <c r="L161" s="2">
        <f t="shared" si="14"/>
        <v>0</v>
      </c>
      <c r="M161" s="128">
        <f t="shared" si="15"/>
        <v>0</v>
      </c>
    </row>
    <row r="162" spans="1:13" x14ac:dyDescent="0.25">
      <c r="A162" s="10"/>
      <c r="B162" s="22"/>
      <c r="C162" s="35" t="s">
        <v>36</v>
      </c>
      <c r="D162" s="1"/>
      <c r="E162" s="11"/>
      <c r="F162" s="11"/>
      <c r="G162" s="2">
        <f t="shared" si="12"/>
        <v>55274852.00999999</v>
      </c>
      <c r="H162" s="73"/>
      <c r="I162" s="40"/>
      <c r="J162" s="67"/>
      <c r="K162" s="11">
        <f t="shared" si="13"/>
        <v>0</v>
      </c>
      <c r="L162" s="2">
        <f t="shared" si="14"/>
        <v>0</v>
      </c>
      <c r="M162" s="128">
        <f t="shared" si="15"/>
        <v>0</v>
      </c>
    </row>
    <row r="163" spans="1:13" x14ac:dyDescent="0.25">
      <c r="A163" s="10"/>
      <c r="B163" s="22"/>
      <c r="C163" s="35" t="s">
        <v>36</v>
      </c>
      <c r="D163" s="1"/>
      <c r="E163" s="11"/>
      <c r="F163" s="11"/>
      <c r="G163" s="2">
        <f t="shared" si="12"/>
        <v>55274852.00999999</v>
      </c>
      <c r="H163" s="73"/>
      <c r="I163" s="40"/>
      <c r="J163" s="67"/>
      <c r="K163" s="11">
        <f t="shared" si="13"/>
        <v>0</v>
      </c>
      <c r="L163" s="2">
        <f t="shared" si="14"/>
        <v>0</v>
      </c>
      <c r="M163" s="128">
        <f t="shared" si="15"/>
        <v>0</v>
      </c>
    </row>
    <row r="164" spans="1:13" x14ac:dyDescent="0.25">
      <c r="A164" s="10"/>
      <c r="B164" s="22"/>
      <c r="C164" s="35" t="s">
        <v>36</v>
      </c>
      <c r="D164" s="1"/>
      <c r="E164" s="11"/>
      <c r="F164" s="11"/>
      <c r="G164" s="2">
        <f t="shared" si="12"/>
        <v>55274852.00999999</v>
      </c>
      <c r="H164" s="73"/>
      <c r="I164" s="40"/>
      <c r="J164" s="67"/>
      <c r="K164" s="11">
        <f t="shared" si="13"/>
        <v>0</v>
      </c>
      <c r="L164" s="2">
        <f t="shared" si="14"/>
        <v>0</v>
      </c>
      <c r="M164" s="128">
        <f t="shared" si="15"/>
        <v>0</v>
      </c>
    </row>
    <row r="165" spans="1:13" x14ac:dyDescent="0.25">
      <c r="A165" s="10"/>
      <c r="B165" s="22"/>
      <c r="C165" s="35" t="s">
        <v>36</v>
      </c>
      <c r="D165" s="1"/>
      <c r="E165" s="11"/>
      <c r="F165" s="11"/>
      <c r="G165" s="2">
        <f t="shared" si="12"/>
        <v>55274852.00999999</v>
      </c>
      <c r="H165" s="73"/>
      <c r="I165" s="40"/>
      <c r="J165" s="67"/>
      <c r="K165" s="11">
        <f t="shared" si="13"/>
        <v>0</v>
      </c>
      <c r="L165" s="2">
        <f t="shared" si="14"/>
        <v>0</v>
      </c>
      <c r="M165" s="128">
        <f t="shared" si="15"/>
        <v>0</v>
      </c>
    </row>
    <row r="166" spans="1:13" x14ac:dyDescent="0.25">
      <c r="A166" s="10"/>
      <c r="B166" s="22"/>
      <c r="C166" s="35" t="s">
        <v>36</v>
      </c>
      <c r="D166" s="1"/>
      <c r="E166" s="11"/>
      <c r="F166" s="11"/>
      <c r="G166" s="2">
        <f t="shared" si="12"/>
        <v>55274852.00999999</v>
      </c>
      <c r="H166" s="73"/>
      <c r="I166" s="40"/>
      <c r="J166" s="67"/>
      <c r="K166" s="11">
        <f t="shared" si="13"/>
        <v>0</v>
      </c>
      <c r="L166" s="2">
        <f t="shared" si="14"/>
        <v>0</v>
      </c>
      <c r="M166" s="128">
        <f t="shared" si="15"/>
        <v>0</v>
      </c>
    </row>
    <row r="167" spans="1:13" x14ac:dyDescent="0.25">
      <c r="A167" s="10"/>
      <c r="B167" s="22"/>
      <c r="C167" s="35" t="s">
        <v>36</v>
      </c>
      <c r="D167" s="1"/>
      <c r="E167" s="11"/>
      <c r="F167" s="11"/>
      <c r="G167" s="2">
        <f t="shared" si="12"/>
        <v>55274852.00999999</v>
      </c>
      <c r="H167" s="73"/>
      <c r="I167" s="40"/>
      <c r="J167" s="67"/>
      <c r="K167" s="11">
        <f t="shared" si="13"/>
        <v>0</v>
      </c>
      <c r="L167" s="2">
        <f t="shared" si="14"/>
        <v>0</v>
      </c>
      <c r="M167" s="128">
        <f t="shared" si="15"/>
        <v>0</v>
      </c>
    </row>
    <row r="168" spans="1:13" x14ac:dyDescent="0.25">
      <c r="A168" s="10"/>
      <c r="B168" s="22"/>
      <c r="C168" s="35" t="s">
        <v>36</v>
      </c>
      <c r="D168" s="1"/>
      <c r="E168" s="11"/>
      <c r="F168" s="11"/>
      <c r="G168" s="2">
        <f t="shared" si="12"/>
        <v>55274852.00999999</v>
      </c>
      <c r="H168" s="73"/>
      <c r="I168" s="40"/>
      <c r="J168" s="67"/>
      <c r="K168" s="11">
        <f t="shared" si="13"/>
        <v>0</v>
      </c>
      <c r="L168" s="2">
        <f t="shared" si="14"/>
        <v>0</v>
      </c>
      <c r="M168" s="128">
        <f t="shared" si="15"/>
        <v>0</v>
      </c>
    </row>
    <row r="169" spans="1:13" x14ac:dyDescent="0.25">
      <c r="A169" s="10"/>
      <c r="B169" s="22"/>
      <c r="C169" s="35" t="s">
        <v>36</v>
      </c>
      <c r="D169" s="1"/>
      <c r="E169" s="11"/>
      <c r="F169" s="11"/>
      <c r="G169" s="2">
        <f t="shared" si="12"/>
        <v>55274852.00999999</v>
      </c>
      <c r="H169" s="73"/>
      <c r="I169" s="40"/>
      <c r="J169" s="67"/>
      <c r="K169" s="11">
        <f t="shared" si="13"/>
        <v>0</v>
      </c>
      <c r="L169" s="2">
        <f t="shared" si="14"/>
        <v>0</v>
      </c>
      <c r="M169" s="128">
        <f t="shared" si="15"/>
        <v>0</v>
      </c>
    </row>
    <row r="170" spans="1:13" x14ac:dyDescent="0.25">
      <c r="A170" s="10"/>
      <c r="B170" s="22"/>
      <c r="C170" s="35" t="s">
        <v>36</v>
      </c>
      <c r="D170" s="1"/>
      <c r="E170" s="11"/>
      <c r="F170" s="11"/>
      <c r="G170" s="2">
        <f t="shared" si="12"/>
        <v>55274852.00999999</v>
      </c>
      <c r="H170" s="73"/>
      <c r="I170" s="40"/>
      <c r="J170" s="67"/>
      <c r="K170" s="11">
        <f t="shared" si="13"/>
        <v>0</v>
      </c>
      <c r="L170" s="2">
        <f t="shared" si="14"/>
        <v>0</v>
      </c>
      <c r="M170" s="128">
        <f t="shared" si="15"/>
        <v>0</v>
      </c>
    </row>
    <row r="171" spans="1:13" x14ac:dyDescent="0.25">
      <c r="A171" s="10"/>
      <c r="B171" s="22"/>
      <c r="C171" s="35" t="s">
        <v>36</v>
      </c>
      <c r="D171" s="1"/>
      <c r="E171" s="11"/>
      <c r="F171" s="11"/>
      <c r="G171" s="2">
        <f t="shared" si="12"/>
        <v>55274852.00999999</v>
      </c>
      <c r="H171" s="73"/>
      <c r="I171" s="40"/>
      <c r="J171" s="67"/>
      <c r="K171" s="11">
        <f t="shared" si="13"/>
        <v>0</v>
      </c>
      <c r="L171" s="2">
        <f t="shared" si="14"/>
        <v>0</v>
      </c>
      <c r="M171" s="128">
        <f t="shared" si="15"/>
        <v>0</v>
      </c>
    </row>
    <row r="172" spans="1:13" x14ac:dyDescent="0.25">
      <c r="A172" s="10"/>
      <c r="B172" s="22"/>
      <c r="C172" s="35" t="s">
        <v>36</v>
      </c>
      <c r="D172" s="1"/>
      <c r="E172" s="11"/>
      <c r="F172" s="11"/>
      <c r="G172" s="2">
        <f t="shared" si="12"/>
        <v>55274852.00999999</v>
      </c>
      <c r="H172" s="73"/>
      <c r="I172" s="40"/>
      <c r="J172" s="67"/>
      <c r="K172" s="11">
        <f t="shared" si="13"/>
        <v>0</v>
      </c>
      <c r="L172" s="2">
        <f t="shared" si="14"/>
        <v>0</v>
      </c>
      <c r="M172" s="128">
        <f t="shared" si="15"/>
        <v>0</v>
      </c>
    </row>
    <row r="173" spans="1:13" x14ac:dyDescent="0.25">
      <c r="A173" s="10"/>
      <c r="B173" s="22"/>
      <c r="C173" s="35" t="s">
        <v>36</v>
      </c>
      <c r="D173" s="1"/>
      <c r="E173" s="11"/>
      <c r="F173" s="11"/>
      <c r="G173" s="2">
        <f t="shared" si="12"/>
        <v>55274852.00999999</v>
      </c>
      <c r="H173" s="73"/>
      <c r="I173" s="40"/>
      <c r="J173" s="67"/>
      <c r="K173" s="11">
        <f t="shared" si="13"/>
        <v>0</v>
      </c>
      <c r="L173" s="2">
        <f t="shared" si="14"/>
        <v>0</v>
      </c>
      <c r="M173" s="128">
        <f t="shared" si="15"/>
        <v>0</v>
      </c>
    </row>
    <row r="174" spans="1:13" x14ac:dyDescent="0.25">
      <c r="A174" s="10"/>
      <c r="B174" s="22"/>
      <c r="C174" s="35" t="s">
        <v>36</v>
      </c>
      <c r="D174" s="1"/>
      <c r="E174" s="11"/>
      <c r="F174" s="11"/>
      <c r="G174" s="2">
        <f t="shared" si="12"/>
        <v>55274852.00999999</v>
      </c>
      <c r="H174" s="73"/>
      <c r="I174" s="40"/>
      <c r="J174" s="67"/>
      <c r="K174" s="11">
        <f t="shared" si="13"/>
        <v>0</v>
      </c>
      <c r="L174" s="2">
        <f t="shared" si="14"/>
        <v>0</v>
      </c>
      <c r="M174" s="128">
        <f t="shared" si="15"/>
        <v>0</v>
      </c>
    </row>
    <row r="175" spans="1:13" x14ac:dyDescent="0.25">
      <c r="A175" s="10"/>
      <c r="B175" s="22"/>
      <c r="C175" s="35" t="s">
        <v>36</v>
      </c>
      <c r="D175" s="1"/>
      <c r="E175" s="11"/>
      <c r="F175" s="11"/>
      <c r="G175" s="2">
        <f t="shared" si="12"/>
        <v>55274852.00999999</v>
      </c>
      <c r="H175" s="73"/>
      <c r="I175" s="40"/>
      <c r="J175" s="67"/>
      <c r="K175" s="11">
        <f t="shared" si="13"/>
        <v>0</v>
      </c>
      <c r="L175" s="2">
        <f t="shared" si="14"/>
        <v>0</v>
      </c>
      <c r="M175" s="128">
        <f t="shared" si="15"/>
        <v>0</v>
      </c>
    </row>
    <row r="176" spans="1:13" x14ac:dyDescent="0.25">
      <c r="A176" s="10"/>
      <c r="B176" s="22"/>
      <c r="C176" s="35" t="s">
        <v>36</v>
      </c>
      <c r="D176" s="1"/>
      <c r="E176" s="11"/>
      <c r="F176" s="11"/>
      <c r="G176" s="2">
        <f t="shared" si="12"/>
        <v>55274852.00999999</v>
      </c>
      <c r="H176" s="73"/>
      <c r="I176" s="40"/>
      <c r="J176" s="67"/>
      <c r="K176" s="11">
        <f t="shared" si="13"/>
        <v>0</v>
      </c>
      <c r="L176" s="2">
        <f t="shared" si="14"/>
        <v>0</v>
      </c>
      <c r="M176" s="128">
        <f t="shared" si="15"/>
        <v>0</v>
      </c>
    </row>
    <row r="177" spans="1:13" x14ac:dyDescent="0.25">
      <c r="A177" s="10"/>
      <c r="B177" s="22"/>
      <c r="C177" s="35" t="s">
        <v>36</v>
      </c>
      <c r="D177" s="1"/>
      <c r="E177" s="11"/>
      <c r="F177" s="11"/>
      <c r="G177" s="2">
        <f t="shared" si="12"/>
        <v>55274852.00999999</v>
      </c>
      <c r="H177" s="73"/>
      <c r="I177" s="40"/>
      <c r="J177" s="67"/>
      <c r="K177" s="11">
        <f t="shared" si="13"/>
        <v>0</v>
      </c>
      <c r="L177" s="2">
        <f t="shared" si="14"/>
        <v>0</v>
      </c>
      <c r="M177" s="128">
        <f t="shared" si="15"/>
        <v>0</v>
      </c>
    </row>
    <row r="178" spans="1:13" x14ac:dyDescent="0.25">
      <c r="A178" s="10"/>
      <c r="B178" s="22"/>
      <c r="C178" s="35" t="s">
        <v>36</v>
      </c>
      <c r="D178" s="1"/>
      <c r="E178" s="11"/>
      <c r="F178" s="11"/>
      <c r="G178" s="2">
        <f t="shared" si="12"/>
        <v>55274852.00999999</v>
      </c>
      <c r="H178" s="73"/>
      <c r="I178" s="40"/>
      <c r="J178" s="67"/>
      <c r="K178" s="11">
        <f t="shared" si="13"/>
        <v>0</v>
      </c>
      <c r="L178" s="2">
        <f t="shared" si="14"/>
        <v>0</v>
      </c>
      <c r="M178" s="128">
        <f t="shared" si="15"/>
        <v>0</v>
      </c>
    </row>
    <row r="179" spans="1:13" x14ac:dyDescent="0.25">
      <c r="A179" s="10"/>
      <c r="B179" s="22"/>
      <c r="C179" s="35" t="s">
        <v>36</v>
      </c>
      <c r="D179" s="1"/>
      <c r="E179" s="11"/>
      <c r="F179" s="11"/>
      <c r="G179" s="2">
        <f t="shared" si="12"/>
        <v>55274852.00999999</v>
      </c>
      <c r="H179" s="73"/>
      <c r="I179" s="40"/>
      <c r="J179" s="67"/>
      <c r="K179" s="11">
        <f t="shared" si="13"/>
        <v>0</v>
      </c>
      <c r="L179" s="2">
        <f t="shared" si="14"/>
        <v>0</v>
      </c>
      <c r="M179" s="128">
        <f t="shared" si="15"/>
        <v>0</v>
      </c>
    </row>
    <row r="180" spans="1:13" x14ac:dyDescent="0.25">
      <c r="A180" s="10"/>
      <c r="B180" s="22"/>
      <c r="C180" s="35" t="s">
        <v>36</v>
      </c>
      <c r="D180" s="1"/>
      <c r="E180" s="11"/>
      <c r="F180" s="11"/>
      <c r="G180" s="2">
        <f t="shared" si="12"/>
        <v>55274852.00999999</v>
      </c>
      <c r="H180" s="73"/>
      <c r="I180" s="40"/>
      <c r="J180" s="67"/>
      <c r="K180" s="11">
        <f t="shared" si="13"/>
        <v>0</v>
      </c>
      <c r="L180" s="2">
        <f t="shared" si="14"/>
        <v>0</v>
      </c>
      <c r="M180" s="128">
        <f t="shared" si="15"/>
        <v>0</v>
      </c>
    </row>
    <row r="181" spans="1:13" x14ac:dyDescent="0.25">
      <c r="A181" s="10"/>
      <c r="B181" s="22"/>
      <c r="C181" s="35" t="s">
        <v>36</v>
      </c>
      <c r="D181" s="1"/>
      <c r="E181" s="11"/>
      <c r="F181" s="11"/>
      <c r="G181" s="2">
        <f t="shared" si="12"/>
        <v>55274852.00999999</v>
      </c>
      <c r="H181" s="73"/>
      <c r="I181" s="40"/>
      <c r="J181" s="67"/>
      <c r="K181" s="11">
        <f t="shared" si="13"/>
        <v>0</v>
      </c>
      <c r="L181" s="2">
        <f t="shared" si="14"/>
        <v>0</v>
      </c>
      <c r="M181" s="128">
        <f t="shared" si="15"/>
        <v>0</v>
      </c>
    </row>
    <row r="182" spans="1:13" x14ac:dyDescent="0.25">
      <c r="A182" s="10"/>
      <c r="B182" s="22"/>
      <c r="C182" s="35" t="s">
        <v>36</v>
      </c>
      <c r="D182" s="1"/>
      <c r="E182" s="11"/>
      <c r="F182" s="11"/>
      <c r="G182" s="2">
        <f t="shared" si="12"/>
        <v>55274852.00999999</v>
      </c>
      <c r="H182" s="73"/>
      <c r="I182" s="40"/>
      <c r="J182" s="67"/>
      <c r="K182" s="11">
        <f t="shared" si="13"/>
        <v>0</v>
      </c>
      <c r="L182" s="2">
        <f t="shared" si="14"/>
        <v>0</v>
      </c>
      <c r="M182" s="128">
        <f t="shared" si="15"/>
        <v>0</v>
      </c>
    </row>
    <row r="183" spans="1:13" x14ac:dyDescent="0.25">
      <c r="A183" s="10"/>
      <c r="B183" s="22"/>
      <c r="C183" s="35" t="s">
        <v>36</v>
      </c>
      <c r="D183" s="1"/>
      <c r="E183" s="11"/>
      <c r="F183" s="11"/>
      <c r="G183" s="2">
        <f t="shared" si="12"/>
        <v>55274852.00999999</v>
      </c>
      <c r="H183" s="73"/>
      <c r="I183" s="40"/>
      <c r="J183" s="67"/>
      <c r="K183" s="11">
        <f t="shared" si="13"/>
        <v>0</v>
      </c>
      <c r="L183" s="2">
        <f t="shared" si="14"/>
        <v>0</v>
      </c>
      <c r="M183" s="128">
        <f t="shared" si="15"/>
        <v>0</v>
      </c>
    </row>
    <row r="184" spans="1:13" x14ac:dyDescent="0.25">
      <c r="A184" s="10"/>
      <c r="B184" s="22"/>
      <c r="C184" s="35" t="s">
        <v>36</v>
      </c>
      <c r="D184" s="1"/>
      <c r="E184" s="11"/>
      <c r="F184" s="11"/>
      <c r="G184" s="2">
        <f t="shared" si="12"/>
        <v>55274852.00999999</v>
      </c>
      <c r="H184" s="73"/>
      <c r="I184" s="40"/>
      <c r="J184" s="67"/>
      <c r="K184" s="11">
        <f t="shared" si="13"/>
        <v>0</v>
      </c>
      <c r="L184" s="2">
        <f t="shared" si="14"/>
        <v>0</v>
      </c>
      <c r="M184" s="128">
        <f t="shared" si="15"/>
        <v>0</v>
      </c>
    </row>
    <row r="185" spans="1:13" x14ac:dyDescent="0.25">
      <c r="A185" s="10"/>
      <c r="B185" s="22"/>
      <c r="C185" s="35" t="s">
        <v>36</v>
      </c>
      <c r="D185" s="1"/>
      <c r="E185" s="11"/>
      <c r="F185" s="11"/>
      <c r="G185" s="2">
        <f t="shared" si="12"/>
        <v>55274852.00999999</v>
      </c>
      <c r="H185" s="73"/>
      <c r="I185" s="40"/>
      <c r="J185" s="67"/>
      <c r="K185" s="11">
        <f t="shared" si="13"/>
        <v>0</v>
      </c>
      <c r="L185" s="2">
        <f t="shared" si="14"/>
        <v>0</v>
      </c>
      <c r="M185" s="128">
        <f t="shared" si="15"/>
        <v>0</v>
      </c>
    </row>
    <row r="186" spans="1:13" x14ac:dyDescent="0.25">
      <c r="A186" s="10"/>
      <c r="B186" s="22"/>
      <c r="C186" s="35" t="s">
        <v>36</v>
      </c>
      <c r="D186" s="1"/>
      <c r="E186" s="11"/>
      <c r="F186" s="11"/>
      <c r="G186" s="2">
        <f t="shared" si="12"/>
        <v>55274852.00999999</v>
      </c>
      <c r="H186" s="73"/>
      <c r="I186" s="40"/>
      <c r="J186" s="67"/>
      <c r="K186" s="11">
        <f t="shared" si="13"/>
        <v>0</v>
      </c>
      <c r="L186" s="2">
        <f t="shared" si="14"/>
        <v>0</v>
      </c>
      <c r="M186" s="128">
        <f t="shared" si="15"/>
        <v>0</v>
      </c>
    </row>
    <row r="187" spans="1:13" x14ac:dyDescent="0.25">
      <c r="A187" s="10"/>
      <c r="B187" s="22"/>
      <c r="C187" s="35" t="s">
        <v>36</v>
      </c>
      <c r="D187" s="1"/>
      <c r="E187" s="11"/>
      <c r="F187" s="11"/>
      <c r="G187" s="2">
        <f t="shared" si="12"/>
        <v>55274852.00999999</v>
      </c>
      <c r="H187" s="73"/>
      <c r="I187" s="40"/>
      <c r="J187" s="67"/>
      <c r="K187" s="11">
        <f t="shared" si="13"/>
        <v>0</v>
      </c>
      <c r="L187" s="2">
        <f t="shared" si="14"/>
        <v>0</v>
      </c>
      <c r="M187" s="128">
        <f t="shared" si="15"/>
        <v>0</v>
      </c>
    </row>
    <row r="188" spans="1:13" x14ac:dyDescent="0.25">
      <c r="A188" s="10"/>
      <c r="B188" s="22"/>
      <c r="C188" s="35" t="s">
        <v>36</v>
      </c>
      <c r="D188" s="1"/>
      <c r="E188" s="11"/>
      <c r="F188" s="11"/>
      <c r="G188" s="2">
        <f t="shared" si="12"/>
        <v>55274852.00999999</v>
      </c>
      <c r="H188" s="73"/>
      <c r="I188" s="40"/>
      <c r="J188" s="67"/>
      <c r="K188" s="11">
        <f t="shared" si="13"/>
        <v>0</v>
      </c>
      <c r="L188" s="2">
        <f t="shared" si="14"/>
        <v>0</v>
      </c>
      <c r="M188" s="128">
        <f t="shared" si="15"/>
        <v>0</v>
      </c>
    </row>
    <row r="189" spans="1:13" x14ac:dyDescent="0.25">
      <c r="A189" s="10"/>
      <c r="B189" s="22"/>
      <c r="C189" s="35" t="s">
        <v>36</v>
      </c>
      <c r="D189" s="1"/>
      <c r="E189" s="11"/>
      <c r="F189" s="11"/>
      <c r="G189" s="2">
        <f t="shared" si="12"/>
        <v>55274852.00999999</v>
      </c>
      <c r="H189" s="73"/>
      <c r="I189" s="40"/>
      <c r="J189" s="67"/>
      <c r="K189" s="11">
        <f t="shared" si="13"/>
        <v>0</v>
      </c>
      <c r="L189" s="2">
        <f t="shared" si="14"/>
        <v>0</v>
      </c>
      <c r="M189" s="128">
        <f t="shared" si="15"/>
        <v>0</v>
      </c>
    </row>
    <row r="190" spans="1:13" x14ac:dyDescent="0.25">
      <c r="A190" s="10"/>
      <c r="B190" s="22"/>
      <c r="C190" s="35" t="s">
        <v>36</v>
      </c>
      <c r="D190" s="1"/>
      <c r="E190" s="11"/>
      <c r="F190" s="11"/>
      <c r="G190" s="2">
        <f t="shared" si="12"/>
        <v>55274852.00999999</v>
      </c>
      <c r="H190" s="73"/>
      <c r="I190" s="40"/>
      <c r="J190" s="67"/>
      <c r="K190" s="11">
        <f t="shared" si="13"/>
        <v>0</v>
      </c>
      <c r="L190" s="2">
        <f t="shared" si="14"/>
        <v>0</v>
      </c>
      <c r="M190" s="128">
        <f t="shared" si="15"/>
        <v>0</v>
      </c>
    </row>
    <row r="191" spans="1:13" x14ac:dyDescent="0.25">
      <c r="A191" s="10"/>
      <c r="B191" s="22"/>
      <c r="C191" s="35" t="s">
        <v>36</v>
      </c>
      <c r="D191" s="1"/>
      <c r="E191" s="11"/>
      <c r="F191" s="11"/>
      <c r="G191" s="2">
        <f t="shared" si="12"/>
        <v>55274852.00999999</v>
      </c>
      <c r="H191" s="73"/>
      <c r="I191" s="40"/>
      <c r="J191" s="67"/>
      <c r="K191" s="11">
        <f t="shared" si="13"/>
        <v>0</v>
      </c>
      <c r="L191" s="2">
        <f t="shared" si="14"/>
        <v>0</v>
      </c>
      <c r="M191" s="128">
        <f t="shared" si="15"/>
        <v>0</v>
      </c>
    </row>
    <row r="192" spans="1:13" x14ac:dyDescent="0.25">
      <c r="A192" s="10"/>
      <c r="B192" s="22"/>
      <c r="C192" s="35" t="s">
        <v>36</v>
      </c>
      <c r="D192" s="1"/>
      <c r="E192" s="11"/>
      <c r="F192" s="11"/>
      <c r="G192" s="2">
        <f t="shared" si="12"/>
        <v>55274852.00999999</v>
      </c>
      <c r="H192" s="73"/>
      <c r="I192" s="40"/>
      <c r="J192" s="67"/>
      <c r="K192" s="11">
        <f t="shared" si="13"/>
        <v>0</v>
      </c>
      <c r="L192" s="2">
        <f t="shared" si="14"/>
        <v>0</v>
      </c>
      <c r="M192" s="128">
        <f t="shared" si="15"/>
        <v>0</v>
      </c>
    </row>
    <row r="193" spans="1:13" x14ac:dyDescent="0.25">
      <c r="A193" s="10"/>
      <c r="B193" s="22"/>
      <c r="C193" s="35" t="s">
        <v>36</v>
      </c>
      <c r="D193" s="1"/>
      <c r="E193" s="11"/>
      <c r="F193" s="11"/>
      <c r="G193" s="2">
        <f t="shared" si="12"/>
        <v>55274852.00999999</v>
      </c>
      <c r="H193" s="73"/>
      <c r="I193" s="40"/>
      <c r="J193" s="67"/>
      <c r="K193" s="11">
        <f t="shared" si="13"/>
        <v>0</v>
      </c>
      <c r="L193" s="2">
        <f t="shared" si="14"/>
        <v>0</v>
      </c>
      <c r="M193" s="128">
        <f t="shared" si="15"/>
        <v>0</v>
      </c>
    </row>
    <row r="194" spans="1:13" x14ac:dyDescent="0.25">
      <c r="A194" s="10"/>
      <c r="B194" s="22"/>
      <c r="C194" s="35" t="s">
        <v>36</v>
      </c>
      <c r="D194" s="1"/>
      <c r="E194" s="11"/>
      <c r="F194" s="11"/>
      <c r="G194" s="2">
        <f t="shared" si="12"/>
        <v>55274852.00999999</v>
      </c>
      <c r="H194" s="73"/>
      <c r="I194" s="40"/>
      <c r="J194" s="67"/>
      <c r="K194" s="11">
        <f t="shared" si="13"/>
        <v>0</v>
      </c>
      <c r="L194" s="2">
        <f t="shared" si="14"/>
        <v>0</v>
      </c>
      <c r="M194" s="128">
        <f t="shared" si="15"/>
        <v>0</v>
      </c>
    </row>
    <row r="195" spans="1:13" x14ac:dyDescent="0.25">
      <c r="A195" s="10"/>
      <c r="B195" s="22"/>
      <c r="C195" s="35" t="s">
        <v>36</v>
      </c>
      <c r="D195" s="1"/>
      <c r="E195" s="11"/>
      <c r="F195" s="11"/>
      <c r="G195" s="2">
        <f t="shared" si="12"/>
        <v>55274852.00999999</v>
      </c>
      <c r="H195" s="73"/>
      <c r="I195" s="40"/>
      <c r="J195" s="67"/>
      <c r="K195" s="11">
        <f t="shared" si="13"/>
        <v>0</v>
      </c>
      <c r="L195" s="2">
        <f t="shared" si="14"/>
        <v>0</v>
      </c>
      <c r="M195" s="128">
        <f t="shared" si="15"/>
        <v>0</v>
      </c>
    </row>
    <row r="196" spans="1:13" x14ac:dyDescent="0.25">
      <c r="A196" s="10"/>
      <c r="B196" s="22"/>
      <c r="C196" s="35" t="s">
        <v>36</v>
      </c>
      <c r="D196" s="1"/>
      <c r="E196" s="11"/>
      <c r="F196" s="11"/>
      <c r="G196" s="2">
        <f t="shared" si="12"/>
        <v>55274852.00999999</v>
      </c>
      <c r="H196" s="73"/>
      <c r="I196" s="40"/>
      <c r="J196" s="67"/>
      <c r="K196" s="11">
        <f t="shared" si="13"/>
        <v>0</v>
      </c>
      <c r="L196" s="2">
        <f t="shared" si="14"/>
        <v>0</v>
      </c>
      <c r="M196" s="128">
        <f t="shared" si="15"/>
        <v>0</v>
      </c>
    </row>
    <row r="197" spans="1:13" x14ac:dyDescent="0.25">
      <c r="A197" s="10"/>
      <c r="B197" s="22"/>
      <c r="C197" s="35" t="s">
        <v>36</v>
      </c>
      <c r="D197" s="1"/>
      <c r="E197" s="11"/>
      <c r="F197" s="11"/>
      <c r="G197" s="2">
        <f t="shared" si="12"/>
        <v>55274852.00999999</v>
      </c>
      <c r="H197" s="73"/>
      <c r="I197" s="40"/>
      <c r="J197" s="67"/>
      <c r="K197" s="11">
        <f t="shared" si="13"/>
        <v>0</v>
      </c>
      <c r="L197" s="2">
        <f t="shared" si="14"/>
        <v>0</v>
      </c>
      <c r="M197" s="128">
        <f t="shared" si="15"/>
        <v>0</v>
      </c>
    </row>
    <row r="198" spans="1:13" x14ac:dyDescent="0.25">
      <c r="A198" s="10"/>
      <c r="B198" s="22"/>
      <c r="C198" s="35" t="s">
        <v>36</v>
      </c>
      <c r="D198" s="1"/>
      <c r="E198" s="11"/>
      <c r="F198" s="11"/>
      <c r="G198" s="2">
        <f t="shared" si="12"/>
        <v>55274852.00999999</v>
      </c>
      <c r="H198" s="73"/>
      <c r="I198" s="40"/>
      <c r="J198" s="67"/>
      <c r="K198" s="11">
        <f t="shared" si="13"/>
        <v>0</v>
      </c>
      <c r="L198" s="2">
        <f t="shared" si="14"/>
        <v>0</v>
      </c>
      <c r="M198" s="128">
        <f t="shared" si="15"/>
        <v>0</v>
      </c>
    </row>
    <row r="199" spans="1:13" x14ac:dyDescent="0.25">
      <c r="A199" s="10"/>
      <c r="B199" s="22"/>
      <c r="C199" s="35" t="s">
        <v>36</v>
      </c>
      <c r="D199" s="1"/>
      <c r="E199" s="11"/>
      <c r="F199" s="11"/>
      <c r="G199" s="2">
        <f t="shared" si="12"/>
        <v>55274852.00999999</v>
      </c>
      <c r="H199" s="73"/>
      <c r="I199" s="40"/>
      <c r="J199" s="67"/>
      <c r="K199" s="11">
        <f t="shared" si="13"/>
        <v>0</v>
      </c>
      <c r="L199" s="2">
        <f t="shared" si="14"/>
        <v>0</v>
      </c>
      <c r="M199" s="128">
        <f t="shared" si="15"/>
        <v>0</v>
      </c>
    </row>
    <row r="200" spans="1:13" x14ac:dyDescent="0.25">
      <c r="A200" s="10"/>
      <c r="B200" s="22"/>
      <c r="C200" s="35" t="s">
        <v>36</v>
      </c>
      <c r="D200" s="1"/>
      <c r="E200" s="11"/>
      <c r="F200" s="11"/>
      <c r="G200" s="2">
        <f t="shared" si="12"/>
        <v>55274852.00999999</v>
      </c>
      <c r="H200" s="73"/>
      <c r="I200" s="40"/>
      <c r="J200" s="67"/>
      <c r="K200" s="11">
        <f t="shared" si="13"/>
        <v>0</v>
      </c>
      <c r="L200" s="2">
        <f t="shared" si="14"/>
        <v>0</v>
      </c>
      <c r="M200" s="128">
        <f t="shared" si="15"/>
        <v>0</v>
      </c>
    </row>
    <row r="201" spans="1:13" x14ac:dyDescent="0.25">
      <c r="A201" s="10"/>
      <c r="B201" s="22"/>
      <c r="C201" s="35" t="s">
        <v>36</v>
      </c>
      <c r="D201" s="1"/>
      <c r="E201" s="11"/>
      <c r="F201" s="11"/>
      <c r="G201" s="2">
        <f t="shared" si="12"/>
        <v>55274852.00999999</v>
      </c>
      <c r="H201" s="73"/>
      <c r="I201" s="40"/>
      <c r="J201" s="67"/>
      <c r="K201" s="11">
        <f t="shared" si="13"/>
        <v>0</v>
      </c>
      <c r="L201" s="2">
        <f t="shared" si="14"/>
        <v>0</v>
      </c>
      <c r="M201" s="128">
        <f t="shared" si="15"/>
        <v>0</v>
      </c>
    </row>
    <row r="202" spans="1:13" x14ac:dyDescent="0.25">
      <c r="A202" s="10"/>
      <c r="B202" s="22"/>
      <c r="C202" s="35" t="s">
        <v>36</v>
      </c>
      <c r="D202" s="1"/>
      <c r="E202" s="11"/>
      <c r="F202" s="11"/>
      <c r="G202" s="2">
        <f t="shared" si="12"/>
        <v>55274852.00999999</v>
      </c>
      <c r="H202" s="73"/>
      <c r="I202" s="40"/>
      <c r="J202" s="67"/>
      <c r="K202" s="11">
        <f t="shared" si="13"/>
        <v>0</v>
      </c>
      <c r="L202" s="2">
        <f t="shared" si="14"/>
        <v>0</v>
      </c>
      <c r="M202" s="128">
        <f t="shared" si="15"/>
        <v>0</v>
      </c>
    </row>
    <row r="203" spans="1:13" x14ac:dyDescent="0.25">
      <c r="A203" s="10"/>
      <c r="B203" s="22"/>
      <c r="C203" s="35" t="s">
        <v>36</v>
      </c>
      <c r="D203" s="1"/>
      <c r="E203" s="11"/>
      <c r="F203" s="11"/>
      <c r="G203" s="2">
        <f t="shared" si="12"/>
        <v>55274852.00999999</v>
      </c>
      <c r="H203" s="73"/>
      <c r="I203" s="40"/>
      <c r="J203" s="67"/>
      <c r="K203" s="11">
        <f t="shared" si="13"/>
        <v>0</v>
      </c>
      <c r="L203" s="2">
        <f t="shared" si="14"/>
        <v>0</v>
      </c>
      <c r="M203" s="128">
        <f t="shared" si="15"/>
        <v>0</v>
      </c>
    </row>
    <row r="204" spans="1:13" x14ac:dyDescent="0.25">
      <c r="A204" s="10"/>
      <c r="B204" s="22"/>
      <c r="C204" s="35" t="s">
        <v>36</v>
      </c>
      <c r="D204" s="1"/>
      <c r="E204" s="11"/>
      <c r="F204" s="11"/>
      <c r="G204" s="2">
        <f t="shared" si="12"/>
        <v>55274852.00999999</v>
      </c>
      <c r="H204" s="73"/>
      <c r="I204" s="40"/>
      <c r="J204" s="67"/>
      <c r="K204" s="11">
        <f t="shared" si="13"/>
        <v>0</v>
      </c>
      <c r="L204" s="2">
        <f t="shared" si="14"/>
        <v>0</v>
      </c>
      <c r="M204" s="128">
        <f t="shared" si="15"/>
        <v>0</v>
      </c>
    </row>
    <row r="205" spans="1:13" x14ac:dyDescent="0.25">
      <c r="A205" s="10"/>
      <c r="B205" s="22"/>
      <c r="C205" s="35" t="s">
        <v>36</v>
      </c>
      <c r="D205" s="1"/>
      <c r="E205" s="11"/>
      <c r="F205" s="11"/>
      <c r="G205" s="2">
        <f t="shared" si="12"/>
        <v>55274852.00999999</v>
      </c>
      <c r="H205" s="73"/>
      <c r="I205" s="40"/>
      <c r="J205" s="67"/>
      <c r="K205" s="11">
        <f t="shared" si="13"/>
        <v>0</v>
      </c>
      <c r="L205" s="2">
        <f t="shared" si="14"/>
        <v>0</v>
      </c>
      <c r="M205" s="128">
        <f t="shared" si="15"/>
        <v>0</v>
      </c>
    </row>
    <row r="206" spans="1:13" x14ac:dyDescent="0.25">
      <c r="A206" s="10"/>
      <c r="B206" s="22"/>
      <c r="C206" s="35" t="s">
        <v>36</v>
      </c>
      <c r="D206" s="1"/>
      <c r="E206" s="11"/>
      <c r="F206" s="11"/>
      <c r="G206" s="2">
        <f t="shared" si="12"/>
        <v>55274852.00999999</v>
      </c>
      <c r="H206" s="73"/>
      <c r="I206" s="40"/>
      <c r="J206" s="67"/>
      <c r="K206" s="11">
        <f t="shared" si="13"/>
        <v>0</v>
      </c>
      <c r="L206" s="2">
        <f t="shared" si="14"/>
        <v>0</v>
      </c>
      <c r="M206" s="128">
        <f t="shared" si="15"/>
        <v>0</v>
      </c>
    </row>
    <row r="207" spans="1:13" x14ac:dyDescent="0.25">
      <c r="A207" s="10"/>
      <c r="B207" s="22"/>
      <c r="C207" s="35" t="s">
        <v>36</v>
      </c>
      <c r="D207" s="1"/>
      <c r="E207" s="11"/>
      <c r="F207" s="11"/>
      <c r="G207" s="2">
        <f t="shared" si="12"/>
        <v>55274852.00999999</v>
      </c>
      <c r="H207" s="73"/>
      <c r="I207" s="40"/>
      <c r="J207" s="67"/>
      <c r="K207" s="11">
        <f t="shared" si="13"/>
        <v>0</v>
      </c>
      <c r="L207" s="2">
        <f t="shared" si="14"/>
        <v>0</v>
      </c>
      <c r="M207" s="128">
        <f t="shared" si="15"/>
        <v>0</v>
      </c>
    </row>
    <row r="208" spans="1:13" x14ac:dyDescent="0.25">
      <c r="A208" s="10"/>
      <c r="B208" s="22"/>
      <c r="C208" s="35" t="s">
        <v>36</v>
      </c>
      <c r="D208" s="1"/>
      <c r="E208" s="11"/>
      <c r="F208" s="11"/>
      <c r="G208" s="2">
        <f t="shared" si="12"/>
        <v>55274852.00999999</v>
      </c>
      <c r="H208" s="73"/>
      <c r="I208" s="40"/>
      <c r="J208" s="67"/>
      <c r="K208" s="11">
        <f t="shared" si="13"/>
        <v>0</v>
      </c>
      <c r="L208" s="2">
        <f t="shared" si="14"/>
        <v>0</v>
      </c>
      <c r="M208" s="128">
        <f t="shared" si="15"/>
        <v>0</v>
      </c>
    </row>
    <row r="209" spans="1:13" x14ac:dyDescent="0.25">
      <c r="A209" s="10"/>
      <c r="B209" s="22"/>
      <c r="C209" s="35" t="s">
        <v>36</v>
      </c>
      <c r="D209" s="1"/>
      <c r="E209" s="11"/>
      <c r="F209" s="11"/>
      <c r="G209" s="2">
        <f t="shared" ref="G209:G272" si="16">G208+E209-F209</f>
        <v>55274852.00999999</v>
      </c>
      <c r="H209" s="73"/>
      <c r="I209" s="40"/>
      <c r="J209" s="67"/>
      <c r="K209" s="11">
        <f t="shared" ref="K209:K272" si="17">H209+I209-J209</f>
        <v>0</v>
      </c>
      <c r="L209" s="2">
        <f t="shared" ref="L209:L272" si="18">H209+I209+J209-F209</f>
        <v>0</v>
      </c>
      <c r="M209" s="128">
        <f t="shared" ref="M209:M272" si="19">F209*0.2</f>
        <v>0</v>
      </c>
    </row>
    <row r="210" spans="1:13" x14ac:dyDescent="0.25">
      <c r="A210" s="10"/>
      <c r="B210" s="22"/>
      <c r="C210" s="35" t="s">
        <v>36</v>
      </c>
      <c r="D210" s="1"/>
      <c r="E210" s="11"/>
      <c r="F210" s="11"/>
      <c r="G210" s="2">
        <f t="shared" si="16"/>
        <v>55274852.00999999</v>
      </c>
      <c r="H210" s="73"/>
      <c r="I210" s="40"/>
      <c r="J210" s="67"/>
      <c r="K210" s="11">
        <f t="shared" si="17"/>
        <v>0</v>
      </c>
      <c r="L210" s="2">
        <f t="shared" si="18"/>
        <v>0</v>
      </c>
      <c r="M210" s="128">
        <f t="shared" si="19"/>
        <v>0</v>
      </c>
    </row>
    <row r="211" spans="1:13" x14ac:dyDescent="0.25">
      <c r="A211" s="10"/>
      <c r="B211" s="22"/>
      <c r="C211" s="35" t="s">
        <v>36</v>
      </c>
      <c r="D211" s="1"/>
      <c r="E211" s="11"/>
      <c r="F211" s="11"/>
      <c r="G211" s="2">
        <f t="shared" si="16"/>
        <v>55274852.00999999</v>
      </c>
      <c r="H211" s="73"/>
      <c r="I211" s="40"/>
      <c r="J211" s="67"/>
      <c r="K211" s="11">
        <f t="shared" si="17"/>
        <v>0</v>
      </c>
      <c r="L211" s="2">
        <f t="shared" si="18"/>
        <v>0</v>
      </c>
      <c r="M211" s="128">
        <f t="shared" si="19"/>
        <v>0</v>
      </c>
    </row>
    <row r="212" spans="1:13" x14ac:dyDescent="0.25">
      <c r="A212" s="10"/>
      <c r="B212" s="22"/>
      <c r="C212" s="35" t="s">
        <v>36</v>
      </c>
      <c r="D212" s="1"/>
      <c r="E212" s="11"/>
      <c r="F212" s="11"/>
      <c r="G212" s="2">
        <f t="shared" si="16"/>
        <v>55274852.00999999</v>
      </c>
      <c r="H212" s="73"/>
      <c r="I212" s="40"/>
      <c r="J212" s="67"/>
      <c r="K212" s="11">
        <f t="shared" si="17"/>
        <v>0</v>
      </c>
      <c r="L212" s="2">
        <f t="shared" si="18"/>
        <v>0</v>
      </c>
      <c r="M212" s="128">
        <f t="shared" si="19"/>
        <v>0</v>
      </c>
    </row>
    <row r="213" spans="1:13" x14ac:dyDescent="0.25">
      <c r="A213" s="10"/>
      <c r="B213" s="22"/>
      <c r="C213" s="35" t="s">
        <v>36</v>
      </c>
      <c r="D213" s="1"/>
      <c r="E213" s="11"/>
      <c r="F213" s="11"/>
      <c r="G213" s="2">
        <f t="shared" si="16"/>
        <v>55274852.00999999</v>
      </c>
      <c r="H213" s="73"/>
      <c r="I213" s="40"/>
      <c r="J213" s="67"/>
      <c r="K213" s="11">
        <f t="shared" si="17"/>
        <v>0</v>
      </c>
      <c r="L213" s="2">
        <f t="shared" si="18"/>
        <v>0</v>
      </c>
      <c r="M213" s="128">
        <f t="shared" si="19"/>
        <v>0</v>
      </c>
    </row>
    <row r="214" spans="1:13" x14ac:dyDescent="0.25">
      <c r="A214" s="10"/>
      <c r="B214" s="22"/>
      <c r="C214" s="35" t="s">
        <v>36</v>
      </c>
      <c r="D214" s="1"/>
      <c r="E214" s="11"/>
      <c r="F214" s="11"/>
      <c r="G214" s="2">
        <f t="shared" si="16"/>
        <v>55274852.00999999</v>
      </c>
      <c r="H214" s="73"/>
      <c r="I214" s="40"/>
      <c r="J214" s="67"/>
      <c r="K214" s="11">
        <f t="shared" si="17"/>
        <v>0</v>
      </c>
      <c r="L214" s="2">
        <f t="shared" si="18"/>
        <v>0</v>
      </c>
      <c r="M214" s="128">
        <f t="shared" si="19"/>
        <v>0</v>
      </c>
    </row>
    <row r="215" spans="1:13" x14ac:dyDescent="0.25">
      <c r="A215" s="10"/>
      <c r="B215" s="22"/>
      <c r="C215" s="35" t="s">
        <v>36</v>
      </c>
      <c r="D215" s="1"/>
      <c r="E215" s="11"/>
      <c r="F215" s="11"/>
      <c r="G215" s="2">
        <f t="shared" si="16"/>
        <v>55274852.00999999</v>
      </c>
      <c r="H215" s="73"/>
      <c r="I215" s="40"/>
      <c r="J215" s="67"/>
      <c r="K215" s="11">
        <f t="shared" si="17"/>
        <v>0</v>
      </c>
      <c r="L215" s="2">
        <f t="shared" si="18"/>
        <v>0</v>
      </c>
      <c r="M215" s="128">
        <f t="shared" si="19"/>
        <v>0</v>
      </c>
    </row>
    <row r="216" spans="1:13" x14ac:dyDescent="0.25">
      <c r="A216" s="10"/>
      <c r="B216" s="22"/>
      <c r="C216" s="35" t="s">
        <v>36</v>
      </c>
      <c r="D216" s="1"/>
      <c r="E216" s="11"/>
      <c r="F216" s="11"/>
      <c r="G216" s="2">
        <f t="shared" si="16"/>
        <v>55274852.00999999</v>
      </c>
      <c r="H216" s="73"/>
      <c r="I216" s="40"/>
      <c r="J216" s="67"/>
      <c r="K216" s="11">
        <f t="shared" si="17"/>
        <v>0</v>
      </c>
      <c r="L216" s="2">
        <f t="shared" si="18"/>
        <v>0</v>
      </c>
      <c r="M216" s="128">
        <f t="shared" si="19"/>
        <v>0</v>
      </c>
    </row>
    <row r="217" spans="1:13" x14ac:dyDescent="0.25">
      <c r="A217" s="10"/>
      <c r="B217" s="22"/>
      <c r="C217" s="35" t="s">
        <v>36</v>
      </c>
      <c r="D217" s="1"/>
      <c r="E217" s="11"/>
      <c r="F217" s="11"/>
      <c r="G217" s="2">
        <f t="shared" si="16"/>
        <v>55274852.00999999</v>
      </c>
      <c r="H217" s="73"/>
      <c r="I217" s="40"/>
      <c r="J217" s="67"/>
      <c r="K217" s="11">
        <f t="shared" si="17"/>
        <v>0</v>
      </c>
      <c r="L217" s="2">
        <f t="shared" si="18"/>
        <v>0</v>
      </c>
      <c r="M217" s="128">
        <f t="shared" si="19"/>
        <v>0</v>
      </c>
    </row>
    <row r="218" spans="1:13" x14ac:dyDescent="0.25">
      <c r="A218" s="10"/>
      <c r="B218" s="22"/>
      <c r="C218" s="35" t="s">
        <v>36</v>
      </c>
      <c r="D218" s="1"/>
      <c r="E218" s="11"/>
      <c r="F218" s="11"/>
      <c r="G218" s="2">
        <f t="shared" si="16"/>
        <v>55274852.00999999</v>
      </c>
      <c r="H218" s="73"/>
      <c r="I218" s="40"/>
      <c r="J218" s="67"/>
      <c r="K218" s="11">
        <f t="shared" si="17"/>
        <v>0</v>
      </c>
      <c r="L218" s="2">
        <f t="shared" si="18"/>
        <v>0</v>
      </c>
      <c r="M218" s="128">
        <f t="shared" si="19"/>
        <v>0</v>
      </c>
    </row>
    <row r="219" spans="1:13" x14ac:dyDescent="0.25">
      <c r="A219" s="10"/>
      <c r="B219" s="22"/>
      <c r="C219" s="35" t="s">
        <v>36</v>
      </c>
      <c r="D219" s="1"/>
      <c r="E219" s="11"/>
      <c r="F219" s="11"/>
      <c r="G219" s="2">
        <f t="shared" si="16"/>
        <v>55274852.00999999</v>
      </c>
      <c r="H219" s="73"/>
      <c r="I219" s="40"/>
      <c r="J219" s="67"/>
      <c r="K219" s="11">
        <f t="shared" si="17"/>
        <v>0</v>
      </c>
      <c r="L219" s="2">
        <f t="shared" si="18"/>
        <v>0</v>
      </c>
      <c r="M219" s="128">
        <f t="shared" si="19"/>
        <v>0</v>
      </c>
    </row>
    <row r="220" spans="1:13" x14ac:dyDescent="0.25">
      <c r="A220" s="10"/>
      <c r="B220" s="22"/>
      <c r="C220" s="35" t="s">
        <v>36</v>
      </c>
      <c r="D220" s="1"/>
      <c r="E220" s="11"/>
      <c r="F220" s="11"/>
      <c r="G220" s="2">
        <f t="shared" si="16"/>
        <v>55274852.00999999</v>
      </c>
      <c r="H220" s="73"/>
      <c r="I220" s="40"/>
      <c r="J220" s="67"/>
      <c r="K220" s="11">
        <f t="shared" si="17"/>
        <v>0</v>
      </c>
      <c r="L220" s="2">
        <f t="shared" si="18"/>
        <v>0</v>
      </c>
      <c r="M220" s="128">
        <f t="shared" si="19"/>
        <v>0</v>
      </c>
    </row>
    <row r="221" spans="1:13" x14ac:dyDescent="0.25">
      <c r="A221" s="10"/>
      <c r="B221" s="22"/>
      <c r="C221" s="35" t="s">
        <v>36</v>
      </c>
      <c r="D221" s="1"/>
      <c r="E221" s="11"/>
      <c r="F221" s="11"/>
      <c r="G221" s="2">
        <f t="shared" si="16"/>
        <v>55274852.00999999</v>
      </c>
      <c r="H221" s="73"/>
      <c r="I221" s="40"/>
      <c r="J221" s="67"/>
      <c r="K221" s="11">
        <f t="shared" si="17"/>
        <v>0</v>
      </c>
      <c r="L221" s="2">
        <f t="shared" si="18"/>
        <v>0</v>
      </c>
      <c r="M221" s="128">
        <f t="shared" si="19"/>
        <v>0</v>
      </c>
    </row>
    <row r="222" spans="1:13" x14ac:dyDescent="0.25">
      <c r="A222" s="10"/>
      <c r="B222" s="22"/>
      <c r="C222" s="35" t="s">
        <v>36</v>
      </c>
      <c r="D222" s="1"/>
      <c r="E222" s="11"/>
      <c r="F222" s="11"/>
      <c r="G222" s="2">
        <f t="shared" si="16"/>
        <v>55274852.00999999</v>
      </c>
      <c r="H222" s="73"/>
      <c r="I222" s="40"/>
      <c r="J222" s="67"/>
      <c r="K222" s="11">
        <f t="shared" si="17"/>
        <v>0</v>
      </c>
      <c r="L222" s="2">
        <f t="shared" si="18"/>
        <v>0</v>
      </c>
      <c r="M222" s="128">
        <f t="shared" si="19"/>
        <v>0</v>
      </c>
    </row>
    <row r="223" spans="1:13" x14ac:dyDescent="0.25">
      <c r="A223" s="10"/>
      <c r="B223" s="22"/>
      <c r="C223" s="35" t="s">
        <v>36</v>
      </c>
      <c r="D223" s="1"/>
      <c r="E223" s="11"/>
      <c r="F223" s="11"/>
      <c r="G223" s="2">
        <f t="shared" si="16"/>
        <v>55274852.00999999</v>
      </c>
      <c r="H223" s="73"/>
      <c r="I223" s="40"/>
      <c r="J223" s="67"/>
      <c r="K223" s="11">
        <f t="shared" si="17"/>
        <v>0</v>
      </c>
      <c r="L223" s="2">
        <f t="shared" si="18"/>
        <v>0</v>
      </c>
      <c r="M223" s="128">
        <f t="shared" si="19"/>
        <v>0</v>
      </c>
    </row>
    <row r="224" spans="1:13" x14ac:dyDescent="0.25">
      <c r="A224" s="10"/>
      <c r="B224" s="22"/>
      <c r="C224" s="35" t="s">
        <v>36</v>
      </c>
      <c r="D224" s="1"/>
      <c r="E224" s="11"/>
      <c r="F224" s="11"/>
      <c r="G224" s="2">
        <f t="shared" si="16"/>
        <v>55274852.00999999</v>
      </c>
      <c r="H224" s="73"/>
      <c r="I224" s="40"/>
      <c r="J224" s="67"/>
      <c r="K224" s="11">
        <f t="shared" si="17"/>
        <v>0</v>
      </c>
      <c r="L224" s="2">
        <f t="shared" si="18"/>
        <v>0</v>
      </c>
      <c r="M224" s="128">
        <f t="shared" si="19"/>
        <v>0</v>
      </c>
    </row>
    <row r="225" spans="1:13" x14ac:dyDescent="0.25">
      <c r="A225" s="10"/>
      <c r="B225" s="22"/>
      <c r="C225" s="35" t="s">
        <v>36</v>
      </c>
      <c r="D225" s="1"/>
      <c r="E225" s="11"/>
      <c r="F225" s="11"/>
      <c r="G225" s="2">
        <f t="shared" si="16"/>
        <v>55274852.00999999</v>
      </c>
      <c r="H225" s="73"/>
      <c r="I225" s="40"/>
      <c r="J225" s="67"/>
      <c r="K225" s="11">
        <f t="shared" si="17"/>
        <v>0</v>
      </c>
      <c r="L225" s="2">
        <f t="shared" si="18"/>
        <v>0</v>
      </c>
      <c r="M225" s="128">
        <f t="shared" si="19"/>
        <v>0</v>
      </c>
    </row>
    <row r="226" spans="1:13" x14ac:dyDescent="0.25">
      <c r="A226" s="10"/>
      <c r="B226" s="22"/>
      <c r="C226" s="35" t="s">
        <v>36</v>
      </c>
      <c r="D226" s="1"/>
      <c r="E226" s="11"/>
      <c r="F226" s="11"/>
      <c r="G226" s="2">
        <f t="shared" si="16"/>
        <v>55274852.00999999</v>
      </c>
      <c r="H226" s="73"/>
      <c r="I226" s="40"/>
      <c r="J226" s="67"/>
      <c r="K226" s="11">
        <f t="shared" si="17"/>
        <v>0</v>
      </c>
      <c r="L226" s="2">
        <f t="shared" si="18"/>
        <v>0</v>
      </c>
      <c r="M226" s="128">
        <f t="shared" si="19"/>
        <v>0</v>
      </c>
    </row>
    <row r="227" spans="1:13" x14ac:dyDescent="0.25">
      <c r="A227" s="10"/>
      <c r="B227" s="22"/>
      <c r="C227" s="35" t="s">
        <v>36</v>
      </c>
      <c r="D227" s="1"/>
      <c r="E227" s="11"/>
      <c r="F227" s="11"/>
      <c r="G227" s="2">
        <f t="shared" si="16"/>
        <v>55274852.00999999</v>
      </c>
      <c r="H227" s="73"/>
      <c r="I227" s="40"/>
      <c r="J227" s="67"/>
      <c r="K227" s="11">
        <f t="shared" si="17"/>
        <v>0</v>
      </c>
      <c r="L227" s="2">
        <f t="shared" si="18"/>
        <v>0</v>
      </c>
      <c r="M227" s="128">
        <f t="shared" si="19"/>
        <v>0</v>
      </c>
    </row>
    <row r="228" spans="1:13" x14ac:dyDescent="0.25">
      <c r="A228" s="10"/>
      <c r="B228" s="22"/>
      <c r="C228" s="35" t="s">
        <v>36</v>
      </c>
      <c r="D228" s="1"/>
      <c r="E228" s="11"/>
      <c r="F228" s="11"/>
      <c r="G228" s="2">
        <f t="shared" si="16"/>
        <v>55274852.00999999</v>
      </c>
      <c r="H228" s="73"/>
      <c r="I228" s="40"/>
      <c r="J228" s="67"/>
      <c r="K228" s="11">
        <f t="shared" si="17"/>
        <v>0</v>
      </c>
      <c r="L228" s="2">
        <f t="shared" si="18"/>
        <v>0</v>
      </c>
      <c r="M228" s="128">
        <f t="shared" si="19"/>
        <v>0</v>
      </c>
    </row>
    <row r="229" spans="1:13" x14ac:dyDescent="0.25">
      <c r="A229" s="10"/>
      <c r="B229" s="22"/>
      <c r="C229" s="35" t="s">
        <v>36</v>
      </c>
      <c r="D229" s="1"/>
      <c r="E229" s="11"/>
      <c r="F229" s="11"/>
      <c r="G229" s="2">
        <f t="shared" si="16"/>
        <v>55274852.00999999</v>
      </c>
      <c r="H229" s="73"/>
      <c r="I229" s="40"/>
      <c r="J229" s="67"/>
      <c r="K229" s="11">
        <f t="shared" si="17"/>
        <v>0</v>
      </c>
      <c r="L229" s="2">
        <f t="shared" si="18"/>
        <v>0</v>
      </c>
      <c r="M229" s="128">
        <f t="shared" si="19"/>
        <v>0</v>
      </c>
    </row>
    <row r="230" spans="1:13" x14ac:dyDescent="0.25">
      <c r="A230" s="10"/>
      <c r="B230" s="22"/>
      <c r="C230" s="35" t="s">
        <v>36</v>
      </c>
      <c r="D230" s="1"/>
      <c r="E230" s="11"/>
      <c r="F230" s="11"/>
      <c r="G230" s="2">
        <f t="shared" si="16"/>
        <v>55274852.00999999</v>
      </c>
      <c r="H230" s="73"/>
      <c r="I230" s="40"/>
      <c r="J230" s="67"/>
      <c r="K230" s="11">
        <f t="shared" si="17"/>
        <v>0</v>
      </c>
      <c r="L230" s="2">
        <f t="shared" si="18"/>
        <v>0</v>
      </c>
      <c r="M230" s="128">
        <f t="shared" si="19"/>
        <v>0</v>
      </c>
    </row>
    <row r="231" spans="1:13" x14ac:dyDescent="0.25">
      <c r="A231" s="10"/>
      <c r="B231" s="22"/>
      <c r="C231" s="35" t="s">
        <v>36</v>
      </c>
      <c r="D231" s="1"/>
      <c r="E231" s="11"/>
      <c r="F231" s="11"/>
      <c r="G231" s="2">
        <f t="shared" si="16"/>
        <v>55274852.00999999</v>
      </c>
      <c r="H231" s="73"/>
      <c r="I231" s="40"/>
      <c r="J231" s="67"/>
      <c r="K231" s="11">
        <f t="shared" si="17"/>
        <v>0</v>
      </c>
      <c r="L231" s="2">
        <f t="shared" si="18"/>
        <v>0</v>
      </c>
      <c r="M231" s="128">
        <f t="shared" si="19"/>
        <v>0</v>
      </c>
    </row>
    <row r="232" spans="1:13" x14ac:dyDescent="0.25">
      <c r="A232" s="10"/>
      <c r="B232" s="22"/>
      <c r="C232" s="35" t="s">
        <v>36</v>
      </c>
      <c r="D232" s="1"/>
      <c r="E232" s="11"/>
      <c r="F232" s="11"/>
      <c r="G232" s="2">
        <f t="shared" si="16"/>
        <v>55274852.00999999</v>
      </c>
      <c r="H232" s="73"/>
      <c r="I232" s="40"/>
      <c r="J232" s="67"/>
      <c r="K232" s="11">
        <f t="shared" si="17"/>
        <v>0</v>
      </c>
      <c r="L232" s="2">
        <f t="shared" si="18"/>
        <v>0</v>
      </c>
      <c r="M232" s="128">
        <f t="shared" si="19"/>
        <v>0</v>
      </c>
    </row>
    <row r="233" spans="1:13" x14ac:dyDescent="0.25">
      <c r="A233" s="10"/>
      <c r="B233" s="22"/>
      <c r="C233" s="35" t="s">
        <v>36</v>
      </c>
      <c r="D233" s="1"/>
      <c r="E233" s="11"/>
      <c r="F233" s="11"/>
      <c r="G233" s="2">
        <f t="shared" si="16"/>
        <v>55274852.00999999</v>
      </c>
      <c r="H233" s="73"/>
      <c r="I233" s="40"/>
      <c r="J233" s="67"/>
      <c r="K233" s="11">
        <f t="shared" si="17"/>
        <v>0</v>
      </c>
      <c r="L233" s="2">
        <f t="shared" si="18"/>
        <v>0</v>
      </c>
      <c r="M233" s="128">
        <f t="shared" si="19"/>
        <v>0</v>
      </c>
    </row>
    <row r="234" spans="1:13" x14ac:dyDescent="0.25">
      <c r="A234" s="10"/>
      <c r="B234" s="22"/>
      <c r="C234" s="35" t="s">
        <v>36</v>
      </c>
      <c r="D234" s="1"/>
      <c r="E234" s="11"/>
      <c r="F234" s="11"/>
      <c r="G234" s="2">
        <f t="shared" si="16"/>
        <v>55274852.00999999</v>
      </c>
      <c r="H234" s="73"/>
      <c r="I234" s="40"/>
      <c r="J234" s="67"/>
      <c r="K234" s="11">
        <f t="shared" si="17"/>
        <v>0</v>
      </c>
      <c r="L234" s="2">
        <f t="shared" si="18"/>
        <v>0</v>
      </c>
      <c r="M234" s="128">
        <f t="shared" si="19"/>
        <v>0</v>
      </c>
    </row>
    <row r="235" spans="1:13" x14ac:dyDescent="0.25">
      <c r="A235" s="10"/>
      <c r="B235" s="22"/>
      <c r="C235" s="35" t="s">
        <v>36</v>
      </c>
      <c r="D235" s="1"/>
      <c r="E235" s="11"/>
      <c r="F235" s="11"/>
      <c r="G235" s="2">
        <f t="shared" si="16"/>
        <v>55274852.00999999</v>
      </c>
      <c r="H235" s="73"/>
      <c r="I235" s="40"/>
      <c r="J235" s="67"/>
      <c r="K235" s="11">
        <f t="shared" si="17"/>
        <v>0</v>
      </c>
      <c r="L235" s="2">
        <f t="shared" si="18"/>
        <v>0</v>
      </c>
      <c r="M235" s="128">
        <f t="shared" si="19"/>
        <v>0</v>
      </c>
    </row>
    <row r="236" spans="1:13" x14ac:dyDescent="0.25">
      <c r="A236" s="10"/>
      <c r="B236" s="22"/>
      <c r="C236" s="35" t="s">
        <v>36</v>
      </c>
      <c r="D236" s="1"/>
      <c r="E236" s="11"/>
      <c r="F236" s="11"/>
      <c r="G236" s="2">
        <f t="shared" si="16"/>
        <v>55274852.00999999</v>
      </c>
      <c r="H236" s="73"/>
      <c r="I236" s="40"/>
      <c r="J236" s="67"/>
      <c r="K236" s="11">
        <f t="shared" si="17"/>
        <v>0</v>
      </c>
      <c r="L236" s="2">
        <f t="shared" si="18"/>
        <v>0</v>
      </c>
      <c r="M236" s="128">
        <f t="shared" si="19"/>
        <v>0</v>
      </c>
    </row>
    <row r="237" spans="1:13" x14ac:dyDescent="0.25">
      <c r="A237" s="10"/>
      <c r="B237" s="22"/>
      <c r="C237" s="35" t="s">
        <v>36</v>
      </c>
      <c r="D237" s="1"/>
      <c r="E237" s="11"/>
      <c r="F237" s="11"/>
      <c r="G237" s="2">
        <f t="shared" si="16"/>
        <v>55274852.00999999</v>
      </c>
      <c r="H237" s="73"/>
      <c r="I237" s="40"/>
      <c r="J237" s="67"/>
      <c r="K237" s="11">
        <f t="shared" si="17"/>
        <v>0</v>
      </c>
      <c r="L237" s="2">
        <f t="shared" si="18"/>
        <v>0</v>
      </c>
      <c r="M237" s="128">
        <f t="shared" si="19"/>
        <v>0</v>
      </c>
    </row>
    <row r="238" spans="1:13" x14ac:dyDescent="0.25">
      <c r="A238" s="10"/>
      <c r="B238" s="22"/>
      <c r="C238" s="35" t="s">
        <v>36</v>
      </c>
      <c r="D238" s="1"/>
      <c r="E238" s="11"/>
      <c r="F238" s="11"/>
      <c r="G238" s="2">
        <f t="shared" si="16"/>
        <v>55274852.00999999</v>
      </c>
      <c r="H238" s="73"/>
      <c r="I238" s="40"/>
      <c r="J238" s="67"/>
      <c r="K238" s="11">
        <f t="shared" si="17"/>
        <v>0</v>
      </c>
      <c r="L238" s="2">
        <f t="shared" si="18"/>
        <v>0</v>
      </c>
      <c r="M238" s="128">
        <f t="shared" si="19"/>
        <v>0</v>
      </c>
    </row>
    <row r="239" spans="1:13" x14ac:dyDescent="0.25">
      <c r="A239" s="10"/>
      <c r="B239" s="22"/>
      <c r="C239" s="35" t="s">
        <v>36</v>
      </c>
      <c r="D239" s="1"/>
      <c r="E239" s="11"/>
      <c r="F239" s="11"/>
      <c r="G239" s="2">
        <f t="shared" si="16"/>
        <v>55274852.00999999</v>
      </c>
      <c r="H239" s="73"/>
      <c r="I239" s="40"/>
      <c r="J239" s="67"/>
      <c r="K239" s="11">
        <f t="shared" si="17"/>
        <v>0</v>
      </c>
      <c r="L239" s="2">
        <f t="shared" si="18"/>
        <v>0</v>
      </c>
      <c r="M239" s="128">
        <f t="shared" si="19"/>
        <v>0</v>
      </c>
    </row>
    <row r="240" spans="1:13" x14ac:dyDescent="0.25">
      <c r="A240" s="10"/>
      <c r="B240" s="22"/>
      <c r="C240" s="35" t="s">
        <v>36</v>
      </c>
      <c r="D240" s="1"/>
      <c r="E240" s="11"/>
      <c r="F240" s="11"/>
      <c r="G240" s="2">
        <f t="shared" si="16"/>
        <v>55274852.00999999</v>
      </c>
      <c r="H240" s="73"/>
      <c r="I240" s="40"/>
      <c r="J240" s="67"/>
      <c r="K240" s="11">
        <f t="shared" si="17"/>
        <v>0</v>
      </c>
      <c r="L240" s="2">
        <f t="shared" si="18"/>
        <v>0</v>
      </c>
      <c r="M240" s="128">
        <f t="shared" si="19"/>
        <v>0</v>
      </c>
    </row>
    <row r="241" spans="1:13" x14ac:dyDescent="0.25">
      <c r="A241" s="10"/>
      <c r="B241" s="22"/>
      <c r="C241" s="35" t="s">
        <v>36</v>
      </c>
      <c r="D241" s="1"/>
      <c r="E241" s="11"/>
      <c r="F241" s="11"/>
      <c r="G241" s="2">
        <f t="shared" si="16"/>
        <v>55274852.00999999</v>
      </c>
      <c r="H241" s="73"/>
      <c r="I241" s="40"/>
      <c r="J241" s="67"/>
      <c r="K241" s="11">
        <f t="shared" si="17"/>
        <v>0</v>
      </c>
      <c r="L241" s="2">
        <f t="shared" si="18"/>
        <v>0</v>
      </c>
      <c r="M241" s="128">
        <f t="shared" si="19"/>
        <v>0</v>
      </c>
    </row>
    <row r="242" spans="1:13" x14ac:dyDescent="0.25">
      <c r="A242" s="10"/>
      <c r="B242" s="22"/>
      <c r="C242" s="35" t="s">
        <v>36</v>
      </c>
      <c r="D242" s="1"/>
      <c r="E242" s="11"/>
      <c r="F242" s="11"/>
      <c r="G242" s="2">
        <f t="shared" si="16"/>
        <v>55274852.00999999</v>
      </c>
      <c r="H242" s="73"/>
      <c r="I242" s="40"/>
      <c r="J242" s="67"/>
      <c r="K242" s="11">
        <f t="shared" si="17"/>
        <v>0</v>
      </c>
      <c r="L242" s="2">
        <f t="shared" si="18"/>
        <v>0</v>
      </c>
      <c r="M242" s="128">
        <f t="shared" si="19"/>
        <v>0</v>
      </c>
    </row>
    <row r="243" spans="1:13" x14ac:dyDescent="0.25">
      <c r="A243" s="10"/>
      <c r="B243" s="22"/>
      <c r="C243" s="35" t="s">
        <v>36</v>
      </c>
      <c r="D243" s="1"/>
      <c r="E243" s="11"/>
      <c r="F243" s="11"/>
      <c r="G243" s="2">
        <f t="shared" si="16"/>
        <v>55274852.00999999</v>
      </c>
      <c r="H243" s="73"/>
      <c r="I243" s="40"/>
      <c r="J243" s="67"/>
      <c r="K243" s="11">
        <f t="shared" si="17"/>
        <v>0</v>
      </c>
      <c r="L243" s="2">
        <f t="shared" si="18"/>
        <v>0</v>
      </c>
      <c r="M243" s="128">
        <f t="shared" si="19"/>
        <v>0</v>
      </c>
    </row>
    <row r="244" spans="1:13" x14ac:dyDescent="0.25">
      <c r="A244" s="10"/>
      <c r="B244" s="22"/>
      <c r="C244" s="35" t="s">
        <v>36</v>
      </c>
      <c r="D244" s="1"/>
      <c r="E244" s="11"/>
      <c r="F244" s="11"/>
      <c r="G244" s="2">
        <f t="shared" si="16"/>
        <v>55274852.00999999</v>
      </c>
      <c r="H244" s="73"/>
      <c r="I244" s="40"/>
      <c r="J244" s="67"/>
      <c r="K244" s="11">
        <f t="shared" si="17"/>
        <v>0</v>
      </c>
      <c r="L244" s="2">
        <f t="shared" si="18"/>
        <v>0</v>
      </c>
      <c r="M244" s="128">
        <f t="shared" si="19"/>
        <v>0</v>
      </c>
    </row>
    <row r="245" spans="1:13" x14ac:dyDescent="0.25">
      <c r="A245" s="10"/>
      <c r="B245" s="22"/>
      <c r="C245" s="35" t="s">
        <v>36</v>
      </c>
      <c r="D245" s="1"/>
      <c r="E245" s="11"/>
      <c r="F245" s="11"/>
      <c r="G245" s="2">
        <f t="shared" si="16"/>
        <v>55274852.00999999</v>
      </c>
      <c r="H245" s="73"/>
      <c r="I245" s="40"/>
      <c r="J245" s="67"/>
      <c r="K245" s="11">
        <f t="shared" si="17"/>
        <v>0</v>
      </c>
      <c r="L245" s="2">
        <f t="shared" si="18"/>
        <v>0</v>
      </c>
      <c r="M245" s="128">
        <f t="shared" si="19"/>
        <v>0</v>
      </c>
    </row>
    <row r="246" spans="1:13" x14ac:dyDescent="0.25">
      <c r="A246" s="10"/>
      <c r="B246" s="22"/>
      <c r="C246" s="35" t="s">
        <v>36</v>
      </c>
      <c r="D246" s="1"/>
      <c r="E246" s="11"/>
      <c r="F246" s="11"/>
      <c r="G246" s="2">
        <f t="shared" si="16"/>
        <v>55274852.00999999</v>
      </c>
      <c r="H246" s="73"/>
      <c r="I246" s="40"/>
      <c r="J246" s="67"/>
      <c r="K246" s="11">
        <f t="shared" si="17"/>
        <v>0</v>
      </c>
      <c r="L246" s="2">
        <f t="shared" si="18"/>
        <v>0</v>
      </c>
      <c r="M246" s="128">
        <f t="shared" si="19"/>
        <v>0</v>
      </c>
    </row>
    <row r="247" spans="1:13" x14ac:dyDescent="0.25">
      <c r="A247" s="10"/>
      <c r="B247" s="22"/>
      <c r="C247" s="35" t="s">
        <v>36</v>
      </c>
      <c r="D247" s="1"/>
      <c r="E247" s="11"/>
      <c r="F247" s="11"/>
      <c r="G247" s="2">
        <f t="shared" si="16"/>
        <v>55274852.00999999</v>
      </c>
      <c r="H247" s="73"/>
      <c r="I247" s="40"/>
      <c r="J247" s="67"/>
      <c r="K247" s="11">
        <f t="shared" si="17"/>
        <v>0</v>
      </c>
      <c r="L247" s="2">
        <f t="shared" si="18"/>
        <v>0</v>
      </c>
      <c r="M247" s="128">
        <f t="shared" si="19"/>
        <v>0</v>
      </c>
    </row>
    <row r="248" spans="1:13" x14ac:dyDescent="0.25">
      <c r="A248" s="10"/>
      <c r="B248" s="22"/>
      <c r="C248" s="35" t="s">
        <v>36</v>
      </c>
      <c r="D248" s="1"/>
      <c r="E248" s="11"/>
      <c r="F248" s="11"/>
      <c r="G248" s="2">
        <f t="shared" si="16"/>
        <v>55274852.00999999</v>
      </c>
      <c r="H248" s="73"/>
      <c r="I248" s="40"/>
      <c r="J248" s="67"/>
      <c r="K248" s="11">
        <f t="shared" si="17"/>
        <v>0</v>
      </c>
      <c r="L248" s="2">
        <f t="shared" si="18"/>
        <v>0</v>
      </c>
      <c r="M248" s="128">
        <f t="shared" si="19"/>
        <v>0</v>
      </c>
    </row>
    <row r="249" spans="1:13" x14ac:dyDescent="0.25">
      <c r="A249" s="10"/>
      <c r="B249" s="22"/>
      <c r="C249" s="35" t="s">
        <v>36</v>
      </c>
      <c r="D249" s="1"/>
      <c r="E249" s="11"/>
      <c r="F249" s="11"/>
      <c r="G249" s="2">
        <f t="shared" si="16"/>
        <v>55274852.00999999</v>
      </c>
      <c r="H249" s="73"/>
      <c r="I249" s="40"/>
      <c r="J249" s="67"/>
      <c r="K249" s="11">
        <f t="shared" si="17"/>
        <v>0</v>
      </c>
      <c r="L249" s="2">
        <f t="shared" si="18"/>
        <v>0</v>
      </c>
      <c r="M249" s="128">
        <f t="shared" si="19"/>
        <v>0</v>
      </c>
    </row>
    <row r="250" spans="1:13" x14ac:dyDescent="0.25">
      <c r="A250" s="10"/>
      <c r="B250" s="22"/>
      <c r="C250" s="35" t="s">
        <v>36</v>
      </c>
      <c r="D250" s="1"/>
      <c r="E250" s="11"/>
      <c r="F250" s="11"/>
      <c r="G250" s="2">
        <f t="shared" si="16"/>
        <v>55274852.00999999</v>
      </c>
      <c r="H250" s="73"/>
      <c r="I250" s="40"/>
      <c r="J250" s="67"/>
      <c r="K250" s="11">
        <f t="shared" si="17"/>
        <v>0</v>
      </c>
      <c r="L250" s="2">
        <f t="shared" si="18"/>
        <v>0</v>
      </c>
      <c r="M250" s="128">
        <f t="shared" si="19"/>
        <v>0</v>
      </c>
    </row>
    <row r="251" spans="1:13" x14ac:dyDescent="0.25">
      <c r="A251" s="10"/>
      <c r="B251" s="22"/>
      <c r="C251" s="35" t="s">
        <v>36</v>
      </c>
      <c r="D251" s="1"/>
      <c r="E251" s="11"/>
      <c r="F251" s="11"/>
      <c r="G251" s="2">
        <f t="shared" si="16"/>
        <v>55274852.00999999</v>
      </c>
      <c r="H251" s="73"/>
      <c r="I251" s="40"/>
      <c r="J251" s="67"/>
      <c r="K251" s="11">
        <f t="shared" si="17"/>
        <v>0</v>
      </c>
      <c r="L251" s="2">
        <f t="shared" si="18"/>
        <v>0</v>
      </c>
      <c r="M251" s="128">
        <f t="shared" si="19"/>
        <v>0</v>
      </c>
    </row>
    <row r="252" spans="1:13" x14ac:dyDescent="0.25">
      <c r="A252" s="10"/>
      <c r="B252" s="22"/>
      <c r="C252" s="35" t="s">
        <v>36</v>
      </c>
      <c r="D252" s="1"/>
      <c r="E252" s="11"/>
      <c r="F252" s="11"/>
      <c r="G252" s="2">
        <f t="shared" si="16"/>
        <v>55274852.00999999</v>
      </c>
      <c r="H252" s="73"/>
      <c r="I252" s="40"/>
      <c r="J252" s="67"/>
      <c r="K252" s="11">
        <f t="shared" si="17"/>
        <v>0</v>
      </c>
      <c r="L252" s="2">
        <f t="shared" si="18"/>
        <v>0</v>
      </c>
      <c r="M252" s="128">
        <f t="shared" si="19"/>
        <v>0</v>
      </c>
    </row>
    <row r="253" spans="1:13" x14ac:dyDescent="0.25">
      <c r="A253" s="10"/>
      <c r="B253" s="22"/>
      <c r="C253" s="35" t="s">
        <v>36</v>
      </c>
      <c r="D253" s="1"/>
      <c r="E253" s="11"/>
      <c r="F253" s="11"/>
      <c r="G253" s="2">
        <f t="shared" si="16"/>
        <v>55274852.00999999</v>
      </c>
      <c r="H253" s="73"/>
      <c r="I253" s="40"/>
      <c r="J253" s="67"/>
      <c r="K253" s="11">
        <f t="shared" si="17"/>
        <v>0</v>
      </c>
      <c r="L253" s="2">
        <f t="shared" si="18"/>
        <v>0</v>
      </c>
      <c r="M253" s="128">
        <f t="shared" si="19"/>
        <v>0</v>
      </c>
    </row>
    <row r="254" spans="1:13" x14ac:dyDescent="0.25">
      <c r="A254" s="10"/>
      <c r="B254" s="22"/>
      <c r="C254" s="35" t="s">
        <v>36</v>
      </c>
      <c r="D254" s="1"/>
      <c r="E254" s="11"/>
      <c r="F254" s="11"/>
      <c r="G254" s="2">
        <f t="shared" si="16"/>
        <v>55274852.00999999</v>
      </c>
      <c r="H254" s="73"/>
      <c r="I254" s="40"/>
      <c r="J254" s="67"/>
      <c r="K254" s="11">
        <f t="shared" si="17"/>
        <v>0</v>
      </c>
      <c r="L254" s="2">
        <f t="shared" si="18"/>
        <v>0</v>
      </c>
      <c r="M254" s="128">
        <f t="shared" si="19"/>
        <v>0</v>
      </c>
    </row>
    <row r="255" spans="1:13" x14ac:dyDescent="0.25">
      <c r="A255" s="10"/>
      <c r="B255" s="22"/>
      <c r="C255" s="35" t="s">
        <v>36</v>
      </c>
      <c r="D255" s="1"/>
      <c r="E255" s="11"/>
      <c r="F255" s="11"/>
      <c r="G255" s="2">
        <f t="shared" si="16"/>
        <v>55274852.00999999</v>
      </c>
      <c r="H255" s="73"/>
      <c r="I255" s="40"/>
      <c r="J255" s="67"/>
      <c r="K255" s="11">
        <f t="shared" si="17"/>
        <v>0</v>
      </c>
      <c r="L255" s="2">
        <f t="shared" si="18"/>
        <v>0</v>
      </c>
      <c r="M255" s="128">
        <f t="shared" si="19"/>
        <v>0</v>
      </c>
    </row>
    <row r="256" spans="1:13" x14ac:dyDescent="0.25">
      <c r="A256" s="10"/>
      <c r="B256" s="22"/>
      <c r="C256" s="35" t="s">
        <v>36</v>
      </c>
      <c r="D256" s="1"/>
      <c r="E256" s="11"/>
      <c r="F256" s="11"/>
      <c r="G256" s="2">
        <f t="shared" si="16"/>
        <v>55274852.00999999</v>
      </c>
      <c r="H256" s="73"/>
      <c r="I256" s="40"/>
      <c r="J256" s="67"/>
      <c r="K256" s="11">
        <f t="shared" si="17"/>
        <v>0</v>
      </c>
      <c r="L256" s="2">
        <f t="shared" si="18"/>
        <v>0</v>
      </c>
      <c r="M256" s="128">
        <f t="shared" si="19"/>
        <v>0</v>
      </c>
    </row>
    <row r="257" spans="1:13" x14ac:dyDescent="0.25">
      <c r="A257" s="10"/>
      <c r="B257" s="22"/>
      <c r="C257" s="35" t="s">
        <v>36</v>
      </c>
      <c r="D257" s="1"/>
      <c r="E257" s="11"/>
      <c r="F257" s="11"/>
      <c r="G257" s="2">
        <f t="shared" si="16"/>
        <v>55274852.00999999</v>
      </c>
      <c r="H257" s="73"/>
      <c r="I257" s="40"/>
      <c r="J257" s="67"/>
      <c r="K257" s="11">
        <f t="shared" si="17"/>
        <v>0</v>
      </c>
      <c r="L257" s="2">
        <f t="shared" si="18"/>
        <v>0</v>
      </c>
      <c r="M257" s="128">
        <f t="shared" si="19"/>
        <v>0</v>
      </c>
    </row>
    <row r="258" spans="1:13" x14ac:dyDescent="0.25">
      <c r="A258" s="10"/>
      <c r="B258" s="22"/>
      <c r="C258" s="35" t="s">
        <v>36</v>
      </c>
      <c r="D258" s="1"/>
      <c r="E258" s="11"/>
      <c r="F258" s="11"/>
      <c r="G258" s="2">
        <f t="shared" si="16"/>
        <v>55274852.00999999</v>
      </c>
      <c r="H258" s="73"/>
      <c r="I258" s="40"/>
      <c r="J258" s="67"/>
      <c r="K258" s="11">
        <f t="shared" si="17"/>
        <v>0</v>
      </c>
      <c r="L258" s="2">
        <f t="shared" si="18"/>
        <v>0</v>
      </c>
      <c r="M258" s="128">
        <f t="shared" si="19"/>
        <v>0</v>
      </c>
    </row>
    <row r="259" spans="1:13" x14ac:dyDescent="0.25">
      <c r="A259" s="10"/>
      <c r="B259" s="22"/>
      <c r="C259" s="35" t="s">
        <v>36</v>
      </c>
      <c r="D259" s="1"/>
      <c r="E259" s="11"/>
      <c r="F259" s="11"/>
      <c r="G259" s="2">
        <f t="shared" si="16"/>
        <v>55274852.00999999</v>
      </c>
      <c r="H259" s="73"/>
      <c r="I259" s="40"/>
      <c r="J259" s="67"/>
      <c r="K259" s="11">
        <f t="shared" si="17"/>
        <v>0</v>
      </c>
      <c r="L259" s="2">
        <f t="shared" si="18"/>
        <v>0</v>
      </c>
      <c r="M259" s="128">
        <f t="shared" si="19"/>
        <v>0</v>
      </c>
    </row>
    <row r="260" spans="1:13" x14ac:dyDescent="0.25">
      <c r="A260" s="10"/>
      <c r="B260" s="22"/>
      <c r="C260" s="35" t="s">
        <v>36</v>
      </c>
      <c r="D260" s="1"/>
      <c r="E260" s="11"/>
      <c r="F260" s="11"/>
      <c r="G260" s="2">
        <f t="shared" si="16"/>
        <v>55274852.00999999</v>
      </c>
      <c r="H260" s="73"/>
      <c r="I260" s="40"/>
      <c r="J260" s="67"/>
      <c r="K260" s="11">
        <f t="shared" si="17"/>
        <v>0</v>
      </c>
      <c r="L260" s="2">
        <f t="shared" si="18"/>
        <v>0</v>
      </c>
      <c r="M260" s="128">
        <f t="shared" si="19"/>
        <v>0</v>
      </c>
    </row>
    <row r="261" spans="1:13" x14ac:dyDescent="0.25">
      <c r="A261" s="10"/>
      <c r="B261" s="22"/>
      <c r="C261" s="35" t="s">
        <v>36</v>
      </c>
      <c r="D261" s="1"/>
      <c r="E261" s="11"/>
      <c r="F261" s="11"/>
      <c r="G261" s="2">
        <f t="shared" si="16"/>
        <v>55274852.00999999</v>
      </c>
      <c r="H261" s="73"/>
      <c r="I261" s="40"/>
      <c r="J261" s="67"/>
      <c r="K261" s="11">
        <f t="shared" si="17"/>
        <v>0</v>
      </c>
      <c r="L261" s="2">
        <f t="shared" si="18"/>
        <v>0</v>
      </c>
      <c r="M261" s="128">
        <f t="shared" si="19"/>
        <v>0</v>
      </c>
    </row>
    <row r="262" spans="1:13" x14ac:dyDescent="0.25">
      <c r="A262" s="10"/>
      <c r="B262" s="22"/>
      <c r="C262" s="35" t="s">
        <v>36</v>
      </c>
      <c r="D262" s="1"/>
      <c r="E262" s="11"/>
      <c r="F262" s="11"/>
      <c r="G262" s="2">
        <f t="shared" si="16"/>
        <v>55274852.00999999</v>
      </c>
      <c r="H262" s="73"/>
      <c r="I262" s="40"/>
      <c r="J262" s="67"/>
      <c r="K262" s="11">
        <f t="shared" si="17"/>
        <v>0</v>
      </c>
      <c r="L262" s="2">
        <f t="shared" si="18"/>
        <v>0</v>
      </c>
      <c r="M262" s="128">
        <f t="shared" si="19"/>
        <v>0</v>
      </c>
    </row>
    <row r="263" spans="1:13" x14ac:dyDescent="0.25">
      <c r="A263" s="10"/>
      <c r="B263" s="22"/>
      <c r="C263" s="35" t="s">
        <v>36</v>
      </c>
      <c r="D263" s="1"/>
      <c r="E263" s="11"/>
      <c r="F263" s="11"/>
      <c r="G263" s="2">
        <f t="shared" si="16"/>
        <v>55274852.00999999</v>
      </c>
      <c r="H263" s="73"/>
      <c r="I263" s="40"/>
      <c r="J263" s="67"/>
      <c r="K263" s="11">
        <f t="shared" si="17"/>
        <v>0</v>
      </c>
      <c r="L263" s="2">
        <f t="shared" si="18"/>
        <v>0</v>
      </c>
      <c r="M263" s="128">
        <f t="shared" si="19"/>
        <v>0</v>
      </c>
    </row>
    <row r="264" spans="1:13" x14ac:dyDescent="0.25">
      <c r="A264" s="10"/>
      <c r="B264" s="22"/>
      <c r="C264" s="35" t="s">
        <v>36</v>
      </c>
      <c r="D264" s="1"/>
      <c r="E264" s="11"/>
      <c r="F264" s="11"/>
      <c r="G264" s="2">
        <f t="shared" si="16"/>
        <v>55274852.00999999</v>
      </c>
      <c r="H264" s="73"/>
      <c r="I264" s="40"/>
      <c r="J264" s="67"/>
      <c r="K264" s="11">
        <f t="shared" si="17"/>
        <v>0</v>
      </c>
      <c r="L264" s="2">
        <f t="shared" si="18"/>
        <v>0</v>
      </c>
      <c r="M264" s="128">
        <f t="shared" si="19"/>
        <v>0</v>
      </c>
    </row>
    <row r="265" spans="1:13" x14ac:dyDescent="0.25">
      <c r="A265" s="10"/>
      <c r="B265" s="22"/>
      <c r="C265" s="35" t="s">
        <v>36</v>
      </c>
      <c r="D265" s="1"/>
      <c r="E265" s="11"/>
      <c r="F265" s="11"/>
      <c r="G265" s="2">
        <f t="shared" si="16"/>
        <v>55274852.00999999</v>
      </c>
      <c r="H265" s="73"/>
      <c r="I265" s="40"/>
      <c r="J265" s="67"/>
      <c r="K265" s="11">
        <f t="shared" si="17"/>
        <v>0</v>
      </c>
      <c r="L265" s="2">
        <f t="shared" si="18"/>
        <v>0</v>
      </c>
      <c r="M265" s="128">
        <f t="shared" si="19"/>
        <v>0</v>
      </c>
    </row>
    <row r="266" spans="1:13" x14ac:dyDescent="0.25">
      <c r="A266" s="10"/>
      <c r="B266" s="22"/>
      <c r="C266" s="35" t="s">
        <v>36</v>
      </c>
      <c r="D266" s="1"/>
      <c r="E266" s="11"/>
      <c r="F266" s="11"/>
      <c r="G266" s="2">
        <f t="shared" si="16"/>
        <v>55274852.00999999</v>
      </c>
      <c r="H266" s="73"/>
      <c r="I266" s="40"/>
      <c r="J266" s="67"/>
      <c r="K266" s="11">
        <f t="shared" si="17"/>
        <v>0</v>
      </c>
      <c r="L266" s="2">
        <f t="shared" si="18"/>
        <v>0</v>
      </c>
      <c r="M266" s="128">
        <f t="shared" si="19"/>
        <v>0</v>
      </c>
    </row>
    <row r="267" spans="1:13" x14ac:dyDescent="0.25">
      <c r="A267" s="10"/>
      <c r="B267" s="22"/>
      <c r="C267" s="35" t="s">
        <v>36</v>
      </c>
      <c r="D267" s="1"/>
      <c r="E267" s="11"/>
      <c r="F267" s="11"/>
      <c r="G267" s="2">
        <f t="shared" si="16"/>
        <v>55274852.00999999</v>
      </c>
      <c r="H267" s="73"/>
      <c r="I267" s="40"/>
      <c r="J267" s="67"/>
      <c r="K267" s="11">
        <f t="shared" si="17"/>
        <v>0</v>
      </c>
      <c r="L267" s="2">
        <f t="shared" si="18"/>
        <v>0</v>
      </c>
      <c r="M267" s="128">
        <f t="shared" si="19"/>
        <v>0</v>
      </c>
    </row>
    <row r="268" spans="1:13" x14ac:dyDescent="0.25">
      <c r="A268" s="10"/>
      <c r="B268" s="22"/>
      <c r="C268" s="35" t="s">
        <v>36</v>
      </c>
      <c r="D268" s="1"/>
      <c r="E268" s="11"/>
      <c r="F268" s="11"/>
      <c r="G268" s="2">
        <f t="shared" si="16"/>
        <v>55274852.00999999</v>
      </c>
      <c r="H268" s="73"/>
      <c r="I268" s="40"/>
      <c r="J268" s="67"/>
      <c r="K268" s="11">
        <f t="shared" si="17"/>
        <v>0</v>
      </c>
      <c r="L268" s="2">
        <f t="shared" si="18"/>
        <v>0</v>
      </c>
      <c r="M268" s="128">
        <f t="shared" si="19"/>
        <v>0</v>
      </c>
    </row>
    <row r="269" spans="1:13" x14ac:dyDescent="0.25">
      <c r="A269" s="10"/>
      <c r="B269" s="22"/>
      <c r="C269" s="35" t="s">
        <v>36</v>
      </c>
      <c r="D269" s="1"/>
      <c r="E269" s="11"/>
      <c r="F269" s="11"/>
      <c r="G269" s="2">
        <f t="shared" si="16"/>
        <v>55274852.00999999</v>
      </c>
      <c r="H269" s="73"/>
      <c r="I269" s="40"/>
      <c r="J269" s="67"/>
      <c r="K269" s="11">
        <f t="shared" si="17"/>
        <v>0</v>
      </c>
      <c r="L269" s="2">
        <f t="shared" si="18"/>
        <v>0</v>
      </c>
      <c r="M269" s="128">
        <f t="shared" si="19"/>
        <v>0</v>
      </c>
    </row>
    <row r="270" spans="1:13" x14ac:dyDescent="0.25">
      <c r="A270" s="10"/>
      <c r="B270" s="22"/>
      <c r="C270" s="35" t="s">
        <v>36</v>
      </c>
      <c r="D270" s="1"/>
      <c r="E270" s="11"/>
      <c r="F270" s="11"/>
      <c r="G270" s="2">
        <f t="shared" si="16"/>
        <v>55274852.00999999</v>
      </c>
      <c r="H270" s="73"/>
      <c r="I270" s="40"/>
      <c r="J270" s="67"/>
      <c r="K270" s="11">
        <f t="shared" si="17"/>
        <v>0</v>
      </c>
      <c r="L270" s="2">
        <f t="shared" si="18"/>
        <v>0</v>
      </c>
      <c r="M270" s="128">
        <f t="shared" si="19"/>
        <v>0</v>
      </c>
    </row>
    <row r="271" spans="1:13" x14ac:dyDescent="0.25">
      <c r="A271" s="10"/>
      <c r="B271" s="22"/>
      <c r="C271" s="35" t="s">
        <v>36</v>
      </c>
      <c r="D271" s="1"/>
      <c r="E271" s="11"/>
      <c r="F271" s="11"/>
      <c r="G271" s="2">
        <f t="shared" si="16"/>
        <v>55274852.00999999</v>
      </c>
      <c r="H271" s="73"/>
      <c r="I271" s="40"/>
      <c r="J271" s="67"/>
      <c r="K271" s="11">
        <f t="shared" si="17"/>
        <v>0</v>
      </c>
      <c r="L271" s="2">
        <f t="shared" si="18"/>
        <v>0</v>
      </c>
      <c r="M271" s="128">
        <f t="shared" si="19"/>
        <v>0</v>
      </c>
    </row>
    <row r="272" spans="1:13" x14ac:dyDescent="0.25">
      <c r="A272" s="10"/>
      <c r="B272" s="22"/>
      <c r="C272" s="35" t="s">
        <v>36</v>
      </c>
      <c r="D272" s="1"/>
      <c r="E272" s="11"/>
      <c r="F272" s="11"/>
      <c r="G272" s="2">
        <f t="shared" si="16"/>
        <v>55274852.00999999</v>
      </c>
      <c r="H272" s="73"/>
      <c r="I272" s="40"/>
      <c r="J272" s="67"/>
      <c r="K272" s="11">
        <f t="shared" si="17"/>
        <v>0</v>
      </c>
      <c r="L272" s="2">
        <f t="shared" si="18"/>
        <v>0</v>
      </c>
      <c r="M272" s="128">
        <f t="shared" si="19"/>
        <v>0</v>
      </c>
    </row>
    <row r="273" spans="1:13" x14ac:dyDescent="0.25">
      <c r="A273" s="10"/>
      <c r="B273" s="22"/>
      <c r="C273" s="35" t="s">
        <v>36</v>
      </c>
      <c r="D273" s="1"/>
      <c r="E273" s="11"/>
      <c r="F273" s="11"/>
      <c r="G273" s="2">
        <f t="shared" ref="G273:G336" si="20">G272+E273-F273</f>
        <v>55274852.00999999</v>
      </c>
      <c r="H273" s="73"/>
      <c r="I273" s="40"/>
      <c r="J273" s="67"/>
      <c r="K273" s="11">
        <f t="shared" ref="K273:K336" si="21">H273+I273-J273</f>
        <v>0</v>
      </c>
      <c r="L273" s="2">
        <f t="shared" ref="L273:L336" si="22">H273+I273+J273-F273</f>
        <v>0</v>
      </c>
      <c r="M273" s="128">
        <f t="shared" ref="M273:M336" si="23">F273*0.2</f>
        <v>0</v>
      </c>
    </row>
    <row r="274" spans="1:13" x14ac:dyDescent="0.25">
      <c r="A274" s="10"/>
      <c r="B274" s="22"/>
      <c r="C274" s="35" t="s">
        <v>36</v>
      </c>
      <c r="D274" s="1"/>
      <c r="E274" s="11"/>
      <c r="F274" s="11"/>
      <c r="G274" s="2">
        <f t="shared" si="20"/>
        <v>55274852.00999999</v>
      </c>
      <c r="H274" s="73"/>
      <c r="I274" s="40"/>
      <c r="J274" s="67"/>
      <c r="K274" s="11">
        <f t="shared" si="21"/>
        <v>0</v>
      </c>
      <c r="L274" s="2">
        <f t="shared" si="22"/>
        <v>0</v>
      </c>
      <c r="M274" s="128">
        <f t="shared" si="23"/>
        <v>0</v>
      </c>
    </row>
    <row r="275" spans="1:13" x14ac:dyDescent="0.25">
      <c r="A275" s="10"/>
      <c r="B275" s="22"/>
      <c r="C275" s="35" t="s">
        <v>36</v>
      </c>
      <c r="D275" s="1"/>
      <c r="E275" s="11"/>
      <c r="F275" s="11"/>
      <c r="G275" s="2">
        <f t="shared" si="20"/>
        <v>55274852.00999999</v>
      </c>
      <c r="H275" s="73"/>
      <c r="I275" s="40"/>
      <c r="J275" s="67"/>
      <c r="K275" s="11">
        <f t="shared" si="21"/>
        <v>0</v>
      </c>
      <c r="L275" s="2">
        <f t="shared" si="22"/>
        <v>0</v>
      </c>
      <c r="M275" s="128">
        <f t="shared" si="23"/>
        <v>0</v>
      </c>
    </row>
    <row r="276" spans="1:13" x14ac:dyDescent="0.25">
      <c r="A276" s="10"/>
      <c r="B276" s="22"/>
      <c r="C276" s="35" t="s">
        <v>36</v>
      </c>
      <c r="D276" s="1"/>
      <c r="E276" s="11"/>
      <c r="F276" s="11"/>
      <c r="G276" s="2">
        <f t="shared" si="20"/>
        <v>55274852.00999999</v>
      </c>
      <c r="H276" s="73"/>
      <c r="I276" s="40"/>
      <c r="J276" s="67"/>
      <c r="K276" s="11">
        <f t="shared" si="21"/>
        <v>0</v>
      </c>
      <c r="L276" s="2">
        <f t="shared" si="22"/>
        <v>0</v>
      </c>
      <c r="M276" s="128">
        <f t="shared" si="23"/>
        <v>0</v>
      </c>
    </row>
    <row r="277" spans="1:13" x14ac:dyDescent="0.25">
      <c r="A277" s="10"/>
      <c r="B277" s="22"/>
      <c r="C277" s="35" t="s">
        <v>36</v>
      </c>
      <c r="D277" s="1"/>
      <c r="E277" s="11"/>
      <c r="F277" s="11"/>
      <c r="G277" s="2">
        <f t="shared" si="20"/>
        <v>55274852.00999999</v>
      </c>
      <c r="H277" s="73"/>
      <c r="I277" s="40"/>
      <c r="J277" s="67"/>
      <c r="K277" s="11">
        <f t="shared" si="21"/>
        <v>0</v>
      </c>
      <c r="L277" s="2">
        <f t="shared" si="22"/>
        <v>0</v>
      </c>
      <c r="M277" s="128">
        <f t="shared" si="23"/>
        <v>0</v>
      </c>
    </row>
    <row r="278" spans="1:13" x14ac:dyDescent="0.25">
      <c r="A278" s="10"/>
      <c r="B278" s="22"/>
      <c r="C278" s="35" t="s">
        <v>36</v>
      </c>
      <c r="D278" s="1"/>
      <c r="E278" s="11"/>
      <c r="F278" s="11"/>
      <c r="G278" s="2">
        <f t="shared" si="20"/>
        <v>55274852.00999999</v>
      </c>
      <c r="H278" s="73"/>
      <c r="I278" s="40"/>
      <c r="J278" s="67"/>
      <c r="K278" s="11">
        <f t="shared" si="21"/>
        <v>0</v>
      </c>
      <c r="L278" s="2">
        <f t="shared" si="22"/>
        <v>0</v>
      </c>
      <c r="M278" s="128">
        <f t="shared" si="23"/>
        <v>0</v>
      </c>
    </row>
    <row r="279" spans="1:13" x14ac:dyDescent="0.25">
      <c r="A279" s="10"/>
      <c r="B279" s="22"/>
      <c r="C279" s="35" t="s">
        <v>36</v>
      </c>
      <c r="D279" s="1"/>
      <c r="E279" s="11"/>
      <c r="F279" s="11"/>
      <c r="G279" s="2">
        <f t="shared" si="20"/>
        <v>55274852.00999999</v>
      </c>
      <c r="H279" s="73"/>
      <c r="I279" s="40"/>
      <c r="J279" s="67"/>
      <c r="K279" s="11">
        <f t="shared" si="21"/>
        <v>0</v>
      </c>
      <c r="L279" s="2">
        <f t="shared" si="22"/>
        <v>0</v>
      </c>
      <c r="M279" s="128">
        <f t="shared" si="23"/>
        <v>0</v>
      </c>
    </row>
    <row r="280" spans="1:13" x14ac:dyDescent="0.25">
      <c r="A280" s="10"/>
      <c r="B280" s="22"/>
      <c r="C280" s="35" t="s">
        <v>36</v>
      </c>
      <c r="D280" s="1"/>
      <c r="E280" s="11"/>
      <c r="F280" s="11"/>
      <c r="G280" s="2">
        <f t="shared" si="20"/>
        <v>55274852.00999999</v>
      </c>
      <c r="H280" s="73"/>
      <c r="I280" s="40"/>
      <c r="J280" s="67"/>
      <c r="K280" s="11">
        <f t="shared" si="21"/>
        <v>0</v>
      </c>
      <c r="L280" s="2">
        <f t="shared" si="22"/>
        <v>0</v>
      </c>
      <c r="M280" s="128">
        <f t="shared" si="23"/>
        <v>0</v>
      </c>
    </row>
    <row r="281" spans="1:13" x14ac:dyDescent="0.25">
      <c r="A281" s="10"/>
      <c r="B281" s="22"/>
      <c r="C281" s="35" t="s">
        <v>36</v>
      </c>
      <c r="D281" s="1"/>
      <c r="E281" s="11"/>
      <c r="F281" s="11"/>
      <c r="G281" s="2">
        <f t="shared" si="20"/>
        <v>55274852.00999999</v>
      </c>
      <c r="H281" s="73"/>
      <c r="I281" s="40"/>
      <c r="J281" s="67"/>
      <c r="K281" s="11">
        <f t="shared" si="21"/>
        <v>0</v>
      </c>
      <c r="L281" s="2">
        <f t="shared" si="22"/>
        <v>0</v>
      </c>
      <c r="M281" s="128">
        <f t="shared" si="23"/>
        <v>0</v>
      </c>
    </row>
    <row r="282" spans="1:13" x14ac:dyDescent="0.25">
      <c r="A282" s="10"/>
      <c r="B282" s="22"/>
      <c r="C282" s="35" t="s">
        <v>36</v>
      </c>
      <c r="D282" s="1"/>
      <c r="E282" s="11"/>
      <c r="F282" s="11"/>
      <c r="G282" s="2">
        <f t="shared" si="20"/>
        <v>55274852.00999999</v>
      </c>
      <c r="H282" s="73"/>
      <c r="I282" s="40"/>
      <c r="J282" s="67"/>
      <c r="K282" s="11">
        <f t="shared" si="21"/>
        <v>0</v>
      </c>
      <c r="L282" s="2">
        <f t="shared" si="22"/>
        <v>0</v>
      </c>
      <c r="M282" s="128">
        <f t="shared" si="23"/>
        <v>0</v>
      </c>
    </row>
    <row r="283" spans="1:13" x14ac:dyDescent="0.25">
      <c r="A283" s="10"/>
      <c r="B283" s="22"/>
      <c r="C283" s="35" t="s">
        <v>36</v>
      </c>
      <c r="D283" s="1"/>
      <c r="E283" s="11"/>
      <c r="F283" s="11"/>
      <c r="G283" s="2">
        <f t="shared" si="20"/>
        <v>55274852.00999999</v>
      </c>
      <c r="H283" s="73"/>
      <c r="I283" s="40"/>
      <c r="J283" s="67"/>
      <c r="K283" s="11">
        <f t="shared" si="21"/>
        <v>0</v>
      </c>
      <c r="L283" s="2">
        <f t="shared" si="22"/>
        <v>0</v>
      </c>
      <c r="M283" s="128">
        <f t="shared" si="23"/>
        <v>0</v>
      </c>
    </row>
    <row r="284" spans="1:13" x14ac:dyDescent="0.25">
      <c r="A284" s="10"/>
      <c r="B284" s="22"/>
      <c r="C284" s="35" t="s">
        <v>36</v>
      </c>
      <c r="D284" s="1"/>
      <c r="E284" s="11"/>
      <c r="F284" s="11"/>
      <c r="G284" s="2">
        <f t="shared" si="20"/>
        <v>55274852.00999999</v>
      </c>
      <c r="H284" s="73"/>
      <c r="I284" s="40"/>
      <c r="J284" s="67"/>
      <c r="K284" s="11">
        <f t="shared" si="21"/>
        <v>0</v>
      </c>
      <c r="L284" s="2">
        <f t="shared" si="22"/>
        <v>0</v>
      </c>
      <c r="M284" s="128">
        <f t="shared" si="23"/>
        <v>0</v>
      </c>
    </row>
    <row r="285" spans="1:13" x14ac:dyDescent="0.25">
      <c r="A285" s="10"/>
      <c r="B285" s="22"/>
      <c r="C285" s="35" t="s">
        <v>36</v>
      </c>
      <c r="D285" s="1"/>
      <c r="E285" s="11"/>
      <c r="F285" s="11"/>
      <c r="G285" s="2">
        <f t="shared" si="20"/>
        <v>55274852.00999999</v>
      </c>
      <c r="H285" s="73"/>
      <c r="I285" s="40"/>
      <c r="J285" s="67"/>
      <c r="K285" s="11">
        <f t="shared" si="21"/>
        <v>0</v>
      </c>
      <c r="L285" s="2">
        <f t="shared" si="22"/>
        <v>0</v>
      </c>
      <c r="M285" s="128">
        <f t="shared" si="23"/>
        <v>0</v>
      </c>
    </row>
    <row r="286" spans="1:13" x14ac:dyDescent="0.25">
      <c r="A286" s="10"/>
      <c r="B286" s="22"/>
      <c r="C286" s="35" t="s">
        <v>36</v>
      </c>
      <c r="D286" s="1"/>
      <c r="E286" s="11"/>
      <c r="F286" s="11"/>
      <c r="G286" s="2">
        <f t="shared" si="20"/>
        <v>55274852.00999999</v>
      </c>
      <c r="H286" s="73"/>
      <c r="I286" s="40"/>
      <c r="J286" s="67"/>
      <c r="K286" s="11">
        <f t="shared" si="21"/>
        <v>0</v>
      </c>
      <c r="L286" s="2">
        <f t="shared" si="22"/>
        <v>0</v>
      </c>
      <c r="M286" s="128">
        <f t="shared" si="23"/>
        <v>0</v>
      </c>
    </row>
    <row r="287" spans="1:13" x14ac:dyDescent="0.25">
      <c r="A287" s="10"/>
      <c r="B287" s="22"/>
      <c r="C287" s="35" t="s">
        <v>36</v>
      </c>
      <c r="D287" s="1"/>
      <c r="E287" s="11"/>
      <c r="F287" s="11"/>
      <c r="G287" s="2">
        <f t="shared" si="20"/>
        <v>55274852.00999999</v>
      </c>
      <c r="H287" s="73"/>
      <c r="I287" s="40"/>
      <c r="J287" s="67"/>
      <c r="K287" s="11">
        <f t="shared" si="21"/>
        <v>0</v>
      </c>
      <c r="L287" s="2">
        <f t="shared" si="22"/>
        <v>0</v>
      </c>
      <c r="M287" s="128">
        <f t="shared" si="23"/>
        <v>0</v>
      </c>
    </row>
    <row r="288" spans="1:13" x14ac:dyDescent="0.25">
      <c r="A288" s="10"/>
      <c r="B288" s="22"/>
      <c r="C288" s="35" t="s">
        <v>36</v>
      </c>
      <c r="D288" s="1"/>
      <c r="E288" s="11"/>
      <c r="F288" s="11"/>
      <c r="G288" s="2">
        <f t="shared" si="20"/>
        <v>55274852.00999999</v>
      </c>
      <c r="H288" s="73"/>
      <c r="I288" s="40"/>
      <c r="J288" s="67"/>
      <c r="K288" s="11">
        <f t="shared" si="21"/>
        <v>0</v>
      </c>
      <c r="L288" s="2">
        <f t="shared" si="22"/>
        <v>0</v>
      </c>
      <c r="M288" s="128">
        <f t="shared" si="23"/>
        <v>0</v>
      </c>
    </row>
    <row r="289" spans="1:13" x14ac:dyDescent="0.25">
      <c r="A289" s="10"/>
      <c r="B289" s="22"/>
      <c r="C289" s="35" t="s">
        <v>36</v>
      </c>
      <c r="D289" s="1"/>
      <c r="E289" s="11"/>
      <c r="F289" s="11"/>
      <c r="G289" s="2">
        <f t="shared" si="20"/>
        <v>55274852.00999999</v>
      </c>
      <c r="H289" s="73"/>
      <c r="I289" s="40"/>
      <c r="J289" s="67"/>
      <c r="K289" s="11">
        <f t="shared" si="21"/>
        <v>0</v>
      </c>
      <c r="L289" s="2">
        <f t="shared" si="22"/>
        <v>0</v>
      </c>
      <c r="M289" s="128">
        <f t="shared" si="23"/>
        <v>0</v>
      </c>
    </row>
    <row r="290" spans="1:13" x14ac:dyDescent="0.25">
      <c r="A290" s="10"/>
      <c r="B290" s="22"/>
      <c r="C290" s="35" t="s">
        <v>36</v>
      </c>
      <c r="D290" s="1"/>
      <c r="E290" s="11"/>
      <c r="F290" s="11"/>
      <c r="G290" s="2">
        <f t="shared" si="20"/>
        <v>55274852.00999999</v>
      </c>
      <c r="H290" s="73"/>
      <c r="I290" s="40"/>
      <c r="J290" s="67"/>
      <c r="K290" s="11">
        <f t="shared" si="21"/>
        <v>0</v>
      </c>
      <c r="L290" s="2">
        <f t="shared" si="22"/>
        <v>0</v>
      </c>
      <c r="M290" s="128">
        <f t="shared" si="23"/>
        <v>0</v>
      </c>
    </row>
    <row r="291" spans="1:13" x14ac:dyDescent="0.25">
      <c r="A291" s="10"/>
      <c r="B291" s="22"/>
      <c r="C291" s="35" t="s">
        <v>36</v>
      </c>
      <c r="D291" s="1"/>
      <c r="E291" s="11"/>
      <c r="F291" s="11"/>
      <c r="G291" s="2">
        <f t="shared" si="20"/>
        <v>55274852.00999999</v>
      </c>
      <c r="H291" s="73"/>
      <c r="I291" s="40"/>
      <c r="J291" s="67"/>
      <c r="K291" s="11">
        <f t="shared" si="21"/>
        <v>0</v>
      </c>
      <c r="L291" s="2">
        <f t="shared" si="22"/>
        <v>0</v>
      </c>
      <c r="M291" s="128">
        <f t="shared" si="23"/>
        <v>0</v>
      </c>
    </row>
    <row r="292" spans="1:13" x14ac:dyDescent="0.25">
      <c r="A292" s="10"/>
      <c r="B292" s="22"/>
      <c r="C292" s="35" t="s">
        <v>36</v>
      </c>
      <c r="D292" s="1"/>
      <c r="E292" s="11"/>
      <c r="F292" s="11"/>
      <c r="G292" s="2">
        <f t="shared" si="20"/>
        <v>55274852.00999999</v>
      </c>
      <c r="H292" s="73"/>
      <c r="I292" s="40"/>
      <c r="J292" s="67"/>
      <c r="K292" s="11">
        <f t="shared" si="21"/>
        <v>0</v>
      </c>
      <c r="L292" s="2">
        <f t="shared" si="22"/>
        <v>0</v>
      </c>
      <c r="M292" s="128">
        <f t="shared" si="23"/>
        <v>0</v>
      </c>
    </row>
    <row r="293" spans="1:13" x14ac:dyDescent="0.25">
      <c r="A293" s="10"/>
      <c r="B293" s="22"/>
      <c r="C293" s="35" t="s">
        <v>36</v>
      </c>
      <c r="D293" s="1"/>
      <c r="E293" s="11"/>
      <c r="F293" s="11"/>
      <c r="G293" s="2">
        <f t="shared" si="20"/>
        <v>55274852.00999999</v>
      </c>
      <c r="H293" s="73"/>
      <c r="I293" s="40"/>
      <c r="J293" s="67"/>
      <c r="K293" s="11">
        <f t="shared" si="21"/>
        <v>0</v>
      </c>
      <c r="L293" s="2">
        <f t="shared" si="22"/>
        <v>0</v>
      </c>
      <c r="M293" s="128">
        <f t="shared" si="23"/>
        <v>0</v>
      </c>
    </row>
    <row r="294" spans="1:13" x14ac:dyDescent="0.25">
      <c r="A294" s="10"/>
      <c r="B294" s="22"/>
      <c r="C294" s="35" t="s">
        <v>36</v>
      </c>
      <c r="D294" s="1"/>
      <c r="E294" s="11"/>
      <c r="F294" s="11"/>
      <c r="G294" s="2">
        <f t="shared" si="20"/>
        <v>55274852.00999999</v>
      </c>
      <c r="H294" s="73"/>
      <c r="I294" s="40"/>
      <c r="J294" s="67"/>
      <c r="K294" s="11">
        <f t="shared" si="21"/>
        <v>0</v>
      </c>
      <c r="L294" s="2">
        <f t="shared" si="22"/>
        <v>0</v>
      </c>
      <c r="M294" s="128">
        <f t="shared" si="23"/>
        <v>0</v>
      </c>
    </row>
    <row r="295" spans="1:13" x14ac:dyDescent="0.25">
      <c r="A295" s="10"/>
      <c r="B295" s="22"/>
      <c r="C295" s="35" t="s">
        <v>36</v>
      </c>
      <c r="D295" s="1"/>
      <c r="E295" s="11"/>
      <c r="F295" s="11"/>
      <c r="G295" s="2">
        <f t="shared" si="20"/>
        <v>55274852.00999999</v>
      </c>
      <c r="H295" s="73"/>
      <c r="I295" s="40"/>
      <c r="J295" s="67"/>
      <c r="K295" s="11">
        <f t="shared" si="21"/>
        <v>0</v>
      </c>
      <c r="L295" s="2">
        <f t="shared" si="22"/>
        <v>0</v>
      </c>
      <c r="M295" s="128">
        <f t="shared" si="23"/>
        <v>0</v>
      </c>
    </row>
    <row r="296" spans="1:13" x14ac:dyDescent="0.25">
      <c r="A296" s="10"/>
      <c r="B296" s="22"/>
      <c r="C296" s="35" t="s">
        <v>36</v>
      </c>
      <c r="D296" s="1"/>
      <c r="E296" s="11"/>
      <c r="F296" s="11"/>
      <c r="G296" s="2">
        <f t="shared" si="20"/>
        <v>55274852.00999999</v>
      </c>
      <c r="H296" s="73"/>
      <c r="I296" s="40"/>
      <c r="J296" s="67"/>
      <c r="K296" s="11">
        <f t="shared" si="21"/>
        <v>0</v>
      </c>
      <c r="L296" s="2">
        <f t="shared" si="22"/>
        <v>0</v>
      </c>
      <c r="M296" s="128">
        <f t="shared" si="23"/>
        <v>0</v>
      </c>
    </row>
    <row r="297" spans="1:13" x14ac:dyDescent="0.25">
      <c r="A297" s="10"/>
      <c r="B297" s="22"/>
      <c r="C297" s="35" t="s">
        <v>36</v>
      </c>
      <c r="D297" s="1"/>
      <c r="E297" s="11"/>
      <c r="F297" s="11"/>
      <c r="G297" s="2">
        <f t="shared" si="20"/>
        <v>55274852.00999999</v>
      </c>
      <c r="H297" s="73"/>
      <c r="I297" s="40"/>
      <c r="J297" s="67"/>
      <c r="K297" s="11">
        <f t="shared" si="21"/>
        <v>0</v>
      </c>
      <c r="L297" s="2">
        <f t="shared" si="22"/>
        <v>0</v>
      </c>
      <c r="M297" s="128">
        <f t="shared" si="23"/>
        <v>0</v>
      </c>
    </row>
    <row r="298" spans="1:13" x14ac:dyDescent="0.25">
      <c r="A298" s="10"/>
      <c r="B298" s="22"/>
      <c r="C298" s="35" t="s">
        <v>36</v>
      </c>
      <c r="D298" s="1"/>
      <c r="E298" s="11"/>
      <c r="F298" s="11"/>
      <c r="G298" s="2">
        <f t="shared" si="20"/>
        <v>55274852.00999999</v>
      </c>
      <c r="H298" s="73"/>
      <c r="I298" s="40"/>
      <c r="J298" s="67"/>
      <c r="K298" s="11">
        <f t="shared" si="21"/>
        <v>0</v>
      </c>
      <c r="L298" s="2">
        <f t="shared" si="22"/>
        <v>0</v>
      </c>
      <c r="M298" s="128">
        <f t="shared" si="23"/>
        <v>0</v>
      </c>
    </row>
    <row r="299" spans="1:13" x14ac:dyDescent="0.25">
      <c r="A299" s="10"/>
      <c r="B299" s="22"/>
      <c r="C299" s="35" t="s">
        <v>36</v>
      </c>
      <c r="D299" s="1"/>
      <c r="E299" s="11"/>
      <c r="F299" s="11"/>
      <c r="G299" s="2">
        <f t="shared" si="20"/>
        <v>55274852.00999999</v>
      </c>
      <c r="H299" s="73"/>
      <c r="I299" s="40"/>
      <c r="J299" s="67"/>
      <c r="K299" s="11">
        <f t="shared" si="21"/>
        <v>0</v>
      </c>
      <c r="L299" s="2">
        <f t="shared" si="22"/>
        <v>0</v>
      </c>
      <c r="M299" s="128">
        <f t="shared" si="23"/>
        <v>0</v>
      </c>
    </row>
    <row r="300" spans="1:13" x14ac:dyDescent="0.25">
      <c r="A300" s="10"/>
      <c r="B300" s="22"/>
      <c r="C300" s="35" t="s">
        <v>36</v>
      </c>
      <c r="D300" s="1"/>
      <c r="E300" s="11"/>
      <c r="F300" s="11"/>
      <c r="G300" s="2">
        <f t="shared" si="20"/>
        <v>55274852.00999999</v>
      </c>
      <c r="H300" s="73"/>
      <c r="I300" s="40"/>
      <c r="J300" s="67"/>
      <c r="K300" s="11">
        <f t="shared" si="21"/>
        <v>0</v>
      </c>
      <c r="L300" s="2">
        <f t="shared" si="22"/>
        <v>0</v>
      </c>
      <c r="M300" s="128">
        <f t="shared" si="23"/>
        <v>0</v>
      </c>
    </row>
    <row r="301" spans="1:13" x14ac:dyDescent="0.25">
      <c r="A301" s="10"/>
      <c r="B301" s="22"/>
      <c r="C301" s="35" t="s">
        <v>36</v>
      </c>
      <c r="D301" s="1"/>
      <c r="E301" s="11"/>
      <c r="F301" s="11"/>
      <c r="G301" s="2">
        <f t="shared" si="20"/>
        <v>55274852.00999999</v>
      </c>
      <c r="H301" s="73"/>
      <c r="I301" s="40"/>
      <c r="J301" s="67"/>
      <c r="K301" s="11">
        <f t="shared" si="21"/>
        <v>0</v>
      </c>
      <c r="L301" s="2">
        <f t="shared" si="22"/>
        <v>0</v>
      </c>
      <c r="M301" s="128">
        <f t="shared" si="23"/>
        <v>0</v>
      </c>
    </row>
    <row r="302" spans="1:13" x14ac:dyDescent="0.25">
      <c r="A302" s="10"/>
      <c r="B302" s="22"/>
      <c r="C302" s="35" t="s">
        <v>36</v>
      </c>
      <c r="D302" s="1"/>
      <c r="E302" s="11"/>
      <c r="F302" s="11"/>
      <c r="G302" s="2">
        <f t="shared" si="20"/>
        <v>55274852.00999999</v>
      </c>
      <c r="H302" s="73"/>
      <c r="I302" s="40"/>
      <c r="J302" s="67"/>
      <c r="K302" s="11">
        <f t="shared" si="21"/>
        <v>0</v>
      </c>
      <c r="L302" s="2">
        <f t="shared" si="22"/>
        <v>0</v>
      </c>
      <c r="M302" s="128">
        <f t="shared" si="23"/>
        <v>0</v>
      </c>
    </row>
    <row r="303" spans="1:13" x14ac:dyDescent="0.25">
      <c r="A303" s="10"/>
      <c r="B303" s="22"/>
      <c r="C303" s="35" t="s">
        <v>36</v>
      </c>
      <c r="D303" s="1"/>
      <c r="E303" s="11"/>
      <c r="F303" s="11"/>
      <c r="G303" s="2">
        <f t="shared" si="20"/>
        <v>55274852.00999999</v>
      </c>
      <c r="H303" s="73"/>
      <c r="I303" s="40"/>
      <c r="J303" s="67"/>
      <c r="K303" s="11">
        <f t="shared" si="21"/>
        <v>0</v>
      </c>
      <c r="L303" s="2">
        <f t="shared" si="22"/>
        <v>0</v>
      </c>
      <c r="M303" s="128">
        <f t="shared" si="23"/>
        <v>0</v>
      </c>
    </row>
    <row r="304" spans="1:13" x14ac:dyDescent="0.25">
      <c r="A304" s="10"/>
      <c r="B304" s="22"/>
      <c r="C304" s="35" t="s">
        <v>36</v>
      </c>
      <c r="D304" s="1"/>
      <c r="E304" s="11"/>
      <c r="F304" s="11"/>
      <c r="G304" s="2">
        <f t="shared" si="20"/>
        <v>55274852.00999999</v>
      </c>
      <c r="H304" s="73"/>
      <c r="I304" s="40"/>
      <c r="J304" s="67"/>
      <c r="K304" s="11">
        <f t="shared" si="21"/>
        <v>0</v>
      </c>
      <c r="L304" s="2">
        <f t="shared" si="22"/>
        <v>0</v>
      </c>
      <c r="M304" s="128">
        <f t="shared" si="23"/>
        <v>0</v>
      </c>
    </row>
    <row r="305" spans="1:13" x14ac:dyDescent="0.25">
      <c r="A305" s="10"/>
      <c r="B305" s="22"/>
      <c r="C305" s="35" t="s">
        <v>36</v>
      </c>
      <c r="D305" s="1"/>
      <c r="E305" s="11"/>
      <c r="F305" s="11"/>
      <c r="G305" s="2">
        <f t="shared" si="20"/>
        <v>55274852.00999999</v>
      </c>
      <c r="H305" s="73"/>
      <c r="I305" s="40"/>
      <c r="J305" s="67"/>
      <c r="K305" s="11">
        <f t="shared" si="21"/>
        <v>0</v>
      </c>
      <c r="L305" s="2">
        <f t="shared" si="22"/>
        <v>0</v>
      </c>
      <c r="M305" s="128">
        <f t="shared" si="23"/>
        <v>0</v>
      </c>
    </row>
    <row r="306" spans="1:13" x14ac:dyDescent="0.25">
      <c r="A306" s="10"/>
      <c r="B306" s="22"/>
      <c r="C306" s="35" t="s">
        <v>36</v>
      </c>
      <c r="D306" s="1"/>
      <c r="E306" s="11"/>
      <c r="F306" s="11"/>
      <c r="G306" s="2">
        <f t="shared" si="20"/>
        <v>55274852.00999999</v>
      </c>
      <c r="H306" s="73"/>
      <c r="I306" s="40"/>
      <c r="J306" s="67"/>
      <c r="K306" s="11">
        <f t="shared" si="21"/>
        <v>0</v>
      </c>
      <c r="L306" s="2">
        <f t="shared" si="22"/>
        <v>0</v>
      </c>
      <c r="M306" s="128">
        <f t="shared" si="23"/>
        <v>0</v>
      </c>
    </row>
    <row r="307" spans="1:13" x14ac:dyDescent="0.25">
      <c r="A307" s="10"/>
      <c r="B307" s="22"/>
      <c r="C307" s="35" t="s">
        <v>36</v>
      </c>
      <c r="D307" s="1"/>
      <c r="E307" s="11"/>
      <c r="F307" s="11"/>
      <c r="G307" s="2">
        <f t="shared" si="20"/>
        <v>55274852.00999999</v>
      </c>
      <c r="H307" s="73"/>
      <c r="I307" s="40"/>
      <c r="J307" s="67"/>
      <c r="K307" s="11">
        <f t="shared" si="21"/>
        <v>0</v>
      </c>
      <c r="L307" s="2">
        <f t="shared" si="22"/>
        <v>0</v>
      </c>
      <c r="M307" s="128">
        <f t="shared" si="23"/>
        <v>0</v>
      </c>
    </row>
    <row r="308" spans="1:13" x14ac:dyDescent="0.25">
      <c r="A308" s="10"/>
      <c r="B308" s="22"/>
      <c r="C308" s="35" t="s">
        <v>36</v>
      </c>
      <c r="D308" s="1"/>
      <c r="E308" s="11"/>
      <c r="F308" s="11"/>
      <c r="G308" s="2">
        <f t="shared" si="20"/>
        <v>55274852.00999999</v>
      </c>
      <c r="H308" s="73"/>
      <c r="I308" s="40"/>
      <c r="J308" s="67"/>
      <c r="K308" s="11">
        <f t="shared" si="21"/>
        <v>0</v>
      </c>
      <c r="L308" s="2">
        <f t="shared" si="22"/>
        <v>0</v>
      </c>
      <c r="M308" s="128">
        <f t="shared" si="23"/>
        <v>0</v>
      </c>
    </row>
    <row r="309" spans="1:13" x14ac:dyDescent="0.25">
      <c r="A309" s="10"/>
      <c r="B309" s="22"/>
      <c r="C309" s="35" t="s">
        <v>36</v>
      </c>
      <c r="D309" s="1"/>
      <c r="E309" s="11"/>
      <c r="F309" s="11"/>
      <c r="G309" s="2">
        <f t="shared" si="20"/>
        <v>55274852.00999999</v>
      </c>
      <c r="H309" s="73"/>
      <c r="I309" s="40"/>
      <c r="J309" s="67"/>
      <c r="K309" s="11">
        <f t="shared" si="21"/>
        <v>0</v>
      </c>
      <c r="L309" s="2">
        <f t="shared" si="22"/>
        <v>0</v>
      </c>
      <c r="M309" s="128">
        <f t="shared" si="23"/>
        <v>0</v>
      </c>
    </row>
    <row r="310" spans="1:13" x14ac:dyDescent="0.25">
      <c r="A310" s="10"/>
      <c r="B310" s="22"/>
      <c r="C310" s="35" t="s">
        <v>36</v>
      </c>
      <c r="D310" s="1"/>
      <c r="E310" s="11"/>
      <c r="F310" s="11"/>
      <c r="G310" s="2">
        <f t="shared" si="20"/>
        <v>55274852.00999999</v>
      </c>
      <c r="H310" s="73"/>
      <c r="I310" s="40"/>
      <c r="J310" s="67"/>
      <c r="K310" s="11">
        <f t="shared" si="21"/>
        <v>0</v>
      </c>
      <c r="L310" s="2">
        <f t="shared" si="22"/>
        <v>0</v>
      </c>
      <c r="M310" s="128">
        <f t="shared" si="23"/>
        <v>0</v>
      </c>
    </row>
    <row r="311" spans="1:13" x14ac:dyDescent="0.25">
      <c r="A311" s="10"/>
      <c r="B311" s="22"/>
      <c r="C311" s="35" t="s">
        <v>36</v>
      </c>
      <c r="D311" s="1"/>
      <c r="E311" s="11"/>
      <c r="F311" s="11"/>
      <c r="G311" s="2">
        <f t="shared" si="20"/>
        <v>55274852.00999999</v>
      </c>
      <c r="H311" s="73"/>
      <c r="I311" s="40"/>
      <c r="J311" s="67"/>
      <c r="K311" s="11">
        <f t="shared" si="21"/>
        <v>0</v>
      </c>
      <c r="L311" s="2">
        <f t="shared" si="22"/>
        <v>0</v>
      </c>
      <c r="M311" s="128">
        <f t="shared" si="23"/>
        <v>0</v>
      </c>
    </row>
    <row r="312" spans="1:13" x14ac:dyDescent="0.25">
      <c r="A312" s="10"/>
      <c r="B312" s="22"/>
      <c r="C312" s="35" t="s">
        <v>36</v>
      </c>
      <c r="D312" s="1"/>
      <c r="E312" s="11"/>
      <c r="F312" s="11"/>
      <c r="G312" s="2">
        <f t="shared" si="20"/>
        <v>55274852.00999999</v>
      </c>
      <c r="H312" s="73"/>
      <c r="I312" s="40"/>
      <c r="J312" s="67"/>
      <c r="K312" s="11">
        <f t="shared" si="21"/>
        <v>0</v>
      </c>
      <c r="L312" s="2">
        <f t="shared" si="22"/>
        <v>0</v>
      </c>
      <c r="M312" s="128">
        <f t="shared" si="23"/>
        <v>0</v>
      </c>
    </row>
    <row r="313" spans="1:13" x14ac:dyDescent="0.25">
      <c r="A313" s="10"/>
      <c r="B313" s="22"/>
      <c r="C313" s="35" t="s">
        <v>36</v>
      </c>
      <c r="D313" s="1"/>
      <c r="E313" s="11"/>
      <c r="F313" s="11"/>
      <c r="G313" s="2">
        <f t="shared" si="20"/>
        <v>55274852.00999999</v>
      </c>
      <c r="H313" s="73"/>
      <c r="I313" s="40"/>
      <c r="J313" s="67"/>
      <c r="K313" s="11">
        <f t="shared" si="21"/>
        <v>0</v>
      </c>
      <c r="L313" s="2">
        <f t="shared" si="22"/>
        <v>0</v>
      </c>
      <c r="M313" s="128">
        <f t="shared" si="23"/>
        <v>0</v>
      </c>
    </row>
    <row r="314" spans="1:13" x14ac:dyDescent="0.25">
      <c r="A314" s="10"/>
      <c r="B314" s="22"/>
      <c r="C314" s="35" t="s">
        <v>36</v>
      </c>
      <c r="D314" s="1"/>
      <c r="E314" s="11"/>
      <c r="F314" s="11"/>
      <c r="G314" s="2">
        <f t="shared" si="20"/>
        <v>55274852.00999999</v>
      </c>
      <c r="H314" s="73"/>
      <c r="I314" s="40"/>
      <c r="J314" s="67"/>
      <c r="K314" s="11">
        <f t="shared" si="21"/>
        <v>0</v>
      </c>
      <c r="L314" s="2">
        <f t="shared" si="22"/>
        <v>0</v>
      </c>
      <c r="M314" s="128">
        <f t="shared" si="23"/>
        <v>0</v>
      </c>
    </row>
    <row r="315" spans="1:13" x14ac:dyDescent="0.25">
      <c r="A315" s="10"/>
      <c r="B315" s="22"/>
      <c r="C315" s="35" t="s">
        <v>36</v>
      </c>
      <c r="D315" s="1"/>
      <c r="E315" s="11"/>
      <c r="F315" s="11"/>
      <c r="G315" s="2">
        <f t="shared" si="20"/>
        <v>55274852.00999999</v>
      </c>
      <c r="H315" s="73"/>
      <c r="I315" s="40"/>
      <c r="J315" s="67"/>
      <c r="K315" s="11">
        <f t="shared" si="21"/>
        <v>0</v>
      </c>
      <c r="L315" s="2">
        <f t="shared" si="22"/>
        <v>0</v>
      </c>
      <c r="M315" s="128">
        <f t="shared" si="23"/>
        <v>0</v>
      </c>
    </row>
    <row r="316" spans="1:13" x14ac:dyDescent="0.25">
      <c r="A316" s="10"/>
      <c r="B316" s="22"/>
      <c r="C316" s="35" t="s">
        <v>36</v>
      </c>
      <c r="D316" s="1"/>
      <c r="E316" s="11"/>
      <c r="F316" s="11"/>
      <c r="G316" s="2">
        <f t="shared" si="20"/>
        <v>55274852.00999999</v>
      </c>
      <c r="H316" s="73"/>
      <c r="I316" s="40"/>
      <c r="J316" s="67"/>
      <c r="K316" s="11">
        <f t="shared" si="21"/>
        <v>0</v>
      </c>
      <c r="L316" s="2">
        <f t="shared" si="22"/>
        <v>0</v>
      </c>
      <c r="M316" s="128">
        <f t="shared" si="23"/>
        <v>0</v>
      </c>
    </row>
    <row r="317" spans="1:13" x14ac:dyDescent="0.25">
      <c r="A317" s="10"/>
      <c r="B317" s="22"/>
      <c r="C317" s="35" t="s">
        <v>36</v>
      </c>
      <c r="D317" s="1"/>
      <c r="E317" s="11"/>
      <c r="F317" s="11"/>
      <c r="G317" s="2">
        <f t="shared" si="20"/>
        <v>55274852.00999999</v>
      </c>
      <c r="H317" s="73"/>
      <c r="I317" s="40"/>
      <c r="J317" s="67"/>
      <c r="K317" s="11">
        <f t="shared" si="21"/>
        <v>0</v>
      </c>
      <c r="L317" s="2">
        <f t="shared" si="22"/>
        <v>0</v>
      </c>
      <c r="M317" s="128">
        <f t="shared" si="23"/>
        <v>0</v>
      </c>
    </row>
    <row r="318" spans="1:13" x14ac:dyDescent="0.25">
      <c r="A318" s="10"/>
      <c r="B318" s="22"/>
      <c r="C318" s="35" t="s">
        <v>36</v>
      </c>
      <c r="D318" s="1"/>
      <c r="E318" s="11"/>
      <c r="F318" s="11"/>
      <c r="G318" s="2">
        <f t="shared" si="20"/>
        <v>55274852.00999999</v>
      </c>
      <c r="H318" s="73"/>
      <c r="I318" s="40"/>
      <c r="J318" s="67"/>
      <c r="K318" s="11">
        <f t="shared" si="21"/>
        <v>0</v>
      </c>
      <c r="L318" s="2">
        <f t="shared" si="22"/>
        <v>0</v>
      </c>
      <c r="M318" s="128">
        <f t="shared" si="23"/>
        <v>0</v>
      </c>
    </row>
    <row r="319" spans="1:13" x14ac:dyDescent="0.25">
      <c r="A319" s="10"/>
      <c r="B319" s="22"/>
      <c r="C319" s="35" t="s">
        <v>36</v>
      </c>
      <c r="D319" s="1"/>
      <c r="E319" s="11"/>
      <c r="F319" s="11"/>
      <c r="G319" s="2">
        <f t="shared" si="20"/>
        <v>55274852.00999999</v>
      </c>
      <c r="H319" s="73"/>
      <c r="I319" s="40"/>
      <c r="J319" s="67"/>
      <c r="K319" s="11">
        <f t="shared" si="21"/>
        <v>0</v>
      </c>
      <c r="L319" s="2">
        <f t="shared" si="22"/>
        <v>0</v>
      </c>
      <c r="M319" s="128">
        <f t="shared" si="23"/>
        <v>0</v>
      </c>
    </row>
    <row r="320" spans="1:13" x14ac:dyDescent="0.25">
      <c r="A320" s="10"/>
      <c r="B320" s="22"/>
      <c r="C320" s="35" t="s">
        <v>36</v>
      </c>
      <c r="D320" s="1"/>
      <c r="E320" s="11"/>
      <c r="F320" s="11"/>
      <c r="G320" s="2">
        <f t="shared" si="20"/>
        <v>55274852.00999999</v>
      </c>
      <c r="H320" s="73"/>
      <c r="I320" s="40"/>
      <c r="J320" s="67"/>
      <c r="K320" s="11">
        <f t="shared" si="21"/>
        <v>0</v>
      </c>
      <c r="L320" s="2">
        <f t="shared" si="22"/>
        <v>0</v>
      </c>
      <c r="M320" s="128">
        <f t="shared" si="23"/>
        <v>0</v>
      </c>
    </row>
    <row r="321" spans="1:13" x14ac:dyDescent="0.25">
      <c r="A321" s="10"/>
      <c r="B321" s="22"/>
      <c r="C321" s="35" t="s">
        <v>36</v>
      </c>
      <c r="D321" s="1"/>
      <c r="E321" s="11"/>
      <c r="F321" s="11"/>
      <c r="G321" s="2">
        <f t="shared" si="20"/>
        <v>55274852.00999999</v>
      </c>
      <c r="H321" s="73"/>
      <c r="I321" s="40"/>
      <c r="J321" s="67"/>
      <c r="K321" s="11">
        <f t="shared" si="21"/>
        <v>0</v>
      </c>
      <c r="L321" s="2">
        <f t="shared" si="22"/>
        <v>0</v>
      </c>
      <c r="M321" s="128">
        <f t="shared" si="23"/>
        <v>0</v>
      </c>
    </row>
    <row r="322" spans="1:13" x14ac:dyDescent="0.25">
      <c r="A322" s="10"/>
      <c r="B322" s="22"/>
      <c r="C322" s="35" t="s">
        <v>36</v>
      </c>
      <c r="D322" s="1"/>
      <c r="E322" s="11"/>
      <c r="F322" s="11"/>
      <c r="G322" s="2">
        <f t="shared" si="20"/>
        <v>55274852.00999999</v>
      </c>
      <c r="H322" s="73"/>
      <c r="I322" s="40"/>
      <c r="J322" s="67"/>
      <c r="K322" s="11">
        <f t="shared" si="21"/>
        <v>0</v>
      </c>
      <c r="L322" s="2">
        <f t="shared" si="22"/>
        <v>0</v>
      </c>
      <c r="M322" s="128">
        <f t="shared" si="23"/>
        <v>0</v>
      </c>
    </row>
    <row r="323" spans="1:13" x14ac:dyDescent="0.25">
      <c r="A323" s="10"/>
      <c r="B323" s="22"/>
      <c r="C323" s="35" t="s">
        <v>36</v>
      </c>
      <c r="D323" s="1"/>
      <c r="E323" s="11"/>
      <c r="F323" s="11"/>
      <c r="G323" s="2">
        <f t="shared" si="20"/>
        <v>55274852.00999999</v>
      </c>
      <c r="H323" s="73"/>
      <c r="I323" s="40"/>
      <c r="J323" s="67"/>
      <c r="K323" s="11">
        <f t="shared" si="21"/>
        <v>0</v>
      </c>
      <c r="L323" s="2">
        <f t="shared" si="22"/>
        <v>0</v>
      </c>
      <c r="M323" s="128">
        <f t="shared" si="23"/>
        <v>0</v>
      </c>
    </row>
    <row r="324" spans="1:13" x14ac:dyDescent="0.25">
      <c r="A324" s="10"/>
      <c r="B324" s="22"/>
      <c r="C324" s="35" t="s">
        <v>36</v>
      </c>
      <c r="D324" s="1"/>
      <c r="E324" s="11"/>
      <c r="F324" s="11"/>
      <c r="G324" s="2">
        <f t="shared" si="20"/>
        <v>55274852.00999999</v>
      </c>
      <c r="H324" s="73"/>
      <c r="I324" s="40"/>
      <c r="J324" s="67"/>
      <c r="K324" s="11">
        <f t="shared" si="21"/>
        <v>0</v>
      </c>
      <c r="L324" s="2">
        <f t="shared" si="22"/>
        <v>0</v>
      </c>
      <c r="M324" s="128">
        <f t="shared" si="23"/>
        <v>0</v>
      </c>
    </row>
    <row r="325" spans="1:13" x14ac:dyDescent="0.25">
      <c r="A325" s="10"/>
      <c r="B325" s="22"/>
      <c r="C325" s="35" t="s">
        <v>36</v>
      </c>
      <c r="D325" s="1"/>
      <c r="E325" s="11"/>
      <c r="F325" s="11"/>
      <c r="G325" s="2">
        <f t="shared" si="20"/>
        <v>55274852.00999999</v>
      </c>
      <c r="H325" s="73"/>
      <c r="I325" s="40"/>
      <c r="J325" s="67"/>
      <c r="K325" s="11">
        <f t="shared" si="21"/>
        <v>0</v>
      </c>
      <c r="L325" s="2">
        <f t="shared" si="22"/>
        <v>0</v>
      </c>
      <c r="M325" s="128">
        <f t="shared" si="23"/>
        <v>0</v>
      </c>
    </row>
    <row r="326" spans="1:13" x14ac:dyDescent="0.25">
      <c r="A326" s="10"/>
      <c r="B326" s="22"/>
      <c r="C326" s="35" t="s">
        <v>36</v>
      </c>
      <c r="D326" s="1"/>
      <c r="E326" s="11"/>
      <c r="F326" s="11"/>
      <c r="G326" s="2">
        <f t="shared" si="20"/>
        <v>55274852.00999999</v>
      </c>
      <c r="H326" s="73"/>
      <c r="I326" s="40"/>
      <c r="J326" s="67"/>
      <c r="K326" s="11">
        <f t="shared" si="21"/>
        <v>0</v>
      </c>
      <c r="L326" s="2">
        <f t="shared" si="22"/>
        <v>0</v>
      </c>
      <c r="M326" s="128">
        <f t="shared" si="23"/>
        <v>0</v>
      </c>
    </row>
    <row r="327" spans="1:13" x14ac:dyDescent="0.25">
      <c r="A327" s="10"/>
      <c r="B327" s="22"/>
      <c r="C327" s="35" t="s">
        <v>36</v>
      </c>
      <c r="D327" s="1"/>
      <c r="E327" s="11"/>
      <c r="F327" s="11"/>
      <c r="G327" s="2">
        <f t="shared" si="20"/>
        <v>55274852.00999999</v>
      </c>
      <c r="H327" s="73"/>
      <c r="I327" s="40"/>
      <c r="J327" s="67"/>
      <c r="K327" s="11">
        <f t="shared" si="21"/>
        <v>0</v>
      </c>
      <c r="L327" s="2">
        <f t="shared" si="22"/>
        <v>0</v>
      </c>
      <c r="M327" s="128">
        <f t="shared" si="23"/>
        <v>0</v>
      </c>
    </row>
    <row r="328" spans="1:13" x14ac:dyDescent="0.25">
      <c r="A328" s="10"/>
      <c r="B328" s="22"/>
      <c r="C328" s="35" t="s">
        <v>36</v>
      </c>
      <c r="D328" s="1"/>
      <c r="E328" s="11"/>
      <c r="F328" s="11"/>
      <c r="G328" s="2">
        <f t="shared" si="20"/>
        <v>55274852.00999999</v>
      </c>
      <c r="H328" s="73"/>
      <c r="I328" s="40"/>
      <c r="J328" s="67"/>
      <c r="K328" s="11">
        <f t="shared" si="21"/>
        <v>0</v>
      </c>
      <c r="L328" s="2">
        <f t="shared" si="22"/>
        <v>0</v>
      </c>
      <c r="M328" s="128">
        <f t="shared" si="23"/>
        <v>0</v>
      </c>
    </row>
    <row r="329" spans="1:13" x14ac:dyDescent="0.25">
      <c r="A329" s="10"/>
      <c r="B329" s="22"/>
      <c r="C329" s="35" t="s">
        <v>36</v>
      </c>
      <c r="D329" s="1"/>
      <c r="E329" s="11"/>
      <c r="F329" s="11"/>
      <c r="G329" s="2">
        <f t="shared" si="20"/>
        <v>55274852.00999999</v>
      </c>
      <c r="H329" s="73"/>
      <c r="I329" s="40"/>
      <c r="J329" s="67"/>
      <c r="K329" s="11">
        <f t="shared" si="21"/>
        <v>0</v>
      </c>
      <c r="L329" s="2">
        <f t="shared" si="22"/>
        <v>0</v>
      </c>
      <c r="M329" s="128">
        <f t="shared" si="23"/>
        <v>0</v>
      </c>
    </row>
    <row r="330" spans="1:13" x14ac:dyDescent="0.25">
      <c r="A330" s="10"/>
      <c r="B330" s="22"/>
      <c r="C330" s="35" t="s">
        <v>36</v>
      </c>
      <c r="D330" s="1"/>
      <c r="E330" s="11"/>
      <c r="F330" s="11"/>
      <c r="G330" s="2">
        <f t="shared" si="20"/>
        <v>55274852.00999999</v>
      </c>
      <c r="H330" s="73"/>
      <c r="I330" s="40"/>
      <c r="J330" s="67"/>
      <c r="K330" s="11">
        <f t="shared" si="21"/>
        <v>0</v>
      </c>
      <c r="L330" s="2">
        <f t="shared" si="22"/>
        <v>0</v>
      </c>
      <c r="M330" s="128">
        <f t="shared" si="23"/>
        <v>0</v>
      </c>
    </row>
    <row r="331" spans="1:13" x14ac:dyDescent="0.25">
      <c r="A331" s="10"/>
      <c r="B331" s="22"/>
      <c r="C331" s="35" t="s">
        <v>36</v>
      </c>
      <c r="D331" s="1"/>
      <c r="E331" s="11"/>
      <c r="F331" s="11"/>
      <c r="G331" s="2">
        <f t="shared" si="20"/>
        <v>55274852.00999999</v>
      </c>
      <c r="H331" s="73"/>
      <c r="I331" s="40"/>
      <c r="J331" s="67"/>
      <c r="K331" s="11">
        <f t="shared" si="21"/>
        <v>0</v>
      </c>
      <c r="L331" s="2">
        <f t="shared" si="22"/>
        <v>0</v>
      </c>
      <c r="M331" s="128">
        <f t="shared" si="23"/>
        <v>0</v>
      </c>
    </row>
    <row r="332" spans="1:13" x14ac:dyDescent="0.25">
      <c r="A332" s="10"/>
      <c r="B332" s="22"/>
      <c r="C332" s="35" t="s">
        <v>36</v>
      </c>
      <c r="D332" s="1"/>
      <c r="E332" s="11"/>
      <c r="F332" s="11"/>
      <c r="G332" s="2">
        <f t="shared" si="20"/>
        <v>55274852.00999999</v>
      </c>
      <c r="H332" s="73"/>
      <c r="I332" s="40"/>
      <c r="J332" s="67"/>
      <c r="K332" s="11">
        <f t="shared" si="21"/>
        <v>0</v>
      </c>
      <c r="L332" s="2">
        <f t="shared" si="22"/>
        <v>0</v>
      </c>
      <c r="M332" s="128">
        <f t="shared" si="23"/>
        <v>0</v>
      </c>
    </row>
    <row r="333" spans="1:13" x14ac:dyDescent="0.25">
      <c r="A333" s="10"/>
      <c r="B333" s="22"/>
      <c r="C333" s="35" t="s">
        <v>36</v>
      </c>
      <c r="D333" s="1"/>
      <c r="E333" s="11"/>
      <c r="F333" s="11"/>
      <c r="G333" s="2">
        <f t="shared" si="20"/>
        <v>55274852.00999999</v>
      </c>
      <c r="H333" s="73"/>
      <c r="I333" s="40"/>
      <c r="J333" s="67"/>
      <c r="K333" s="11">
        <f t="shared" si="21"/>
        <v>0</v>
      </c>
      <c r="L333" s="2">
        <f t="shared" si="22"/>
        <v>0</v>
      </c>
      <c r="M333" s="128">
        <f t="shared" si="23"/>
        <v>0</v>
      </c>
    </row>
    <row r="334" spans="1:13" x14ac:dyDescent="0.25">
      <c r="A334" s="10"/>
      <c r="B334" s="22"/>
      <c r="C334" s="35" t="s">
        <v>36</v>
      </c>
      <c r="D334" s="1"/>
      <c r="E334" s="11"/>
      <c r="F334" s="11"/>
      <c r="G334" s="2">
        <f t="shared" si="20"/>
        <v>55274852.00999999</v>
      </c>
      <c r="H334" s="73"/>
      <c r="I334" s="40"/>
      <c r="J334" s="67"/>
      <c r="K334" s="11">
        <f t="shared" si="21"/>
        <v>0</v>
      </c>
      <c r="L334" s="2">
        <f t="shared" si="22"/>
        <v>0</v>
      </c>
      <c r="M334" s="128">
        <f t="shared" si="23"/>
        <v>0</v>
      </c>
    </row>
    <row r="335" spans="1:13" x14ac:dyDescent="0.25">
      <c r="A335" s="10"/>
      <c r="B335" s="22"/>
      <c r="C335" s="35" t="s">
        <v>36</v>
      </c>
      <c r="D335" s="1"/>
      <c r="E335" s="11"/>
      <c r="F335" s="11"/>
      <c r="G335" s="2">
        <f t="shared" si="20"/>
        <v>55274852.00999999</v>
      </c>
      <c r="H335" s="73"/>
      <c r="I335" s="40"/>
      <c r="J335" s="67"/>
      <c r="K335" s="11">
        <f t="shared" si="21"/>
        <v>0</v>
      </c>
      <c r="L335" s="2">
        <f t="shared" si="22"/>
        <v>0</v>
      </c>
      <c r="M335" s="128">
        <f t="shared" si="23"/>
        <v>0</v>
      </c>
    </row>
    <row r="336" spans="1:13" x14ac:dyDescent="0.25">
      <c r="A336" s="10"/>
      <c r="B336" s="22"/>
      <c r="C336" s="35" t="s">
        <v>36</v>
      </c>
      <c r="D336" s="1"/>
      <c r="E336" s="11"/>
      <c r="F336" s="11"/>
      <c r="G336" s="2">
        <f t="shared" si="20"/>
        <v>55274852.00999999</v>
      </c>
      <c r="H336" s="73"/>
      <c r="I336" s="40"/>
      <c r="J336" s="67"/>
      <c r="K336" s="11">
        <f t="shared" si="21"/>
        <v>0</v>
      </c>
      <c r="L336" s="2">
        <f t="shared" si="22"/>
        <v>0</v>
      </c>
      <c r="M336" s="128">
        <f t="shared" si="23"/>
        <v>0</v>
      </c>
    </row>
    <row r="337" spans="1:13" x14ac:dyDescent="0.25">
      <c r="A337" s="10"/>
      <c r="B337" s="22"/>
      <c r="C337" s="35" t="s">
        <v>36</v>
      </c>
      <c r="D337" s="1"/>
      <c r="E337" s="11"/>
      <c r="F337" s="11"/>
      <c r="G337" s="2">
        <f t="shared" ref="G337:G350" si="24">G336+E337-F337</f>
        <v>55274852.00999999</v>
      </c>
      <c r="H337" s="73"/>
      <c r="I337" s="40"/>
      <c r="J337" s="67"/>
      <c r="K337" s="11">
        <f t="shared" ref="K337:K350" si="25">H337+I337-J337</f>
        <v>0</v>
      </c>
      <c r="L337" s="2">
        <f t="shared" ref="L337:L350" si="26">H337+I337+J337-F337</f>
        <v>0</v>
      </c>
      <c r="M337" s="128">
        <f t="shared" ref="M337:M350" si="27">F337*0.2</f>
        <v>0</v>
      </c>
    </row>
    <row r="338" spans="1:13" x14ac:dyDescent="0.25">
      <c r="A338" s="10"/>
      <c r="B338" s="22"/>
      <c r="C338" s="35" t="s">
        <v>36</v>
      </c>
      <c r="D338" s="1"/>
      <c r="E338" s="11"/>
      <c r="F338" s="11"/>
      <c r="G338" s="2">
        <f t="shared" si="24"/>
        <v>55274852.00999999</v>
      </c>
      <c r="H338" s="73"/>
      <c r="I338" s="40"/>
      <c r="J338" s="67"/>
      <c r="K338" s="11">
        <f t="shared" si="25"/>
        <v>0</v>
      </c>
      <c r="L338" s="2">
        <f t="shared" si="26"/>
        <v>0</v>
      </c>
      <c r="M338" s="128">
        <f t="shared" si="27"/>
        <v>0</v>
      </c>
    </row>
    <row r="339" spans="1:13" x14ac:dyDescent="0.25">
      <c r="A339" s="10"/>
      <c r="B339" s="22"/>
      <c r="C339" s="35" t="s">
        <v>36</v>
      </c>
      <c r="D339" s="1"/>
      <c r="E339" s="11"/>
      <c r="F339" s="11"/>
      <c r="G339" s="2">
        <f t="shared" si="24"/>
        <v>55274852.00999999</v>
      </c>
      <c r="H339" s="73"/>
      <c r="I339" s="40"/>
      <c r="J339" s="67"/>
      <c r="K339" s="11">
        <f t="shared" si="25"/>
        <v>0</v>
      </c>
      <c r="L339" s="2">
        <f t="shared" si="26"/>
        <v>0</v>
      </c>
      <c r="M339" s="128">
        <f t="shared" si="27"/>
        <v>0</v>
      </c>
    </row>
    <row r="340" spans="1:13" x14ac:dyDescent="0.25">
      <c r="A340" s="10"/>
      <c r="B340" s="22"/>
      <c r="C340" s="35" t="s">
        <v>36</v>
      </c>
      <c r="D340" s="1"/>
      <c r="E340" s="11"/>
      <c r="F340" s="11"/>
      <c r="G340" s="2">
        <f t="shared" si="24"/>
        <v>55274852.00999999</v>
      </c>
      <c r="H340" s="73"/>
      <c r="I340" s="40"/>
      <c r="J340" s="67"/>
      <c r="K340" s="11">
        <f t="shared" si="25"/>
        <v>0</v>
      </c>
      <c r="L340" s="2">
        <f t="shared" si="26"/>
        <v>0</v>
      </c>
      <c r="M340" s="128">
        <f t="shared" si="27"/>
        <v>0</v>
      </c>
    </row>
    <row r="341" spans="1:13" x14ac:dyDescent="0.25">
      <c r="A341" s="10"/>
      <c r="B341" s="22"/>
      <c r="C341" s="35" t="s">
        <v>36</v>
      </c>
      <c r="D341" s="1"/>
      <c r="E341" s="11"/>
      <c r="F341" s="11"/>
      <c r="G341" s="2">
        <f t="shared" si="24"/>
        <v>55274852.00999999</v>
      </c>
      <c r="H341" s="73"/>
      <c r="I341" s="40"/>
      <c r="J341" s="67"/>
      <c r="K341" s="11">
        <f t="shared" si="25"/>
        <v>0</v>
      </c>
      <c r="L341" s="2">
        <f t="shared" si="26"/>
        <v>0</v>
      </c>
      <c r="M341" s="128">
        <f t="shared" si="27"/>
        <v>0</v>
      </c>
    </row>
    <row r="342" spans="1:13" x14ac:dyDescent="0.25">
      <c r="A342" s="10"/>
      <c r="B342" s="22"/>
      <c r="C342" s="35" t="s">
        <v>36</v>
      </c>
      <c r="D342" s="1"/>
      <c r="E342" s="11"/>
      <c r="F342" s="11"/>
      <c r="G342" s="2">
        <f t="shared" si="24"/>
        <v>55274852.00999999</v>
      </c>
      <c r="H342" s="73"/>
      <c r="I342" s="40"/>
      <c r="J342" s="67"/>
      <c r="K342" s="11">
        <f t="shared" si="25"/>
        <v>0</v>
      </c>
      <c r="L342" s="2">
        <f t="shared" si="26"/>
        <v>0</v>
      </c>
      <c r="M342" s="128">
        <f t="shared" si="27"/>
        <v>0</v>
      </c>
    </row>
    <row r="343" spans="1:13" x14ac:dyDescent="0.25">
      <c r="A343" s="10"/>
      <c r="B343" s="22"/>
      <c r="C343" s="35" t="s">
        <v>36</v>
      </c>
      <c r="D343" s="1"/>
      <c r="E343" s="11"/>
      <c r="F343" s="11"/>
      <c r="G343" s="2">
        <f t="shared" si="24"/>
        <v>55274852.00999999</v>
      </c>
      <c r="H343" s="73"/>
      <c r="I343" s="40"/>
      <c r="J343" s="67"/>
      <c r="K343" s="11">
        <f t="shared" si="25"/>
        <v>0</v>
      </c>
      <c r="L343" s="2">
        <f t="shared" si="26"/>
        <v>0</v>
      </c>
      <c r="M343" s="128">
        <f t="shared" si="27"/>
        <v>0</v>
      </c>
    </row>
    <row r="344" spans="1:13" x14ac:dyDescent="0.25">
      <c r="A344" s="10"/>
      <c r="B344" s="22"/>
      <c r="C344" s="35" t="s">
        <v>36</v>
      </c>
      <c r="D344" s="1"/>
      <c r="E344" s="11"/>
      <c r="F344" s="11"/>
      <c r="G344" s="2">
        <f t="shared" si="24"/>
        <v>55274852.00999999</v>
      </c>
      <c r="H344" s="73"/>
      <c r="I344" s="40"/>
      <c r="J344" s="67"/>
      <c r="K344" s="11">
        <f t="shared" si="25"/>
        <v>0</v>
      </c>
      <c r="L344" s="2">
        <f t="shared" si="26"/>
        <v>0</v>
      </c>
      <c r="M344" s="128">
        <f t="shared" si="27"/>
        <v>0</v>
      </c>
    </row>
    <row r="345" spans="1:13" x14ac:dyDescent="0.25">
      <c r="A345" s="10"/>
      <c r="B345" s="22"/>
      <c r="C345" s="35" t="s">
        <v>36</v>
      </c>
      <c r="D345" s="1"/>
      <c r="E345" s="11"/>
      <c r="F345" s="11"/>
      <c r="G345" s="2">
        <f t="shared" si="24"/>
        <v>55274852.00999999</v>
      </c>
      <c r="H345" s="73"/>
      <c r="I345" s="40"/>
      <c r="J345" s="67"/>
      <c r="K345" s="11">
        <f t="shared" si="25"/>
        <v>0</v>
      </c>
      <c r="L345" s="2">
        <f t="shared" si="26"/>
        <v>0</v>
      </c>
      <c r="M345" s="128">
        <f t="shared" si="27"/>
        <v>0</v>
      </c>
    </row>
    <row r="346" spans="1:13" x14ac:dyDescent="0.25">
      <c r="A346" s="10"/>
      <c r="B346" s="22"/>
      <c r="C346" s="35" t="s">
        <v>36</v>
      </c>
      <c r="D346" s="1"/>
      <c r="E346" s="11"/>
      <c r="F346" s="11"/>
      <c r="G346" s="2">
        <f t="shared" si="24"/>
        <v>55274852.00999999</v>
      </c>
      <c r="H346" s="73"/>
      <c r="I346" s="40"/>
      <c r="J346" s="67"/>
      <c r="K346" s="11">
        <f t="shared" si="25"/>
        <v>0</v>
      </c>
      <c r="L346" s="2">
        <f t="shared" si="26"/>
        <v>0</v>
      </c>
      <c r="M346" s="128">
        <f t="shared" si="27"/>
        <v>0</v>
      </c>
    </row>
    <row r="347" spans="1:13" x14ac:dyDescent="0.25">
      <c r="A347" s="10"/>
      <c r="B347" s="22"/>
      <c r="C347" s="35" t="s">
        <v>36</v>
      </c>
      <c r="D347" s="1"/>
      <c r="E347" s="11"/>
      <c r="F347" s="11"/>
      <c r="G347" s="2">
        <f t="shared" si="24"/>
        <v>55274852.00999999</v>
      </c>
      <c r="H347" s="73"/>
      <c r="I347" s="40"/>
      <c r="J347" s="67"/>
      <c r="K347" s="11">
        <f t="shared" si="25"/>
        <v>0</v>
      </c>
      <c r="L347" s="2">
        <f t="shared" si="26"/>
        <v>0</v>
      </c>
      <c r="M347" s="128">
        <f t="shared" si="27"/>
        <v>0</v>
      </c>
    </row>
    <row r="348" spans="1:13" x14ac:dyDescent="0.25">
      <c r="A348" s="10"/>
      <c r="B348" s="22"/>
      <c r="C348" s="35" t="s">
        <v>36</v>
      </c>
      <c r="D348" s="1"/>
      <c r="E348" s="11"/>
      <c r="F348" s="11"/>
      <c r="G348" s="2">
        <f t="shared" si="24"/>
        <v>55274852.00999999</v>
      </c>
      <c r="H348" s="73"/>
      <c r="I348" s="40"/>
      <c r="J348" s="67"/>
      <c r="K348" s="11">
        <f t="shared" si="25"/>
        <v>0</v>
      </c>
      <c r="L348" s="2">
        <f t="shared" si="26"/>
        <v>0</v>
      </c>
      <c r="M348" s="128">
        <f t="shared" si="27"/>
        <v>0</v>
      </c>
    </row>
    <row r="349" spans="1:13" x14ac:dyDescent="0.25">
      <c r="A349" s="10"/>
      <c r="B349" s="22"/>
      <c r="C349" s="35" t="s">
        <v>36</v>
      </c>
      <c r="D349" s="1"/>
      <c r="E349" s="11"/>
      <c r="F349" s="11"/>
      <c r="G349" s="2">
        <f t="shared" si="24"/>
        <v>55274852.00999999</v>
      </c>
      <c r="H349" s="73"/>
      <c r="I349" s="40"/>
      <c r="J349" s="67"/>
      <c r="K349" s="11">
        <f t="shared" si="25"/>
        <v>0</v>
      </c>
      <c r="L349" s="2">
        <f t="shared" si="26"/>
        <v>0</v>
      </c>
      <c r="M349" s="128">
        <f t="shared" si="27"/>
        <v>0</v>
      </c>
    </row>
    <row r="350" spans="1:13" x14ac:dyDescent="0.25">
      <c r="A350" s="10"/>
      <c r="B350" s="22"/>
      <c r="C350" s="35" t="s">
        <v>36</v>
      </c>
      <c r="D350" s="1"/>
      <c r="E350" s="11"/>
      <c r="F350" s="11"/>
      <c r="G350" s="2">
        <f t="shared" si="24"/>
        <v>55274852.00999999</v>
      </c>
      <c r="H350" s="73"/>
      <c r="I350" s="40"/>
      <c r="J350" s="67"/>
      <c r="K350" s="11">
        <f t="shared" si="25"/>
        <v>0</v>
      </c>
      <c r="L350" s="2">
        <f t="shared" si="26"/>
        <v>0</v>
      </c>
      <c r="M350" s="128">
        <f t="shared" si="27"/>
        <v>0</v>
      </c>
    </row>
  </sheetData>
  <dataValidations count="1">
    <dataValidation type="list" allowBlank="1" showInputMessage="1" showErrorMessage="1" sqref="C5:C350" xr:uid="{F82D67E6-DA35-4B7E-ACE6-ED4FD4213A72}">
      <formula1>OPERACION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R350"/>
  <sheetViews>
    <sheetView zoomScaleNormal="100" workbookViewId="0">
      <selection activeCell="J3" sqref="J3"/>
    </sheetView>
  </sheetViews>
  <sheetFormatPr baseColWidth="10" defaultRowHeight="15" x14ac:dyDescent="0.25"/>
  <cols>
    <col min="2" max="2" width="12.7109375" bestFit="1" customWidth="1"/>
    <col min="3" max="3" width="16.140625" customWidth="1"/>
    <col min="4" max="4" width="25.28515625" customWidth="1"/>
    <col min="5" max="5" width="13.7109375" bestFit="1" customWidth="1"/>
    <col min="6" max="6" width="13.85546875" customWidth="1"/>
    <col min="7" max="7" width="13.5703125" customWidth="1"/>
    <col min="8" max="8" width="12.5703125" bestFit="1" customWidth="1"/>
    <col min="9" max="9" width="13.5703125" bestFit="1" customWidth="1"/>
    <col min="10" max="10" width="16" customWidth="1"/>
    <col min="12" max="12" width="13.140625" customWidth="1"/>
    <col min="13" max="13" width="15" style="78" customWidth="1"/>
  </cols>
  <sheetData>
    <row r="1" spans="1:18" x14ac:dyDescent="0.25">
      <c r="A1" s="29">
        <v>4241815693</v>
      </c>
    </row>
    <row r="2" spans="1:18" ht="18.75" x14ac:dyDescent="0.3">
      <c r="A2" s="4" t="s">
        <v>3</v>
      </c>
      <c r="B2" s="20">
        <v>19464782.07</v>
      </c>
      <c r="C2" s="144" t="s">
        <v>43</v>
      </c>
      <c r="E2" s="26" t="s">
        <v>9</v>
      </c>
      <c r="F2" s="27" t="s">
        <v>10</v>
      </c>
      <c r="G2" s="28" t="s">
        <v>13</v>
      </c>
      <c r="H2" s="28" t="s">
        <v>4</v>
      </c>
      <c r="I2" s="27" t="s">
        <v>8</v>
      </c>
      <c r="J2" s="27" t="s">
        <v>19</v>
      </c>
      <c r="K2" s="30" t="s">
        <v>12</v>
      </c>
      <c r="L2" s="24"/>
      <c r="M2" s="123"/>
    </row>
    <row r="3" spans="1:18" x14ac:dyDescent="0.25">
      <c r="A3" s="4" t="s">
        <v>7</v>
      </c>
      <c r="B3" s="21">
        <v>0</v>
      </c>
      <c r="C3" s="5"/>
      <c r="D3" s="5"/>
      <c r="E3" s="3">
        <f>SUM(E5:E80)</f>
        <v>122806019</v>
      </c>
      <c r="F3" s="3">
        <f>SUM(F5:F80)</f>
        <v>126000000</v>
      </c>
      <c r="G3" s="3">
        <f>B2+E3-F3</f>
        <v>16270801.069999993</v>
      </c>
      <c r="H3" s="15">
        <f>SUM(L5:L80)</f>
        <v>26334000</v>
      </c>
      <c r="I3" s="25">
        <f>SUM(H5:H380)</f>
        <v>57161000</v>
      </c>
      <c r="J3" s="25">
        <f>SUM(I5:I380)+120000</f>
        <v>114943000</v>
      </c>
      <c r="K3" s="25">
        <f>SUM(J4:J80)</f>
        <v>200000</v>
      </c>
      <c r="L3" s="13"/>
    </row>
    <row r="4" spans="1:18" x14ac:dyDescent="0.2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4" t="s">
        <v>4</v>
      </c>
      <c r="M4" s="124" t="s">
        <v>35</v>
      </c>
    </row>
    <row r="5" spans="1:18" x14ac:dyDescent="0.25">
      <c r="A5" s="34">
        <v>44108</v>
      </c>
      <c r="B5" s="35"/>
      <c r="C5" s="36" t="s">
        <v>36</v>
      </c>
      <c r="D5" s="36" t="s">
        <v>42</v>
      </c>
      <c r="E5" s="37"/>
      <c r="F5" s="37">
        <v>750000</v>
      </c>
      <c r="G5" s="38">
        <f>B2+E5-F5</f>
        <v>18714782.07</v>
      </c>
      <c r="H5" s="72"/>
      <c r="I5" s="72">
        <v>900000</v>
      </c>
      <c r="J5" s="76"/>
      <c r="K5" s="37">
        <f>H5+I5-J5</f>
        <v>900000</v>
      </c>
      <c r="L5" s="120">
        <f>H5+I5+J5-F5</f>
        <v>150000</v>
      </c>
      <c r="M5" s="125">
        <f>F5*0.2</f>
        <v>150000</v>
      </c>
      <c r="N5" s="59"/>
      <c r="O5" s="59"/>
      <c r="P5" s="59"/>
      <c r="Q5" s="59"/>
      <c r="R5" s="59"/>
    </row>
    <row r="6" spans="1:18" x14ac:dyDescent="0.25">
      <c r="A6" s="34">
        <v>44109</v>
      </c>
      <c r="B6" s="35"/>
      <c r="C6" s="36" t="s">
        <v>36</v>
      </c>
      <c r="D6" s="36" t="s">
        <v>46</v>
      </c>
      <c r="E6" s="37"/>
      <c r="F6" s="37">
        <v>950000</v>
      </c>
      <c r="G6" s="38">
        <f>G5+E6-F6</f>
        <v>17764782.07</v>
      </c>
      <c r="H6" s="72">
        <v>440000</v>
      </c>
      <c r="I6" s="72">
        <v>700000</v>
      </c>
      <c r="J6" s="76"/>
      <c r="K6" s="37">
        <f t="shared" ref="K6:K69" si="0">H6+I6-J6</f>
        <v>1140000</v>
      </c>
      <c r="L6" s="38">
        <f t="shared" ref="L6:L69" si="1">H6+I6+J6-F6</f>
        <v>190000</v>
      </c>
      <c r="M6" s="125">
        <f t="shared" ref="M6:M69" si="2">F6*0.2</f>
        <v>190000</v>
      </c>
      <c r="N6" s="59"/>
      <c r="O6" s="59"/>
      <c r="P6" s="59"/>
      <c r="Q6" s="59"/>
      <c r="R6" s="59"/>
    </row>
    <row r="7" spans="1:18" x14ac:dyDescent="0.25">
      <c r="A7" s="34">
        <v>44110</v>
      </c>
      <c r="B7" s="35"/>
      <c r="C7" s="36" t="s">
        <v>36</v>
      </c>
      <c r="D7" s="36" t="s">
        <v>52</v>
      </c>
      <c r="E7" s="37"/>
      <c r="F7" s="37">
        <v>1100000</v>
      </c>
      <c r="G7" s="38">
        <f t="shared" ref="G7:G70" si="3">G6+E7-F7</f>
        <v>16664782.07</v>
      </c>
      <c r="H7" s="72">
        <v>500000</v>
      </c>
      <c r="I7" s="72">
        <v>820000</v>
      </c>
      <c r="J7" s="76"/>
      <c r="K7" s="37">
        <f t="shared" si="0"/>
        <v>1320000</v>
      </c>
      <c r="L7" s="38">
        <f t="shared" si="1"/>
        <v>220000</v>
      </c>
      <c r="M7" s="125">
        <f t="shared" si="2"/>
        <v>220000</v>
      </c>
      <c r="N7" s="59"/>
      <c r="O7" s="59"/>
      <c r="P7" s="59"/>
      <c r="Q7" s="59"/>
      <c r="R7" s="59"/>
    </row>
    <row r="8" spans="1:18" x14ac:dyDescent="0.25">
      <c r="A8" s="34">
        <v>44111</v>
      </c>
      <c r="B8" s="35"/>
      <c r="C8" s="36" t="s">
        <v>36</v>
      </c>
      <c r="D8" s="36" t="s">
        <v>55</v>
      </c>
      <c r="E8" s="37"/>
      <c r="F8" s="37">
        <v>200000</v>
      </c>
      <c r="G8" s="38">
        <f t="shared" si="3"/>
        <v>16464782.07</v>
      </c>
      <c r="H8" s="72"/>
      <c r="I8" s="72">
        <v>240000</v>
      </c>
      <c r="J8" s="76"/>
      <c r="K8" s="37">
        <f t="shared" si="0"/>
        <v>240000</v>
      </c>
      <c r="L8" s="38">
        <f t="shared" si="1"/>
        <v>40000</v>
      </c>
      <c r="M8" s="125">
        <f t="shared" si="2"/>
        <v>40000</v>
      </c>
      <c r="N8" s="59"/>
      <c r="O8" s="59"/>
      <c r="P8" s="59"/>
      <c r="Q8" s="59"/>
      <c r="R8" s="59"/>
    </row>
    <row r="9" spans="1:18" x14ac:dyDescent="0.25">
      <c r="A9" s="34">
        <v>44111</v>
      </c>
      <c r="B9" s="35"/>
      <c r="C9" s="36" t="s">
        <v>36</v>
      </c>
      <c r="D9" s="36" t="s">
        <v>58</v>
      </c>
      <c r="E9" s="37"/>
      <c r="F9" s="37">
        <v>650000</v>
      </c>
      <c r="G9" s="38">
        <f t="shared" si="3"/>
        <v>15814782.07</v>
      </c>
      <c r="H9" s="72"/>
      <c r="I9" s="72">
        <v>780000</v>
      </c>
      <c r="J9" s="76"/>
      <c r="K9" s="37">
        <f t="shared" si="0"/>
        <v>780000</v>
      </c>
      <c r="L9" s="38">
        <f t="shared" si="1"/>
        <v>130000</v>
      </c>
      <c r="M9" s="125">
        <f t="shared" si="2"/>
        <v>130000</v>
      </c>
      <c r="N9" s="59"/>
      <c r="O9" s="59"/>
      <c r="P9" s="59"/>
      <c r="Q9" s="59"/>
      <c r="R9" s="59"/>
    </row>
    <row r="10" spans="1:18" x14ac:dyDescent="0.25">
      <c r="A10" s="34">
        <v>44112</v>
      </c>
      <c r="B10" s="35"/>
      <c r="C10" s="36" t="s">
        <v>36</v>
      </c>
      <c r="D10" s="36" t="s">
        <v>55</v>
      </c>
      <c r="E10" s="37"/>
      <c r="F10" s="37">
        <v>550000</v>
      </c>
      <c r="G10" s="38">
        <f t="shared" si="3"/>
        <v>15264782.07</v>
      </c>
      <c r="H10" s="72">
        <v>360000</v>
      </c>
      <c r="I10" s="72">
        <v>300000</v>
      </c>
      <c r="J10" s="76"/>
      <c r="K10" s="37">
        <f t="shared" si="0"/>
        <v>660000</v>
      </c>
      <c r="L10" s="38">
        <f t="shared" si="1"/>
        <v>110000</v>
      </c>
      <c r="M10" s="125">
        <f t="shared" si="2"/>
        <v>110000</v>
      </c>
      <c r="N10" s="59"/>
      <c r="O10" s="59"/>
      <c r="P10" s="59"/>
      <c r="Q10" s="59"/>
      <c r="R10" s="59"/>
    </row>
    <row r="11" spans="1:18" x14ac:dyDescent="0.25">
      <c r="A11" s="34">
        <v>44112</v>
      </c>
      <c r="B11" s="35"/>
      <c r="C11" s="36" t="s">
        <v>36</v>
      </c>
      <c r="D11" s="36" t="s">
        <v>64</v>
      </c>
      <c r="E11" s="37"/>
      <c r="F11" s="37">
        <v>1050000</v>
      </c>
      <c r="G11" s="38">
        <f>G10+E11-F11</f>
        <v>14214782.07</v>
      </c>
      <c r="H11" s="72">
        <v>1200000</v>
      </c>
      <c r="I11" s="53">
        <v>240000</v>
      </c>
      <c r="J11" s="67"/>
      <c r="K11" s="37">
        <f t="shared" si="0"/>
        <v>1440000</v>
      </c>
      <c r="L11" s="38">
        <f t="shared" si="1"/>
        <v>390000</v>
      </c>
      <c r="M11" s="125">
        <f t="shared" si="2"/>
        <v>210000</v>
      </c>
      <c r="N11" s="59"/>
      <c r="O11" s="59"/>
      <c r="P11" s="59"/>
      <c r="Q11" s="59"/>
      <c r="R11" s="59"/>
    </row>
    <row r="12" spans="1:18" x14ac:dyDescent="0.25">
      <c r="A12" s="34">
        <v>44113</v>
      </c>
      <c r="B12" s="35"/>
      <c r="C12" s="36" t="s">
        <v>36</v>
      </c>
      <c r="D12" s="36" t="s">
        <v>66</v>
      </c>
      <c r="E12" s="37"/>
      <c r="F12" s="37">
        <v>150000</v>
      </c>
      <c r="G12" s="38">
        <f t="shared" si="3"/>
        <v>14064782.07</v>
      </c>
      <c r="H12" s="72"/>
      <c r="I12" s="53">
        <v>180000</v>
      </c>
      <c r="J12" s="67"/>
      <c r="K12" s="37">
        <f t="shared" si="0"/>
        <v>180000</v>
      </c>
      <c r="L12" s="38">
        <f t="shared" si="1"/>
        <v>30000</v>
      </c>
      <c r="M12" s="125">
        <f t="shared" si="2"/>
        <v>30000</v>
      </c>
      <c r="N12" s="59"/>
      <c r="O12" s="59"/>
      <c r="P12" s="59"/>
      <c r="Q12" s="59"/>
      <c r="R12" s="59"/>
    </row>
    <row r="13" spans="1:18" x14ac:dyDescent="0.25">
      <c r="A13" s="34">
        <v>44113</v>
      </c>
      <c r="B13" s="35"/>
      <c r="C13" s="36" t="s">
        <v>36</v>
      </c>
      <c r="D13" s="36" t="s">
        <v>68</v>
      </c>
      <c r="E13" s="37"/>
      <c r="F13" s="37">
        <v>350000</v>
      </c>
      <c r="G13" s="38">
        <f t="shared" si="3"/>
        <v>13714782.07</v>
      </c>
      <c r="H13" s="72">
        <v>60000</v>
      </c>
      <c r="I13" s="53">
        <v>360000</v>
      </c>
      <c r="J13" s="67"/>
      <c r="K13" s="37">
        <f t="shared" si="0"/>
        <v>420000</v>
      </c>
      <c r="L13" s="38">
        <f t="shared" si="1"/>
        <v>70000</v>
      </c>
      <c r="M13" s="125">
        <f t="shared" si="2"/>
        <v>70000</v>
      </c>
      <c r="N13" s="59"/>
      <c r="O13" s="59"/>
      <c r="P13" s="59"/>
      <c r="Q13" s="59"/>
      <c r="R13" s="59"/>
    </row>
    <row r="14" spans="1:18" x14ac:dyDescent="0.25">
      <c r="A14" s="34">
        <v>44114</v>
      </c>
      <c r="B14" s="35"/>
      <c r="C14" s="36" t="s">
        <v>36</v>
      </c>
      <c r="D14" s="36" t="s">
        <v>70</v>
      </c>
      <c r="E14" s="11"/>
      <c r="F14" s="37">
        <v>450000</v>
      </c>
      <c r="G14" s="38">
        <f t="shared" si="3"/>
        <v>13264782.07</v>
      </c>
      <c r="H14" s="72">
        <v>452000</v>
      </c>
      <c r="I14" s="53">
        <v>88000</v>
      </c>
      <c r="J14" s="67"/>
      <c r="K14" s="37">
        <f t="shared" si="0"/>
        <v>540000</v>
      </c>
      <c r="L14" s="38">
        <f t="shared" si="1"/>
        <v>90000</v>
      </c>
      <c r="M14" s="125">
        <f t="shared" si="2"/>
        <v>90000</v>
      </c>
      <c r="N14" s="59"/>
      <c r="O14" s="59"/>
      <c r="P14" s="59"/>
      <c r="Q14" s="59"/>
      <c r="R14" s="59"/>
    </row>
    <row r="15" spans="1:18" x14ac:dyDescent="0.25">
      <c r="A15" s="10">
        <v>44115</v>
      </c>
      <c r="B15" s="22"/>
      <c r="C15" s="36" t="s">
        <v>36</v>
      </c>
      <c r="D15" s="1" t="s">
        <v>74</v>
      </c>
      <c r="E15" s="11"/>
      <c r="F15" s="11">
        <v>400000</v>
      </c>
      <c r="G15" s="2">
        <f t="shared" si="3"/>
        <v>12864782.07</v>
      </c>
      <c r="H15" s="73"/>
      <c r="I15" s="40">
        <v>480000</v>
      </c>
      <c r="J15" s="67"/>
      <c r="K15" s="11">
        <f t="shared" si="0"/>
        <v>480000</v>
      </c>
      <c r="L15" s="2">
        <f t="shared" si="1"/>
        <v>80000</v>
      </c>
      <c r="M15" s="125">
        <f t="shared" si="2"/>
        <v>80000</v>
      </c>
    </row>
    <row r="16" spans="1:18" x14ac:dyDescent="0.25">
      <c r="A16" s="10">
        <v>44115</v>
      </c>
      <c r="B16" s="22"/>
      <c r="C16" s="36" t="s">
        <v>36</v>
      </c>
      <c r="D16" s="1" t="s">
        <v>68</v>
      </c>
      <c r="E16" s="11"/>
      <c r="F16" s="11">
        <v>300000</v>
      </c>
      <c r="G16" s="2">
        <f t="shared" si="3"/>
        <v>12564782.07</v>
      </c>
      <c r="H16" s="73">
        <v>120000</v>
      </c>
      <c r="I16" s="40">
        <v>240000</v>
      </c>
      <c r="J16" s="67"/>
      <c r="K16" s="11">
        <f t="shared" si="0"/>
        <v>360000</v>
      </c>
      <c r="L16" s="2">
        <f t="shared" si="1"/>
        <v>60000</v>
      </c>
      <c r="M16" s="125">
        <f t="shared" si="2"/>
        <v>60000</v>
      </c>
    </row>
    <row r="17" spans="1:15" x14ac:dyDescent="0.25">
      <c r="A17" s="10">
        <v>44116</v>
      </c>
      <c r="B17" s="22"/>
      <c r="C17" s="36" t="s">
        <v>36</v>
      </c>
      <c r="D17" s="1" t="s">
        <v>76</v>
      </c>
      <c r="E17" s="11"/>
      <c r="F17" s="11">
        <v>2050000</v>
      </c>
      <c r="G17" s="2">
        <f>G16+E17-F17</f>
        <v>10514782.07</v>
      </c>
      <c r="H17" s="73">
        <f>572000+120000</f>
        <v>692000</v>
      </c>
      <c r="I17" s="40">
        <f>600000+1260000</f>
        <v>1860000</v>
      </c>
      <c r="J17" s="67"/>
      <c r="K17" s="11">
        <f t="shared" si="0"/>
        <v>2552000</v>
      </c>
      <c r="L17" s="2">
        <f>H17+I17+J17-F17</f>
        <v>502000</v>
      </c>
      <c r="M17" s="125">
        <f>F17*0.2</f>
        <v>410000</v>
      </c>
    </row>
    <row r="18" spans="1:15" x14ac:dyDescent="0.25">
      <c r="A18" s="10">
        <v>44117</v>
      </c>
      <c r="B18" s="22"/>
      <c r="C18" s="36" t="s">
        <v>36</v>
      </c>
      <c r="D18" s="1" t="s">
        <v>81</v>
      </c>
      <c r="E18" s="11"/>
      <c r="F18" s="18">
        <v>2850000</v>
      </c>
      <c r="G18" s="2">
        <f>G17+E18-F18</f>
        <v>7664782.0700000003</v>
      </c>
      <c r="H18" s="73">
        <v>962000</v>
      </c>
      <c r="I18" s="40">
        <v>2460000</v>
      </c>
      <c r="J18" s="67"/>
      <c r="K18" s="11">
        <f t="shared" si="0"/>
        <v>3422000</v>
      </c>
      <c r="L18" s="2">
        <f>H18+I18+J18-F18</f>
        <v>572000</v>
      </c>
      <c r="M18" s="125">
        <f>F18*0.2</f>
        <v>570000</v>
      </c>
    </row>
    <row r="19" spans="1:15" x14ac:dyDescent="0.25">
      <c r="A19" s="10">
        <v>44118</v>
      </c>
      <c r="B19" s="22"/>
      <c r="C19" s="36" t="s">
        <v>36</v>
      </c>
      <c r="D19" s="1" t="s">
        <v>55</v>
      </c>
      <c r="E19" s="11"/>
      <c r="F19" s="11">
        <v>200000</v>
      </c>
      <c r="G19" s="2">
        <f t="shared" si="3"/>
        <v>7464782.0700000003</v>
      </c>
      <c r="H19" s="73">
        <v>120000</v>
      </c>
      <c r="I19" s="40">
        <v>120000</v>
      </c>
      <c r="J19" s="67"/>
      <c r="K19" s="11">
        <f t="shared" si="0"/>
        <v>240000</v>
      </c>
      <c r="L19" s="2">
        <f t="shared" si="1"/>
        <v>40000</v>
      </c>
      <c r="M19" s="125">
        <f t="shared" si="2"/>
        <v>40000</v>
      </c>
    </row>
    <row r="20" spans="1:15" x14ac:dyDescent="0.25">
      <c r="A20" s="10">
        <v>44118</v>
      </c>
      <c r="B20" s="22"/>
      <c r="C20" s="36" t="s">
        <v>36</v>
      </c>
      <c r="D20" s="1" t="s">
        <v>55</v>
      </c>
      <c r="E20" s="11"/>
      <c r="F20" s="11">
        <v>1100000</v>
      </c>
      <c r="G20" s="2">
        <f t="shared" si="3"/>
        <v>6364782.0700000003</v>
      </c>
      <c r="H20" s="73"/>
      <c r="I20" s="40">
        <v>1320000</v>
      </c>
      <c r="J20" s="67"/>
      <c r="K20" s="11">
        <f t="shared" si="0"/>
        <v>1320000</v>
      </c>
      <c r="L20" s="2">
        <f t="shared" si="1"/>
        <v>220000</v>
      </c>
      <c r="M20" s="125">
        <f t="shared" si="2"/>
        <v>220000</v>
      </c>
    </row>
    <row r="21" spans="1:15" x14ac:dyDescent="0.25">
      <c r="A21" s="10">
        <v>44119</v>
      </c>
      <c r="B21" s="22"/>
      <c r="C21" s="36" t="s">
        <v>36</v>
      </c>
      <c r="D21" s="1" t="s">
        <v>86</v>
      </c>
      <c r="E21" s="11"/>
      <c r="F21" s="11">
        <v>850000</v>
      </c>
      <c r="G21" s="2">
        <f t="shared" si="3"/>
        <v>5514782.0700000003</v>
      </c>
      <c r="H21" s="73">
        <v>540000</v>
      </c>
      <c r="I21" s="40">
        <v>480000</v>
      </c>
      <c r="J21" s="67"/>
      <c r="K21" s="11">
        <f t="shared" si="0"/>
        <v>1020000</v>
      </c>
      <c r="L21" s="2">
        <f t="shared" si="1"/>
        <v>170000</v>
      </c>
      <c r="M21" s="125">
        <f t="shared" si="2"/>
        <v>170000</v>
      </c>
    </row>
    <row r="22" spans="1:15" x14ac:dyDescent="0.25">
      <c r="A22" s="10">
        <v>44119</v>
      </c>
      <c r="B22" s="22"/>
      <c r="C22" s="36" t="s">
        <v>36</v>
      </c>
      <c r="D22" s="1" t="s">
        <v>58</v>
      </c>
      <c r="E22" s="11"/>
      <c r="F22" s="11">
        <v>800000</v>
      </c>
      <c r="G22" s="2">
        <f t="shared" si="3"/>
        <v>4714782.07</v>
      </c>
      <c r="H22" s="73">
        <v>240000</v>
      </c>
      <c r="I22" s="40">
        <v>720000</v>
      </c>
      <c r="J22" s="67"/>
      <c r="K22" s="11">
        <f t="shared" si="0"/>
        <v>960000</v>
      </c>
      <c r="L22" s="2">
        <f t="shared" si="1"/>
        <v>160000</v>
      </c>
      <c r="M22" s="125">
        <f t="shared" si="2"/>
        <v>160000</v>
      </c>
    </row>
    <row r="23" spans="1:15" x14ac:dyDescent="0.25">
      <c r="A23" s="10">
        <v>44119</v>
      </c>
      <c r="B23" s="22"/>
      <c r="C23" s="36" t="s">
        <v>36</v>
      </c>
      <c r="D23" s="1" t="s">
        <v>55</v>
      </c>
      <c r="E23" s="11"/>
      <c r="F23" s="11">
        <v>600000</v>
      </c>
      <c r="G23" s="2">
        <f t="shared" si="3"/>
        <v>4114782.0700000003</v>
      </c>
      <c r="H23" s="73">
        <v>120000</v>
      </c>
      <c r="I23" s="40">
        <v>600000</v>
      </c>
      <c r="J23" s="67"/>
      <c r="K23" s="11">
        <f t="shared" si="0"/>
        <v>720000</v>
      </c>
      <c r="L23" s="2">
        <f t="shared" si="1"/>
        <v>120000</v>
      </c>
      <c r="M23" s="125">
        <f t="shared" si="2"/>
        <v>120000</v>
      </c>
    </row>
    <row r="24" spans="1:15" x14ac:dyDescent="0.25">
      <c r="A24" s="10">
        <v>44120</v>
      </c>
      <c r="B24" s="22"/>
      <c r="C24" s="36" t="s">
        <v>36</v>
      </c>
      <c r="D24" s="1" t="s">
        <v>68</v>
      </c>
      <c r="E24" s="11"/>
      <c r="F24" s="11">
        <v>1500000</v>
      </c>
      <c r="G24" s="2">
        <f t="shared" si="3"/>
        <v>2614782.0700000003</v>
      </c>
      <c r="H24" s="73">
        <v>1140000</v>
      </c>
      <c r="I24" s="40">
        <v>720000</v>
      </c>
      <c r="J24" s="67"/>
      <c r="K24" s="11">
        <f t="shared" si="0"/>
        <v>1860000</v>
      </c>
      <c r="L24" s="2">
        <f t="shared" si="1"/>
        <v>360000</v>
      </c>
      <c r="M24" s="125">
        <f t="shared" si="2"/>
        <v>300000</v>
      </c>
      <c r="N24" s="150" t="s">
        <v>93</v>
      </c>
      <c r="O24" s="150"/>
    </row>
    <row r="25" spans="1:15" x14ac:dyDescent="0.25">
      <c r="A25" s="10">
        <v>44121</v>
      </c>
      <c r="B25" s="22"/>
      <c r="C25" s="36" t="s">
        <v>36</v>
      </c>
      <c r="D25" s="1" t="s">
        <v>52</v>
      </c>
      <c r="E25" s="11"/>
      <c r="F25" s="11">
        <v>900000</v>
      </c>
      <c r="G25" s="2">
        <f t="shared" si="3"/>
        <v>1714782.0700000003</v>
      </c>
      <c r="H25" s="73">
        <v>360000</v>
      </c>
      <c r="I25" s="40">
        <v>840000</v>
      </c>
      <c r="J25" s="67"/>
      <c r="K25" s="11">
        <f t="shared" si="0"/>
        <v>1200000</v>
      </c>
      <c r="L25" s="2">
        <f t="shared" si="1"/>
        <v>300000</v>
      </c>
      <c r="M25" s="125">
        <f t="shared" si="2"/>
        <v>180000</v>
      </c>
      <c r="N25">
        <v>120</v>
      </c>
    </row>
    <row r="26" spans="1:15" x14ac:dyDescent="0.25">
      <c r="A26" s="10">
        <v>44121</v>
      </c>
      <c r="B26" s="22"/>
      <c r="C26" s="36" t="s">
        <v>36</v>
      </c>
      <c r="D26" s="1" t="s">
        <v>68</v>
      </c>
      <c r="E26" s="11"/>
      <c r="F26" s="11">
        <v>1150000</v>
      </c>
      <c r="G26" s="2">
        <f t="shared" si="3"/>
        <v>564782.0700000003</v>
      </c>
      <c r="H26" s="73">
        <v>240000</v>
      </c>
      <c r="I26" s="40">
        <v>1140000</v>
      </c>
      <c r="J26" s="67"/>
      <c r="K26" s="11">
        <f t="shared" si="0"/>
        <v>1380000</v>
      </c>
      <c r="L26" s="2">
        <f t="shared" si="1"/>
        <v>230000</v>
      </c>
      <c r="M26" s="125">
        <f t="shared" si="2"/>
        <v>230000</v>
      </c>
    </row>
    <row r="27" spans="1:15" x14ac:dyDescent="0.25">
      <c r="A27" s="10">
        <v>44122</v>
      </c>
      <c r="B27" s="22"/>
      <c r="C27" s="36" t="s">
        <v>36</v>
      </c>
      <c r="D27" s="1" t="s">
        <v>86</v>
      </c>
      <c r="E27" s="11"/>
      <c r="F27" s="11">
        <v>550000</v>
      </c>
      <c r="G27" s="2">
        <f t="shared" si="3"/>
        <v>14782.070000000298</v>
      </c>
      <c r="H27" s="73"/>
      <c r="I27" s="40">
        <v>540000</v>
      </c>
      <c r="J27" s="67"/>
      <c r="K27" s="11">
        <f t="shared" si="0"/>
        <v>540000</v>
      </c>
      <c r="L27" s="2">
        <f t="shared" si="1"/>
        <v>-10000</v>
      </c>
      <c r="M27" s="125">
        <f t="shared" si="2"/>
        <v>110000</v>
      </c>
      <c r="N27" s="150" t="s">
        <v>111</v>
      </c>
      <c r="O27" s="150"/>
    </row>
    <row r="28" spans="1:15" x14ac:dyDescent="0.25">
      <c r="A28" s="10">
        <v>44134</v>
      </c>
      <c r="B28" s="22"/>
      <c r="C28" s="36" t="s">
        <v>36</v>
      </c>
      <c r="D28" s="1"/>
      <c r="E28" s="11">
        <v>20903010</v>
      </c>
      <c r="F28" s="11"/>
      <c r="G28" s="2">
        <f t="shared" si="3"/>
        <v>20917792.07</v>
      </c>
      <c r="H28" s="73"/>
      <c r="I28" s="40"/>
      <c r="J28" s="67"/>
      <c r="K28" s="11">
        <f t="shared" si="0"/>
        <v>0</v>
      </c>
      <c r="L28" s="2">
        <f t="shared" si="1"/>
        <v>0</v>
      </c>
      <c r="M28" s="125">
        <f t="shared" si="2"/>
        <v>0</v>
      </c>
    </row>
    <row r="29" spans="1:15" x14ac:dyDescent="0.25">
      <c r="A29" s="10">
        <v>44135</v>
      </c>
      <c r="B29" s="22"/>
      <c r="C29" s="36" t="s">
        <v>36</v>
      </c>
      <c r="D29" s="1" t="s">
        <v>64</v>
      </c>
      <c r="E29" s="11"/>
      <c r="F29" s="11">
        <v>600000</v>
      </c>
      <c r="G29" s="2">
        <f t="shared" si="3"/>
        <v>20317792.07</v>
      </c>
      <c r="H29" s="73"/>
      <c r="I29" s="40">
        <v>720000</v>
      </c>
      <c r="J29" s="67"/>
      <c r="K29" s="11">
        <f t="shared" si="0"/>
        <v>720000</v>
      </c>
      <c r="L29" s="2">
        <f t="shared" si="1"/>
        <v>120000</v>
      </c>
      <c r="M29" s="125">
        <f t="shared" si="2"/>
        <v>120000</v>
      </c>
    </row>
    <row r="30" spans="1:15" x14ac:dyDescent="0.25">
      <c r="A30" s="10"/>
      <c r="B30" s="22"/>
      <c r="C30" s="36" t="s">
        <v>36</v>
      </c>
      <c r="D30" s="1"/>
      <c r="E30" s="11"/>
      <c r="F30" s="11">
        <v>800000</v>
      </c>
      <c r="G30" s="2">
        <f t="shared" si="3"/>
        <v>19517792.07</v>
      </c>
      <c r="H30" s="73"/>
      <c r="I30" s="40">
        <v>960000</v>
      </c>
      <c r="J30" s="67"/>
      <c r="K30" s="11">
        <f t="shared" si="0"/>
        <v>960000</v>
      </c>
      <c r="L30" s="2">
        <f t="shared" si="1"/>
        <v>160000</v>
      </c>
      <c r="M30" s="125">
        <f t="shared" si="2"/>
        <v>160000</v>
      </c>
    </row>
    <row r="31" spans="1:15" x14ac:dyDescent="0.25">
      <c r="A31" s="10">
        <v>44136</v>
      </c>
      <c r="B31" s="22"/>
      <c r="C31" s="36" t="s">
        <v>36</v>
      </c>
      <c r="D31" s="1" t="s">
        <v>64</v>
      </c>
      <c r="E31" s="11"/>
      <c r="F31" s="11">
        <v>2900000</v>
      </c>
      <c r="G31" s="2">
        <f t="shared" si="3"/>
        <v>16617792.07</v>
      </c>
      <c r="H31" s="73">
        <v>2640000</v>
      </c>
      <c r="I31" s="157">
        <v>840000</v>
      </c>
      <c r="J31" s="67"/>
      <c r="K31" s="11">
        <f t="shared" si="0"/>
        <v>3480000</v>
      </c>
      <c r="L31" s="2">
        <f t="shared" si="1"/>
        <v>580000</v>
      </c>
      <c r="M31" s="125">
        <v>580000</v>
      </c>
    </row>
    <row r="32" spans="1:15" x14ac:dyDescent="0.25">
      <c r="A32" s="10">
        <v>44137</v>
      </c>
      <c r="B32" s="22"/>
      <c r="C32" s="36" t="s">
        <v>36</v>
      </c>
      <c r="D32" s="1" t="s">
        <v>58</v>
      </c>
      <c r="E32" s="11"/>
      <c r="F32" s="11">
        <v>2100000</v>
      </c>
      <c r="G32" s="2">
        <f>G31+E32-F32</f>
        <v>14517792.07</v>
      </c>
      <c r="H32" s="73">
        <v>540000</v>
      </c>
      <c r="I32" s="40">
        <v>1980000</v>
      </c>
      <c r="J32" s="67"/>
      <c r="K32" s="11">
        <f t="shared" si="0"/>
        <v>2520000</v>
      </c>
      <c r="L32" s="2">
        <f t="shared" si="1"/>
        <v>420000</v>
      </c>
      <c r="M32" s="125">
        <f t="shared" si="2"/>
        <v>420000</v>
      </c>
    </row>
    <row r="33" spans="1:13" x14ac:dyDescent="0.25">
      <c r="A33" s="10">
        <v>44138</v>
      </c>
      <c r="B33" s="22"/>
      <c r="C33" s="36" t="s">
        <v>36</v>
      </c>
      <c r="D33" s="1"/>
      <c r="E33" s="11">
        <v>20903009</v>
      </c>
      <c r="F33" s="11"/>
      <c r="G33" s="2">
        <f>G32+E33-F33</f>
        <v>35420801.07</v>
      </c>
      <c r="H33" s="73"/>
      <c r="I33" s="40"/>
      <c r="J33" s="67"/>
      <c r="K33" s="11">
        <f t="shared" si="0"/>
        <v>0</v>
      </c>
      <c r="L33" s="2">
        <f t="shared" si="1"/>
        <v>0</v>
      </c>
      <c r="M33" s="125">
        <f t="shared" si="2"/>
        <v>0</v>
      </c>
    </row>
    <row r="34" spans="1:13" x14ac:dyDescent="0.25">
      <c r="A34" s="10">
        <v>44138</v>
      </c>
      <c r="B34" s="22"/>
      <c r="C34" s="36" t="s">
        <v>36</v>
      </c>
      <c r="D34" s="1" t="s">
        <v>85</v>
      </c>
      <c r="E34" s="11"/>
      <c r="F34" s="11">
        <v>1050000</v>
      </c>
      <c r="G34" s="2">
        <f t="shared" si="3"/>
        <v>34370801.07</v>
      </c>
      <c r="H34" s="73"/>
      <c r="I34" s="40">
        <v>1260000</v>
      </c>
      <c r="J34" s="67"/>
      <c r="K34" s="11">
        <f t="shared" si="0"/>
        <v>1260000</v>
      </c>
      <c r="L34" s="2">
        <f t="shared" si="1"/>
        <v>210000</v>
      </c>
      <c r="M34" s="125">
        <f t="shared" si="2"/>
        <v>210000</v>
      </c>
    </row>
    <row r="35" spans="1:13" x14ac:dyDescent="0.25">
      <c r="A35" s="10">
        <v>44157</v>
      </c>
      <c r="B35" s="22"/>
      <c r="C35" s="36" t="s">
        <v>36</v>
      </c>
      <c r="D35" s="1" t="s">
        <v>89</v>
      </c>
      <c r="E35" s="11"/>
      <c r="F35" s="11">
        <v>1000000</v>
      </c>
      <c r="G35" s="2">
        <f t="shared" si="3"/>
        <v>33370801.07</v>
      </c>
      <c r="H35" s="73">
        <v>480000</v>
      </c>
      <c r="I35" s="40">
        <v>720000</v>
      </c>
      <c r="J35" s="67"/>
      <c r="K35" s="11">
        <f t="shared" si="0"/>
        <v>1200000</v>
      </c>
      <c r="L35" s="2">
        <f t="shared" si="1"/>
        <v>200000</v>
      </c>
      <c r="M35" s="125">
        <f t="shared" si="2"/>
        <v>200000</v>
      </c>
    </row>
    <row r="36" spans="1:13" x14ac:dyDescent="0.25">
      <c r="A36" s="10">
        <v>44158</v>
      </c>
      <c r="B36" s="22"/>
      <c r="C36" s="36" t="s">
        <v>36</v>
      </c>
      <c r="D36" s="1" t="s">
        <v>162</v>
      </c>
      <c r="E36" s="11"/>
      <c r="F36" s="11">
        <v>400000</v>
      </c>
      <c r="G36" s="2">
        <f t="shared" si="3"/>
        <v>32970801.07</v>
      </c>
      <c r="H36" s="73"/>
      <c r="I36" s="40">
        <v>480000</v>
      </c>
      <c r="J36" s="67"/>
      <c r="K36" s="11">
        <f t="shared" si="0"/>
        <v>480000</v>
      </c>
      <c r="L36" s="2">
        <f t="shared" si="1"/>
        <v>80000</v>
      </c>
      <c r="M36" s="125">
        <f t="shared" si="2"/>
        <v>80000</v>
      </c>
    </row>
    <row r="37" spans="1:13" x14ac:dyDescent="0.25">
      <c r="A37" s="10">
        <v>44158</v>
      </c>
      <c r="B37" s="22"/>
      <c r="C37" s="36" t="s">
        <v>36</v>
      </c>
      <c r="D37" s="1" t="s">
        <v>164</v>
      </c>
      <c r="E37" s="11"/>
      <c r="F37" s="11">
        <v>1400000</v>
      </c>
      <c r="G37" s="2">
        <f t="shared" si="3"/>
        <v>31570801.07</v>
      </c>
      <c r="H37" s="73">
        <v>600000</v>
      </c>
      <c r="I37" s="40">
        <v>1080000</v>
      </c>
      <c r="J37" s="67"/>
      <c r="K37" s="11">
        <f t="shared" si="0"/>
        <v>1680000</v>
      </c>
      <c r="L37" s="2">
        <f t="shared" si="1"/>
        <v>280000</v>
      </c>
      <c r="M37" s="125">
        <f t="shared" si="2"/>
        <v>280000</v>
      </c>
    </row>
    <row r="38" spans="1:13" x14ac:dyDescent="0.25">
      <c r="A38" s="16">
        <v>44159</v>
      </c>
      <c r="B38" s="23"/>
      <c r="C38" s="36" t="s">
        <v>36</v>
      </c>
      <c r="D38" s="17" t="s">
        <v>162</v>
      </c>
      <c r="E38" s="18"/>
      <c r="F38" s="18">
        <v>3500000</v>
      </c>
      <c r="G38" s="19">
        <f t="shared" si="3"/>
        <v>28070801.07</v>
      </c>
      <c r="H38" s="74">
        <v>1235000</v>
      </c>
      <c r="I38" s="75">
        <v>2965000</v>
      </c>
      <c r="J38" s="67"/>
      <c r="K38" s="11">
        <f t="shared" si="0"/>
        <v>4200000</v>
      </c>
      <c r="L38" s="2">
        <f t="shared" si="1"/>
        <v>700000</v>
      </c>
      <c r="M38" s="125">
        <f t="shared" si="2"/>
        <v>700000</v>
      </c>
    </row>
    <row r="39" spans="1:13" x14ac:dyDescent="0.25">
      <c r="A39" s="10">
        <v>44159</v>
      </c>
      <c r="B39" s="22"/>
      <c r="C39" s="36" t="s">
        <v>36</v>
      </c>
      <c r="D39" s="1" t="s">
        <v>164</v>
      </c>
      <c r="E39" s="11"/>
      <c r="F39" s="11">
        <v>2800000</v>
      </c>
      <c r="G39" s="2">
        <f t="shared" si="3"/>
        <v>25270801.07</v>
      </c>
      <c r="H39" s="73">
        <v>1430000</v>
      </c>
      <c r="I39" s="40">
        <v>1930000</v>
      </c>
      <c r="J39" s="67"/>
      <c r="K39" s="11">
        <f t="shared" si="0"/>
        <v>3360000</v>
      </c>
      <c r="L39" s="2">
        <f t="shared" si="1"/>
        <v>560000</v>
      </c>
      <c r="M39" s="125">
        <f t="shared" si="2"/>
        <v>560000</v>
      </c>
    </row>
    <row r="40" spans="1:13" x14ac:dyDescent="0.25">
      <c r="A40" s="10">
        <v>44159</v>
      </c>
      <c r="B40" s="22"/>
      <c r="C40" s="36" t="s">
        <v>36</v>
      </c>
      <c r="D40" s="1" t="s">
        <v>167</v>
      </c>
      <c r="E40" s="11"/>
      <c r="F40" s="11">
        <v>300000</v>
      </c>
      <c r="G40" s="2">
        <f t="shared" si="3"/>
        <v>24970801.07</v>
      </c>
      <c r="H40" s="73">
        <v>120000</v>
      </c>
      <c r="I40" s="40">
        <v>240000</v>
      </c>
      <c r="J40" s="67"/>
      <c r="K40" s="11">
        <f t="shared" si="0"/>
        <v>360000</v>
      </c>
      <c r="L40" s="2">
        <f t="shared" si="1"/>
        <v>60000</v>
      </c>
      <c r="M40" s="125">
        <f t="shared" si="2"/>
        <v>60000</v>
      </c>
    </row>
    <row r="41" spans="1:13" x14ac:dyDescent="0.25">
      <c r="A41" s="10">
        <v>44160</v>
      </c>
      <c r="B41" s="22"/>
      <c r="C41" s="36" t="s">
        <v>36</v>
      </c>
      <c r="D41" s="1" t="s">
        <v>164</v>
      </c>
      <c r="E41" s="11"/>
      <c r="F41" s="11">
        <v>200000</v>
      </c>
      <c r="G41" s="2">
        <f t="shared" si="3"/>
        <v>24770801.07</v>
      </c>
      <c r="H41" s="73"/>
      <c r="I41" s="40">
        <v>240000</v>
      </c>
      <c r="J41" s="67"/>
      <c r="K41" s="11">
        <f t="shared" si="0"/>
        <v>240000</v>
      </c>
      <c r="L41" s="2">
        <f t="shared" si="1"/>
        <v>40000</v>
      </c>
      <c r="M41" s="125">
        <f t="shared" si="2"/>
        <v>40000</v>
      </c>
    </row>
    <row r="42" spans="1:13" x14ac:dyDescent="0.25">
      <c r="A42" s="10">
        <v>44161</v>
      </c>
      <c r="B42" s="22"/>
      <c r="C42" s="36" t="s">
        <v>36</v>
      </c>
      <c r="D42" s="1" t="s">
        <v>184</v>
      </c>
      <c r="E42" s="11"/>
      <c r="F42" s="11">
        <v>600000</v>
      </c>
      <c r="G42" s="2">
        <f t="shared" si="3"/>
        <v>24170801.07</v>
      </c>
      <c r="H42" s="73">
        <v>720000</v>
      </c>
      <c r="I42" s="40"/>
      <c r="J42" s="67"/>
      <c r="K42" s="11">
        <f t="shared" si="0"/>
        <v>720000</v>
      </c>
      <c r="L42" s="2">
        <f t="shared" si="1"/>
        <v>120000</v>
      </c>
      <c r="M42" s="125">
        <f t="shared" si="2"/>
        <v>120000</v>
      </c>
    </row>
    <row r="43" spans="1:13" x14ac:dyDescent="0.25">
      <c r="A43" s="10">
        <v>44161</v>
      </c>
      <c r="B43" s="22"/>
      <c r="C43" s="36" t="s">
        <v>36</v>
      </c>
      <c r="D43" s="1" t="s">
        <v>64</v>
      </c>
      <c r="E43" s="11"/>
      <c r="F43" s="11">
        <v>1700000</v>
      </c>
      <c r="G43" s="2">
        <f t="shared" si="3"/>
        <v>22470801.07</v>
      </c>
      <c r="H43" s="73">
        <v>1080000</v>
      </c>
      <c r="I43" s="40">
        <v>960000</v>
      </c>
      <c r="J43" s="67"/>
      <c r="K43" s="11">
        <f t="shared" si="0"/>
        <v>2040000</v>
      </c>
      <c r="L43" s="2">
        <f t="shared" si="1"/>
        <v>340000</v>
      </c>
      <c r="M43" s="125">
        <f t="shared" si="2"/>
        <v>340000</v>
      </c>
    </row>
    <row r="44" spans="1:13" x14ac:dyDescent="0.25">
      <c r="A44" s="10">
        <v>44162</v>
      </c>
      <c r="B44" s="22"/>
      <c r="C44" s="36" t="s">
        <v>36</v>
      </c>
      <c r="D44" s="1" t="s">
        <v>162</v>
      </c>
      <c r="E44" s="11"/>
      <c r="F44" s="11">
        <v>5800000</v>
      </c>
      <c r="G44" s="2">
        <f t="shared" si="3"/>
        <v>16670801.07</v>
      </c>
      <c r="H44" s="73">
        <v>250000</v>
      </c>
      <c r="I44" s="40">
        <v>6720000</v>
      </c>
      <c r="J44" s="67"/>
      <c r="K44" s="11">
        <f t="shared" si="0"/>
        <v>6970000</v>
      </c>
      <c r="L44" s="2">
        <f t="shared" si="1"/>
        <v>1170000</v>
      </c>
      <c r="M44" s="125">
        <f t="shared" si="2"/>
        <v>1160000</v>
      </c>
    </row>
    <row r="45" spans="1:13" x14ac:dyDescent="0.25">
      <c r="A45" s="10">
        <v>44162</v>
      </c>
      <c r="B45" s="22"/>
      <c r="C45" s="36" t="s">
        <v>36</v>
      </c>
      <c r="D45" s="1"/>
      <c r="E45" s="11"/>
      <c r="F45" s="11">
        <v>2500000</v>
      </c>
      <c r="G45" s="2">
        <f t="shared" si="3"/>
        <v>14170801.07</v>
      </c>
      <c r="H45" s="73">
        <v>1800000</v>
      </c>
      <c r="I45" s="40">
        <v>1200000</v>
      </c>
      <c r="J45" s="67"/>
      <c r="K45" s="11">
        <f t="shared" si="0"/>
        <v>3000000</v>
      </c>
      <c r="L45" s="2">
        <f t="shared" si="1"/>
        <v>500000</v>
      </c>
      <c r="M45" s="125">
        <f t="shared" si="2"/>
        <v>500000</v>
      </c>
    </row>
    <row r="46" spans="1:13" x14ac:dyDescent="0.25">
      <c r="A46" s="10">
        <v>44163</v>
      </c>
      <c r="B46" s="22"/>
      <c r="C46" s="36" t="s">
        <v>36</v>
      </c>
      <c r="D46" s="1" t="s">
        <v>86</v>
      </c>
      <c r="E46" s="11"/>
      <c r="F46" s="11">
        <v>1400000</v>
      </c>
      <c r="G46" s="2">
        <f t="shared" si="3"/>
        <v>12770801.07</v>
      </c>
      <c r="H46" s="73">
        <v>1080000</v>
      </c>
      <c r="I46" s="40">
        <v>600000</v>
      </c>
      <c r="J46" s="67"/>
      <c r="K46" s="11">
        <f t="shared" si="0"/>
        <v>1680000</v>
      </c>
      <c r="L46" s="2">
        <f t="shared" si="1"/>
        <v>280000</v>
      </c>
      <c r="M46" s="125">
        <f t="shared" si="2"/>
        <v>280000</v>
      </c>
    </row>
    <row r="47" spans="1:13" x14ac:dyDescent="0.25">
      <c r="A47" s="10">
        <v>44163</v>
      </c>
      <c r="B47" s="22"/>
      <c r="C47" s="36" t="s">
        <v>36</v>
      </c>
      <c r="D47" s="1" t="s">
        <v>164</v>
      </c>
      <c r="E47" s="11"/>
      <c r="F47" s="11">
        <v>3400000</v>
      </c>
      <c r="G47" s="2">
        <f t="shared" si="3"/>
        <v>9370801.0700000003</v>
      </c>
      <c r="H47" s="73">
        <v>3420000</v>
      </c>
      <c r="I47" s="40">
        <v>900000</v>
      </c>
      <c r="J47" s="67"/>
      <c r="K47" s="11">
        <f t="shared" si="0"/>
        <v>4320000</v>
      </c>
      <c r="L47" s="2">
        <v>920000</v>
      </c>
      <c r="M47" s="125">
        <f t="shared" si="2"/>
        <v>680000</v>
      </c>
    </row>
    <row r="48" spans="1:13" x14ac:dyDescent="0.25">
      <c r="A48" s="10">
        <v>44164</v>
      </c>
      <c r="B48" s="22"/>
      <c r="C48" s="36" t="s">
        <v>36</v>
      </c>
      <c r="D48" s="1" t="s">
        <v>162</v>
      </c>
      <c r="E48" s="11"/>
      <c r="F48" s="11">
        <v>3800000</v>
      </c>
      <c r="G48" s="2">
        <f t="shared" si="3"/>
        <v>5570801.0700000003</v>
      </c>
      <c r="H48" s="73"/>
      <c r="I48" s="40">
        <v>4560000</v>
      </c>
      <c r="J48" s="67"/>
      <c r="K48" s="11">
        <f t="shared" si="0"/>
        <v>4560000</v>
      </c>
      <c r="L48" s="2">
        <f t="shared" si="1"/>
        <v>760000</v>
      </c>
      <c r="M48" s="125">
        <f t="shared" si="2"/>
        <v>760000</v>
      </c>
    </row>
    <row r="49" spans="1:15" x14ac:dyDescent="0.25">
      <c r="A49" s="10">
        <v>44164</v>
      </c>
      <c r="B49" s="22"/>
      <c r="C49" s="36" t="s">
        <v>36</v>
      </c>
      <c r="D49" s="1" t="s">
        <v>64</v>
      </c>
      <c r="E49" s="11"/>
      <c r="F49" s="11">
        <v>700000</v>
      </c>
      <c r="G49" s="2">
        <f t="shared" si="3"/>
        <v>4870801.07</v>
      </c>
      <c r="H49" s="73">
        <v>1080000</v>
      </c>
      <c r="I49" s="40">
        <v>240000</v>
      </c>
      <c r="J49" s="67"/>
      <c r="K49" s="11">
        <f t="shared" si="0"/>
        <v>1320000</v>
      </c>
      <c r="L49" s="2">
        <f t="shared" si="1"/>
        <v>620000</v>
      </c>
      <c r="M49" s="125">
        <f t="shared" si="2"/>
        <v>140000</v>
      </c>
      <c r="N49" s="59"/>
      <c r="O49" s="59"/>
    </row>
    <row r="50" spans="1:15" x14ac:dyDescent="0.25">
      <c r="A50" s="10">
        <v>44165</v>
      </c>
      <c r="B50" s="22"/>
      <c r="C50" s="36" t="s">
        <v>36</v>
      </c>
      <c r="D50" s="1" t="s">
        <v>162</v>
      </c>
      <c r="E50" s="11"/>
      <c r="F50" s="11">
        <v>1300000</v>
      </c>
      <c r="G50" s="2">
        <f t="shared" si="3"/>
        <v>3570801.0700000003</v>
      </c>
      <c r="H50" s="73">
        <v>1080000</v>
      </c>
      <c r="I50" s="40">
        <v>480000</v>
      </c>
      <c r="J50" s="67"/>
      <c r="K50" s="11">
        <f t="shared" si="0"/>
        <v>1560000</v>
      </c>
      <c r="L50" s="2">
        <f t="shared" si="1"/>
        <v>260000</v>
      </c>
      <c r="M50" s="125">
        <f t="shared" si="2"/>
        <v>260000</v>
      </c>
    </row>
    <row r="51" spans="1:15" x14ac:dyDescent="0.25">
      <c r="A51" s="10">
        <v>44165</v>
      </c>
      <c r="B51" s="22"/>
      <c r="C51" s="36" t="s">
        <v>36</v>
      </c>
      <c r="D51" s="1" t="s">
        <v>58</v>
      </c>
      <c r="E51" s="11"/>
      <c r="F51" s="11">
        <v>1800000</v>
      </c>
      <c r="G51" s="2">
        <f t="shared" si="3"/>
        <v>1770801.0700000003</v>
      </c>
      <c r="H51" s="73"/>
      <c r="I51" s="40">
        <v>1920000</v>
      </c>
      <c r="J51" s="67">
        <v>200000</v>
      </c>
      <c r="K51" s="11">
        <f t="shared" si="0"/>
        <v>1720000</v>
      </c>
      <c r="L51" s="2">
        <f t="shared" si="1"/>
        <v>320000</v>
      </c>
      <c r="M51" s="125">
        <f t="shared" si="2"/>
        <v>360000</v>
      </c>
    </row>
    <row r="52" spans="1:15" x14ac:dyDescent="0.25">
      <c r="A52" s="10">
        <v>44166</v>
      </c>
      <c r="B52" s="22"/>
      <c r="C52" s="36" t="s">
        <v>36</v>
      </c>
      <c r="D52" s="1" t="s">
        <v>162</v>
      </c>
      <c r="E52" s="11"/>
      <c r="F52" s="11">
        <v>1700000</v>
      </c>
      <c r="G52" s="2">
        <f t="shared" si="3"/>
        <v>70801.070000000298</v>
      </c>
      <c r="H52" s="73"/>
      <c r="I52" s="40">
        <v>2040000</v>
      </c>
      <c r="J52" s="67"/>
      <c r="K52" s="11">
        <f t="shared" si="0"/>
        <v>2040000</v>
      </c>
      <c r="L52" s="2">
        <f t="shared" si="1"/>
        <v>340000</v>
      </c>
      <c r="M52" s="125">
        <f t="shared" si="2"/>
        <v>340000</v>
      </c>
    </row>
    <row r="53" spans="1:15" x14ac:dyDescent="0.25">
      <c r="A53" s="10">
        <v>44174</v>
      </c>
      <c r="B53" s="22"/>
      <c r="C53" s="36" t="s">
        <v>36</v>
      </c>
      <c r="D53" s="1"/>
      <c r="E53" s="11">
        <v>41000000</v>
      </c>
      <c r="F53" s="11"/>
      <c r="G53" s="2">
        <f t="shared" si="3"/>
        <v>41070801.07</v>
      </c>
      <c r="H53" s="73"/>
      <c r="I53" s="40"/>
      <c r="J53" s="67"/>
      <c r="K53" s="11">
        <f t="shared" si="0"/>
        <v>0</v>
      </c>
      <c r="L53" s="2">
        <f t="shared" si="1"/>
        <v>0</v>
      </c>
      <c r="M53" s="125">
        <f t="shared" si="2"/>
        <v>0</v>
      </c>
    </row>
    <row r="54" spans="1:15" x14ac:dyDescent="0.25">
      <c r="A54" s="10">
        <v>44174</v>
      </c>
      <c r="B54" s="22"/>
      <c r="C54" s="36" t="s">
        <v>36</v>
      </c>
      <c r="D54" s="1"/>
      <c r="E54" s="11"/>
      <c r="F54" s="11">
        <v>600000</v>
      </c>
      <c r="G54" s="2">
        <f t="shared" si="3"/>
        <v>40470801.07</v>
      </c>
      <c r="H54" s="73"/>
      <c r="I54" s="40">
        <v>720000</v>
      </c>
      <c r="J54" s="67"/>
      <c r="K54" s="11">
        <f t="shared" si="0"/>
        <v>720000</v>
      </c>
      <c r="L54" s="2">
        <f t="shared" si="1"/>
        <v>120000</v>
      </c>
      <c r="M54" s="125">
        <f t="shared" si="2"/>
        <v>120000</v>
      </c>
    </row>
    <row r="55" spans="1:15" x14ac:dyDescent="0.25">
      <c r="A55" s="16">
        <v>44175</v>
      </c>
      <c r="B55" s="23"/>
      <c r="C55" s="36" t="s">
        <v>36</v>
      </c>
      <c r="D55" s="1" t="s">
        <v>214</v>
      </c>
      <c r="E55" s="18"/>
      <c r="F55" s="18">
        <v>5400000</v>
      </c>
      <c r="G55" s="19">
        <f t="shared" si="3"/>
        <v>35070801.07</v>
      </c>
      <c r="H55" s="74">
        <v>3500000</v>
      </c>
      <c r="I55" s="75">
        <v>2980000</v>
      </c>
      <c r="J55" s="67"/>
      <c r="K55" s="11">
        <f t="shared" si="0"/>
        <v>6480000</v>
      </c>
      <c r="L55" s="2">
        <f t="shared" si="1"/>
        <v>1080000</v>
      </c>
      <c r="M55" s="125">
        <f t="shared" si="2"/>
        <v>1080000</v>
      </c>
    </row>
    <row r="56" spans="1:15" x14ac:dyDescent="0.25">
      <c r="A56" s="10">
        <v>44175</v>
      </c>
      <c r="B56" s="22"/>
      <c r="C56" s="36" t="s">
        <v>36</v>
      </c>
      <c r="D56" s="1" t="s">
        <v>64</v>
      </c>
      <c r="E56" s="11"/>
      <c r="F56" s="11">
        <v>4100000</v>
      </c>
      <c r="G56" s="2">
        <f t="shared" si="3"/>
        <v>30970801.07</v>
      </c>
      <c r="H56" s="73">
        <v>1240000</v>
      </c>
      <c r="I56" s="40">
        <v>3680000</v>
      </c>
      <c r="J56" s="67"/>
      <c r="K56" s="11">
        <f t="shared" si="0"/>
        <v>4920000</v>
      </c>
      <c r="L56" s="2">
        <f t="shared" si="1"/>
        <v>820000</v>
      </c>
      <c r="M56" s="125">
        <f t="shared" si="2"/>
        <v>820000</v>
      </c>
    </row>
    <row r="57" spans="1:15" x14ac:dyDescent="0.25">
      <c r="A57" s="10">
        <v>44176</v>
      </c>
      <c r="B57" s="22"/>
      <c r="C57" s="36" t="s">
        <v>36</v>
      </c>
      <c r="D57" s="1" t="s">
        <v>170</v>
      </c>
      <c r="E57" s="11"/>
      <c r="F57" s="11">
        <v>400000</v>
      </c>
      <c r="G57" s="2">
        <f t="shared" si="3"/>
        <v>30570801.07</v>
      </c>
      <c r="H57" s="73">
        <v>240000</v>
      </c>
      <c r="I57" s="40">
        <v>240000</v>
      </c>
      <c r="J57" s="67"/>
      <c r="K57" s="11">
        <f t="shared" si="0"/>
        <v>480000</v>
      </c>
      <c r="L57" s="2">
        <f t="shared" si="1"/>
        <v>80000</v>
      </c>
      <c r="M57" s="125">
        <f t="shared" si="2"/>
        <v>80000</v>
      </c>
    </row>
    <row r="58" spans="1:15" x14ac:dyDescent="0.25">
      <c r="A58" s="10">
        <v>44176</v>
      </c>
      <c r="B58" s="22"/>
      <c r="C58" s="36" t="s">
        <v>36</v>
      </c>
      <c r="D58" s="1" t="s">
        <v>64</v>
      </c>
      <c r="E58" s="11"/>
      <c r="F58" s="11">
        <v>300000</v>
      </c>
      <c r="G58" s="2">
        <f t="shared" si="3"/>
        <v>30270801.07</v>
      </c>
      <c r="H58" s="73"/>
      <c r="I58" s="40">
        <v>360000</v>
      </c>
      <c r="J58" s="67"/>
      <c r="K58" s="11">
        <f t="shared" si="0"/>
        <v>360000</v>
      </c>
      <c r="L58" s="2">
        <f t="shared" si="1"/>
        <v>60000</v>
      </c>
      <c r="M58" s="125">
        <f t="shared" si="2"/>
        <v>60000</v>
      </c>
    </row>
    <row r="59" spans="1:15" x14ac:dyDescent="0.25">
      <c r="A59" s="10">
        <v>44177</v>
      </c>
      <c r="B59" s="22"/>
      <c r="C59" s="36" t="s">
        <v>36</v>
      </c>
      <c r="D59" s="1" t="s">
        <v>170</v>
      </c>
      <c r="E59" s="11"/>
      <c r="F59" s="11">
        <v>2600000</v>
      </c>
      <c r="G59" s="2">
        <f t="shared" si="3"/>
        <v>27670801.07</v>
      </c>
      <c r="H59" s="73">
        <v>1440000</v>
      </c>
      <c r="I59" s="40">
        <v>1680000</v>
      </c>
      <c r="J59" s="67"/>
      <c r="K59" s="11">
        <f t="shared" si="0"/>
        <v>3120000</v>
      </c>
      <c r="L59" s="2">
        <f t="shared" si="1"/>
        <v>520000</v>
      </c>
      <c r="M59" s="125">
        <f t="shared" si="2"/>
        <v>520000</v>
      </c>
    </row>
    <row r="60" spans="1:15" x14ac:dyDescent="0.25">
      <c r="A60" s="10">
        <v>44177</v>
      </c>
      <c r="B60" s="22"/>
      <c r="C60" s="36" t="s">
        <v>36</v>
      </c>
      <c r="D60" s="1" t="s">
        <v>64</v>
      </c>
      <c r="E60" s="11"/>
      <c r="F60" s="11">
        <v>2800000</v>
      </c>
      <c r="G60" s="2">
        <f t="shared" si="3"/>
        <v>24870801.07</v>
      </c>
      <c r="H60" s="73">
        <v>1100000</v>
      </c>
      <c r="I60" s="40">
        <v>2280000</v>
      </c>
      <c r="J60" s="67"/>
      <c r="K60" s="11">
        <f t="shared" si="0"/>
        <v>3380000</v>
      </c>
      <c r="L60" s="2">
        <f t="shared" si="1"/>
        <v>580000</v>
      </c>
      <c r="M60" s="125">
        <f t="shared" si="2"/>
        <v>560000</v>
      </c>
    </row>
    <row r="61" spans="1:15" x14ac:dyDescent="0.25">
      <c r="A61" s="10">
        <v>44178</v>
      </c>
      <c r="B61" s="22"/>
      <c r="C61" s="36" t="s">
        <v>36</v>
      </c>
      <c r="D61" s="1" t="s">
        <v>170</v>
      </c>
      <c r="E61" s="11"/>
      <c r="F61" s="11">
        <v>2200000</v>
      </c>
      <c r="G61" s="2">
        <f t="shared" si="3"/>
        <v>22670801.07</v>
      </c>
      <c r="H61" s="73">
        <v>1920000</v>
      </c>
      <c r="I61" s="40">
        <v>740000</v>
      </c>
      <c r="J61" s="67"/>
      <c r="K61" s="11">
        <f t="shared" si="0"/>
        <v>2660000</v>
      </c>
      <c r="L61" s="2">
        <f t="shared" si="1"/>
        <v>460000</v>
      </c>
      <c r="M61" s="125">
        <f t="shared" si="2"/>
        <v>440000</v>
      </c>
    </row>
    <row r="62" spans="1:15" x14ac:dyDescent="0.25">
      <c r="A62" s="16">
        <v>44178</v>
      </c>
      <c r="B62" s="23"/>
      <c r="C62" s="36" t="s">
        <v>36</v>
      </c>
      <c r="D62" s="1" t="s">
        <v>64</v>
      </c>
      <c r="E62" s="18"/>
      <c r="F62" s="18">
        <v>200000</v>
      </c>
      <c r="G62" s="19">
        <f t="shared" si="3"/>
        <v>22470801.07</v>
      </c>
      <c r="H62" s="74"/>
      <c r="I62" s="75">
        <v>240000</v>
      </c>
      <c r="J62" s="67"/>
      <c r="K62" s="11">
        <f t="shared" si="0"/>
        <v>240000</v>
      </c>
      <c r="L62" s="2">
        <f t="shared" si="1"/>
        <v>40000</v>
      </c>
      <c r="M62" s="125">
        <f t="shared" si="2"/>
        <v>40000</v>
      </c>
    </row>
    <row r="63" spans="1:15" x14ac:dyDescent="0.25">
      <c r="A63" s="10">
        <v>44179</v>
      </c>
      <c r="B63" s="22"/>
      <c r="C63" s="36" t="s">
        <v>36</v>
      </c>
      <c r="D63" s="1" t="s">
        <v>162</v>
      </c>
      <c r="E63" s="11"/>
      <c r="F63" s="11">
        <v>1400000</v>
      </c>
      <c r="G63" s="2">
        <f t="shared" si="3"/>
        <v>21070801.07</v>
      </c>
      <c r="H63" s="73">
        <v>1340000</v>
      </c>
      <c r="I63" s="40">
        <v>330000</v>
      </c>
      <c r="J63" s="67"/>
      <c r="K63" s="11">
        <f t="shared" si="0"/>
        <v>1670000</v>
      </c>
      <c r="L63" s="2">
        <f t="shared" si="1"/>
        <v>270000</v>
      </c>
      <c r="M63" s="125">
        <f t="shared" si="2"/>
        <v>280000</v>
      </c>
    </row>
    <row r="64" spans="1:15" x14ac:dyDescent="0.25">
      <c r="A64" s="10">
        <v>44179</v>
      </c>
      <c r="B64" s="22"/>
      <c r="C64" s="36" t="s">
        <v>36</v>
      </c>
      <c r="D64" s="1" t="s">
        <v>164</v>
      </c>
      <c r="E64" s="11"/>
      <c r="F64" s="11">
        <v>3000000</v>
      </c>
      <c r="G64" s="2">
        <f t="shared" si="3"/>
        <v>18070801.07</v>
      </c>
      <c r="H64" s="73">
        <v>1100000</v>
      </c>
      <c r="I64" s="40">
        <v>2520000</v>
      </c>
      <c r="J64" s="67"/>
      <c r="K64" s="11">
        <f t="shared" si="0"/>
        <v>3620000</v>
      </c>
      <c r="L64" s="2">
        <f t="shared" si="1"/>
        <v>620000</v>
      </c>
      <c r="M64" s="125">
        <f t="shared" si="2"/>
        <v>600000</v>
      </c>
    </row>
    <row r="65" spans="1:14" x14ac:dyDescent="0.25">
      <c r="A65" s="10">
        <v>44180</v>
      </c>
      <c r="B65" s="22"/>
      <c r="C65" s="36" t="s">
        <v>36</v>
      </c>
      <c r="D65" s="1" t="s">
        <v>158</v>
      </c>
      <c r="E65" s="11"/>
      <c r="F65" s="11">
        <v>2200000</v>
      </c>
      <c r="G65" s="2">
        <f t="shared" si="3"/>
        <v>15870801.07</v>
      </c>
      <c r="H65" s="73">
        <v>1920000</v>
      </c>
      <c r="I65" s="40">
        <v>720000</v>
      </c>
      <c r="J65" s="67"/>
      <c r="K65" s="11">
        <f t="shared" si="0"/>
        <v>2640000</v>
      </c>
      <c r="L65" s="2">
        <f t="shared" si="1"/>
        <v>440000</v>
      </c>
      <c r="M65" s="125">
        <f t="shared" si="2"/>
        <v>440000</v>
      </c>
    </row>
    <row r="66" spans="1:14" x14ac:dyDescent="0.25">
      <c r="A66" s="10">
        <v>44180</v>
      </c>
      <c r="B66" s="22"/>
      <c r="C66" s="36" t="s">
        <v>36</v>
      </c>
      <c r="D66" s="1" t="s">
        <v>58</v>
      </c>
      <c r="E66" s="11"/>
      <c r="F66" s="11">
        <v>2100000</v>
      </c>
      <c r="G66" s="2">
        <f t="shared" si="3"/>
        <v>13770801.07</v>
      </c>
      <c r="H66" s="73">
        <v>1320000</v>
      </c>
      <c r="I66" s="40">
        <v>1200000</v>
      </c>
      <c r="J66" s="67"/>
      <c r="K66" s="11">
        <f t="shared" si="0"/>
        <v>2520000</v>
      </c>
      <c r="L66" s="2">
        <f t="shared" si="1"/>
        <v>420000</v>
      </c>
      <c r="M66" s="125">
        <f t="shared" si="2"/>
        <v>420000</v>
      </c>
    </row>
    <row r="67" spans="1:14" x14ac:dyDescent="0.25">
      <c r="A67" s="10">
        <v>44181</v>
      </c>
      <c r="B67" s="22"/>
      <c r="C67" s="36" t="s">
        <v>36</v>
      </c>
      <c r="D67" s="1" t="s">
        <v>231</v>
      </c>
      <c r="E67" s="11"/>
      <c r="F67" s="11">
        <v>4100000</v>
      </c>
      <c r="G67" s="2">
        <f t="shared" si="3"/>
        <v>9670801.0700000003</v>
      </c>
      <c r="H67" s="73"/>
      <c r="I67" s="40">
        <v>4920000</v>
      </c>
      <c r="J67" s="67"/>
      <c r="K67" s="11">
        <f t="shared" si="0"/>
        <v>4920000</v>
      </c>
      <c r="L67" s="2">
        <f t="shared" si="1"/>
        <v>820000</v>
      </c>
      <c r="M67" s="125">
        <f t="shared" si="2"/>
        <v>820000</v>
      </c>
    </row>
    <row r="68" spans="1:14" x14ac:dyDescent="0.25">
      <c r="A68" s="34">
        <v>44181</v>
      </c>
      <c r="B68" s="35"/>
      <c r="C68" s="36" t="s">
        <v>36</v>
      </c>
      <c r="D68" s="36" t="s">
        <v>164</v>
      </c>
      <c r="E68" s="37"/>
      <c r="F68" s="37">
        <v>2800000</v>
      </c>
      <c r="G68" s="38">
        <f t="shared" si="3"/>
        <v>6870801.0700000003</v>
      </c>
      <c r="H68" s="72">
        <v>480000</v>
      </c>
      <c r="I68" s="53">
        <v>2880000</v>
      </c>
      <c r="J68" s="67"/>
      <c r="K68" s="11">
        <f t="shared" si="0"/>
        <v>3360000</v>
      </c>
      <c r="L68" s="2">
        <f t="shared" si="1"/>
        <v>560000</v>
      </c>
      <c r="M68" s="125">
        <f t="shared" si="2"/>
        <v>560000</v>
      </c>
    </row>
    <row r="69" spans="1:14" x14ac:dyDescent="0.25">
      <c r="A69" s="34">
        <v>44182</v>
      </c>
      <c r="B69" s="22"/>
      <c r="C69" s="36" t="s">
        <v>36</v>
      </c>
      <c r="D69" s="1" t="s">
        <v>234</v>
      </c>
      <c r="E69" s="37"/>
      <c r="F69" s="37">
        <v>2500000</v>
      </c>
      <c r="G69" s="38">
        <f t="shared" si="3"/>
        <v>4370801.07</v>
      </c>
      <c r="H69" s="72"/>
      <c r="I69" s="53">
        <v>3000000</v>
      </c>
      <c r="J69" s="67"/>
      <c r="K69" s="11">
        <f t="shared" si="0"/>
        <v>3000000</v>
      </c>
      <c r="L69" s="2">
        <f t="shared" si="1"/>
        <v>500000</v>
      </c>
      <c r="M69" s="125">
        <f t="shared" si="2"/>
        <v>500000</v>
      </c>
      <c r="N69" t="s">
        <v>27</v>
      </c>
    </row>
    <row r="70" spans="1:14" x14ac:dyDescent="0.25">
      <c r="A70" s="10">
        <v>44182</v>
      </c>
      <c r="B70" s="22"/>
      <c r="C70" s="36" t="s">
        <v>36</v>
      </c>
      <c r="D70" s="1" t="s">
        <v>64</v>
      </c>
      <c r="E70" s="11"/>
      <c r="F70" s="11">
        <v>4300000</v>
      </c>
      <c r="G70" s="2">
        <f t="shared" si="3"/>
        <v>70801.070000000298</v>
      </c>
      <c r="H70" s="73"/>
      <c r="I70" s="40">
        <v>5160000</v>
      </c>
      <c r="J70" s="67"/>
      <c r="K70" s="11">
        <f t="shared" ref="K70:K108" si="4">H70+I70-J70</f>
        <v>5160000</v>
      </c>
      <c r="L70" s="2">
        <f t="shared" ref="L70:L84" si="5">H70+I70+J70-F70</f>
        <v>860000</v>
      </c>
      <c r="M70" s="125">
        <f t="shared" ref="M70:M108" si="6">F70*0.2</f>
        <v>860000</v>
      </c>
    </row>
    <row r="71" spans="1:14" x14ac:dyDescent="0.25">
      <c r="A71" s="10">
        <v>44187</v>
      </c>
      <c r="B71" s="22"/>
      <c r="C71" s="36" t="s">
        <v>34</v>
      </c>
      <c r="D71" s="1"/>
      <c r="E71" s="11">
        <v>40000000</v>
      </c>
      <c r="F71" s="11"/>
      <c r="G71" s="2">
        <f t="shared" ref="G71:G108" si="7">G70+E71-F71</f>
        <v>40070801.07</v>
      </c>
      <c r="H71" s="73"/>
      <c r="I71" s="40"/>
      <c r="J71" s="67"/>
      <c r="K71" s="11">
        <f t="shared" si="4"/>
        <v>0</v>
      </c>
      <c r="L71" s="2">
        <f t="shared" si="5"/>
        <v>0</v>
      </c>
      <c r="M71" s="125">
        <f t="shared" si="6"/>
        <v>0</v>
      </c>
    </row>
    <row r="72" spans="1:14" x14ac:dyDescent="0.25">
      <c r="A72" s="10">
        <v>44188</v>
      </c>
      <c r="B72" s="22"/>
      <c r="C72" s="36" t="s">
        <v>36</v>
      </c>
      <c r="D72" s="1" t="s">
        <v>64</v>
      </c>
      <c r="E72" s="11"/>
      <c r="F72" s="11">
        <v>3400000</v>
      </c>
      <c r="G72" s="2">
        <f t="shared" si="7"/>
        <v>36670801.07</v>
      </c>
      <c r="H72" s="73">
        <v>2650000</v>
      </c>
      <c r="I72" s="40">
        <v>1430000</v>
      </c>
      <c r="J72" s="67"/>
      <c r="K72" s="11">
        <f t="shared" si="4"/>
        <v>4080000</v>
      </c>
      <c r="L72" s="2">
        <f t="shared" si="5"/>
        <v>680000</v>
      </c>
      <c r="M72" s="125">
        <f t="shared" si="6"/>
        <v>680000</v>
      </c>
    </row>
    <row r="73" spans="1:14" x14ac:dyDescent="0.25">
      <c r="A73" s="10">
        <v>44188</v>
      </c>
      <c r="B73" s="22"/>
      <c r="C73" s="36" t="s">
        <v>36</v>
      </c>
      <c r="D73" s="1" t="s">
        <v>170</v>
      </c>
      <c r="E73" s="11"/>
      <c r="F73" s="11">
        <v>2600000</v>
      </c>
      <c r="G73" s="2">
        <f t="shared" si="7"/>
        <v>34070801.07</v>
      </c>
      <c r="H73" s="73"/>
      <c r="I73" s="40">
        <v>3120000</v>
      </c>
      <c r="J73" s="67"/>
      <c r="K73" s="11">
        <f t="shared" si="4"/>
        <v>3120000</v>
      </c>
      <c r="L73" s="2">
        <f t="shared" si="5"/>
        <v>520000</v>
      </c>
      <c r="M73" s="125">
        <f t="shared" si="6"/>
        <v>520000</v>
      </c>
    </row>
    <row r="74" spans="1:14" x14ac:dyDescent="0.25">
      <c r="A74" s="10">
        <v>44188</v>
      </c>
      <c r="B74" s="22"/>
      <c r="C74" s="36" t="s">
        <v>36</v>
      </c>
      <c r="D74" s="1" t="s">
        <v>164</v>
      </c>
      <c r="E74" s="11"/>
      <c r="F74" s="11">
        <v>1300000</v>
      </c>
      <c r="G74" s="2">
        <f t="shared" si="7"/>
        <v>32770801.07</v>
      </c>
      <c r="H74" s="73"/>
      <c r="I74" s="40">
        <v>1560000</v>
      </c>
      <c r="J74" s="67"/>
      <c r="K74" s="11">
        <f t="shared" si="4"/>
        <v>1560000</v>
      </c>
      <c r="L74" s="2">
        <f t="shared" si="5"/>
        <v>260000</v>
      </c>
      <c r="M74" s="125">
        <f t="shared" si="6"/>
        <v>260000</v>
      </c>
    </row>
    <row r="75" spans="1:14" x14ac:dyDescent="0.25">
      <c r="A75" s="10">
        <v>44189</v>
      </c>
      <c r="B75" s="22"/>
      <c r="C75" s="36" t="s">
        <v>36</v>
      </c>
      <c r="D75" s="1" t="s">
        <v>170</v>
      </c>
      <c r="E75" s="11"/>
      <c r="F75" s="11">
        <v>4500000</v>
      </c>
      <c r="G75" s="2">
        <f t="shared" si="7"/>
        <v>28270801.07</v>
      </c>
      <c r="H75" s="73"/>
      <c r="I75" s="40">
        <v>5400000</v>
      </c>
      <c r="J75" s="67"/>
      <c r="K75" s="11">
        <f t="shared" si="4"/>
        <v>5400000</v>
      </c>
      <c r="L75" s="2">
        <f t="shared" si="5"/>
        <v>900000</v>
      </c>
      <c r="M75" s="125">
        <f t="shared" si="6"/>
        <v>900000</v>
      </c>
    </row>
    <row r="76" spans="1:14" x14ac:dyDescent="0.25">
      <c r="A76" s="10">
        <v>44189</v>
      </c>
      <c r="B76" s="22"/>
      <c r="C76" s="36" t="s">
        <v>36</v>
      </c>
      <c r="D76" s="1" t="s">
        <v>202</v>
      </c>
      <c r="E76" s="11"/>
      <c r="F76" s="11">
        <v>4000000</v>
      </c>
      <c r="G76" s="2">
        <f t="shared" si="7"/>
        <v>24270801.07</v>
      </c>
      <c r="H76" s="73">
        <v>2180000</v>
      </c>
      <c r="I76" s="40">
        <v>2640000</v>
      </c>
      <c r="J76" s="67"/>
      <c r="K76" s="11">
        <f t="shared" si="4"/>
        <v>4820000</v>
      </c>
      <c r="L76" s="2">
        <f t="shared" si="5"/>
        <v>820000</v>
      </c>
      <c r="M76" s="125">
        <f t="shared" si="6"/>
        <v>800000</v>
      </c>
    </row>
    <row r="77" spans="1:14" x14ac:dyDescent="0.25">
      <c r="A77" s="10">
        <v>44191</v>
      </c>
      <c r="B77" s="22"/>
      <c r="C77" s="36" t="s">
        <v>36</v>
      </c>
      <c r="D77" s="1" t="s">
        <v>211</v>
      </c>
      <c r="E77" s="11"/>
      <c r="F77" s="11">
        <v>1400000</v>
      </c>
      <c r="G77" s="2">
        <f t="shared" si="7"/>
        <v>22870801.07</v>
      </c>
      <c r="H77" s="73">
        <v>140000</v>
      </c>
      <c r="I77" s="40">
        <v>1540000</v>
      </c>
      <c r="J77" s="67"/>
      <c r="K77" s="11">
        <f t="shared" si="4"/>
        <v>1680000</v>
      </c>
      <c r="L77" s="2">
        <f t="shared" si="5"/>
        <v>280000</v>
      </c>
      <c r="M77" s="125">
        <f t="shared" si="6"/>
        <v>280000</v>
      </c>
    </row>
    <row r="78" spans="1:14" x14ac:dyDescent="0.25">
      <c r="A78" s="10">
        <v>44191</v>
      </c>
      <c r="B78" s="22"/>
      <c r="C78" s="36" t="s">
        <v>36</v>
      </c>
      <c r="D78" s="1" t="s">
        <v>249</v>
      </c>
      <c r="E78" s="11"/>
      <c r="F78" s="11">
        <v>3300000</v>
      </c>
      <c r="G78" s="2">
        <f t="shared" si="7"/>
        <v>19570801.07</v>
      </c>
      <c r="H78" s="73">
        <v>2530000</v>
      </c>
      <c r="I78" s="40">
        <v>1440000</v>
      </c>
      <c r="J78" s="67"/>
      <c r="K78" s="11">
        <f t="shared" si="4"/>
        <v>3970000</v>
      </c>
      <c r="L78" s="2">
        <f t="shared" si="5"/>
        <v>670000</v>
      </c>
      <c r="M78" s="125">
        <f t="shared" si="6"/>
        <v>660000</v>
      </c>
    </row>
    <row r="79" spans="1:14" x14ac:dyDescent="0.25">
      <c r="A79" s="10">
        <v>44192</v>
      </c>
      <c r="B79" s="22"/>
      <c r="C79" s="36" t="s">
        <v>36</v>
      </c>
      <c r="D79" s="1" t="s">
        <v>162</v>
      </c>
      <c r="E79" s="11"/>
      <c r="F79" s="11">
        <v>900000</v>
      </c>
      <c r="G79" s="2">
        <f t="shared" si="7"/>
        <v>18670801.07</v>
      </c>
      <c r="H79" s="73"/>
      <c r="I79" s="40">
        <v>1080000</v>
      </c>
      <c r="J79" s="67"/>
      <c r="K79" s="11">
        <f t="shared" si="4"/>
        <v>1080000</v>
      </c>
      <c r="L79" s="2">
        <f t="shared" si="5"/>
        <v>180000</v>
      </c>
      <c r="M79" s="125">
        <f t="shared" si="6"/>
        <v>180000</v>
      </c>
    </row>
    <row r="80" spans="1:14" x14ac:dyDescent="0.25">
      <c r="A80" s="10">
        <v>44192</v>
      </c>
      <c r="B80" s="22"/>
      <c r="C80" s="36" t="s">
        <v>36</v>
      </c>
      <c r="D80" s="1" t="s">
        <v>259</v>
      </c>
      <c r="E80" s="11"/>
      <c r="F80" s="11">
        <v>2400000</v>
      </c>
      <c r="G80" s="2">
        <f t="shared" si="7"/>
        <v>16270801.07</v>
      </c>
      <c r="H80" s="73">
        <v>2190000</v>
      </c>
      <c r="I80" s="40">
        <v>720000</v>
      </c>
      <c r="J80" s="67"/>
      <c r="K80" s="11">
        <f t="shared" si="4"/>
        <v>2910000</v>
      </c>
      <c r="L80" s="2">
        <f t="shared" si="5"/>
        <v>510000</v>
      </c>
      <c r="M80" s="125">
        <f t="shared" si="6"/>
        <v>480000</v>
      </c>
    </row>
    <row r="81" spans="1:13" x14ac:dyDescent="0.25">
      <c r="A81" s="10">
        <v>44193</v>
      </c>
      <c r="B81" s="22"/>
      <c r="C81" s="36" t="s">
        <v>36</v>
      </c>
      <c r="D81" s="1" t="s">
        <v>162</v>
      </c>
      <c r="E81" s="11"/>
      <c r="F81" s="11">
        <v>900000</v>
      </c>
      <c r="G81" s="2">
        <f t="shared" si="7"/>
        <v>15370801.07</v>
      </c>
      <c r="H81" s="73">
        <v>1090000</v>
      </c>
      <c r="I81" s="40"/>
      <c r="J81" s="67"/>
      <c r="K81" s="11">
        <f t="shared" si="4"/>
        <v>1090000</v>
      </c>
      <c r="L81" s="2">
        <f t="shared" si="5"/>
        <v>190000</v>
      </c>
      <c r="M81" s="125">
        <f t="shared" si="6"/>
        <v>180000</v>
      </c>
    </row>
    <row r="82" spans="1:13" x14ac:dyDescent="0.25">
      <c r="A82" s="10">
        <v>44193</v>
      </c>
      <c r="B82" s="22"/>
      <c r="C82" s="36" t="s">
        <v>36</v>
      </c>
      <c r="D82" s="1" t="s">
        <v>58</v>
      </c>
      <c r="E82" s="11"/>
      <c r="F82" s="11">
        <v>900000</v>
      </c>
      <c r="G82" s="2">
        <f t="shared" si="7"/>
        <v>14470801.07</v>
      </c>
      <c r="H82" s="73">
        <v>1090000</v>
      </c>
      <c r="I82" s="40"/>
      <c r="J82" s="67"/>
      <c r="K82" s="11">
        <f t="shared" si="4"/>
        <v>1090000</v>
      </c>
      <c r="L82" s="2">
        <f t="shared" si="5"/>
        <v>190000</v>
      </c>
      <c r="M82" s="125">
        <f t="shared" si="6"/>
        <v>180000</v>
      </c>
    </row>
    <row r="83" spans="1:13" x14ac:dyDescent="0.25">
      <c r="A83" s="10">
        <v>44194</v>
      </c>
      <c r="B83" s="22"/>
      <c r="C83" s="36" t="s">
        <v>36</v>
      </c>
      <c r="D83" s="1" t="s">
        <v>158</v>
      </c>
      <c r="E83" s="11"/>
      <c r="F83" s="11">
        <v>2100000</v>
      </c>
      <c r="G83" s="2">
        <f t="shared" si="7"/>
        <v>12370801.07</v>
      </c>
      <c r="H83" s="73">
        <v>2290000</v>
      </c>
      <c r="I83" s="40">
        <v>240000</v>
      </c>
      <c r="J83" s="67"/>
      <c r="K83" s="11">
        <f t="shared" si="4"/>
        <v>2530000</v>
      </c>
      <c r="L83" s="2">
        <f t="shared" si="5"/>
        <v>430000</v>
      </c>
      <c r="M83" s="125">
        <f t="shared" si="6"/>
        <v>420000</v>
      </c>
    </row>
    <row r="84" spans="1:13" x14ac:dyDescent="0.25">
      <c r="A84" s="10">
        <v>44194</v>
      </c>
      <c r="B84" s="22"/>
      <c r="C84" s="36" t="s">
        <v>36</v>
      </c>
      <c r="D84" s="1" t="s">
        <v>259</v>
      </c>
      <c r="E84" s="11"/>
      <c r="F84" s="11">
        <v>4800000</v>
      </c>
      <c r="G84" s="2">
        <f t="shared" si="7"/>
        <v>7570801.0700000003</v>
      </c>
      <c r="H84" s="73"/>
      <c r="I84" s="175">
        <v>5760000</v>
      </c>
      <c r="J84" s="67"/>
      <c r="K84" s="11">
        <f t="shared" si="4"/>
        <v>5760000</v>
      </c>
      <c r="L84" s="2">
        <f t="shared" si="5"/>
        <v>960000</v>
      </c>
      <c r="M84" s="125">
        <f t="shared" si="6"/>
        <v>960000</v>
      </c>
    </row>
    <row r="85" spans="1:13" x14ac:dyDescent="0.25">
      <c r="A85" s="10">
        <v>44195</v>
      </c>
      <c r="B85" s="22"/>
      <c r="C85" s="36" t="s">
        <v>36</v>
      </c>
      <c r="D85" s="1" t="s">
        <v>158</v>
      </c>
      <c r="E85" s="11"/>
      <c r="F85" s="11">
        <v>3100000</v>
      </c>
      <c r="G85" s="2">
        <f t="shared" si="7"/>
        <v>4470801.07</v>
      </c>
      <c r="H85" s="73"/>
      <c r="I85" s="40">
        <v>3720000</v>
      </c>
      <c r="J85" s="67"/>
      <c r="K85" s="11">
        <f t="shared" si="4"/>
        <v>3720000</v>
      </c>
      <c r="L85" s="2">
        <f t="shared" ref="L85" si="8">H85+I85+J85-F85</f>
        <v>620000</v>
      </c>
      <c r="M85" s="125">
        <f t="shared" si="6"/>
        <v>620000</v>
      </c>
    </row>
    <row r="86" spans="1:13" x14ac:dyDescent="0.25">
      <c r="A86" s="10"/>
      <c r="B86" s="22"/>
      <c r="C86" s="36" t="s">
        <v>36</v>
      </c>
      <c r="D86" s="1"/>
      <c r="E86" s="11"/>
      <c r="F86" s="11">
        <v>4400000</v>
      </c>
      <c r="G86" s="2">
        <f t="shared" si="7"/>
        <v>70801.070000000298</v>
      </c>
      <c r="H86" s="73">
        <v>2300000</v>
      </c>
      <c r="I86" s="40">
        <v>3360000</v>
      </c>
      <c r="J86" s="67"/>
      <c r="K86" s="11">
        <f t="shared" si="4"/>
        <v>5660000</v>
      </c>
      <c r="L86" s="2">
        <f t="shared" ref="L86:L108" si="9">H86+I86+J86-F86</f>
        <v>1260000</v>
      </c>
      <c r="M86" s="125">
        <f t="shared" si="6"/>
        <v>880000</v>
      </c>
    </row>
    <row r="87" spans="1:13" x14ac:dyDescent="0.25">
      <c r="A87" s="10"/>
      <c r="B87" s="22"/>
      <c r="C87" s="36" t="s">
        <v>36</v>
      </c>
      <c r="D87" s="1"/>
      <c r="E87" s="11"/>
      <c r="F87" s="11"/>
      <c r="G87" s="2">
        <f t="shared" si="7"/>
        <v>70801.070000000298</v>
      </c>
      <c r="H87" s="73"/>
      <c r="I87" s="40"/>
      <c r="J87" s="67"/>
      <c r="K87" s="11">
        <f t="shared" si="4"/>
        <v>0</v>
      </c>
      <c r="L87" s="2">
        <f t="shared" si="9"/>
        <v>0</v>
      </c>
      <c r="M87" s="125">
        <f t="shared" si="6"/>
        <v>0</v>
      </c>
    </row>
    <row r="88" spans="1:13" x14ac:dyDescent="0.25">
      <c r="A88" s="10"/>
      <c r="B88" s="22"/>
      <c r="C88" s="36" t="s">
        <v>36</v>
      </c>
      <c r="D88" s="1"/>
      <c r="E88" s="11"/>
      <c r="F88" s="11"/>
      <c r="G88" s="2">
        <f t="shared" si="7"/>
        <v>70801.070000000298</v>
      </c>
      <c r="H88" s="73"/>
      <c r="I88" s="40"/>
      <c r="J88" s="67"/>
      <c r="K88" s="11">
        <f t="shared" si="4"/>
        <v>0</v>
      </c>
      <c r="L88" s="2">
        <f t="shared" si="9"/>
        <v>0</v>
      </c>
      <c r="M88" s="125">
        <f t="shared" si="6"/>
        <v>0</v>
      </c>
    </row>
    <row r="89" spans="1:13" x14ac:dyDescent="0.25">
      <c r="A89" s="10"/>
      <c r="B89" s="22"/>
      <c r="C89" s="36" t="s">
        <v>36</v>
      </c>
      <c r="D89" s="1"/>
      <c r="E89" s="11"/>
      <c r="F89" s="11"/>
      <c r="G89" s="2">
        <f t="shared" si="7"/>
        <v>70801.070000000298</v>
      </c>
      <c r="H89" s="73"/>
      <c r="I89" s="40"/>
      <c r="J89" s="67"/>
      <c r="K89" s="11">
        <f t="shared" si="4"/>
        <v>0</v>
      </c>
      <c r="L89" s="2">
        <f t="shared" si="9"/>
        <v>0</v>
      </c>
      <c r="M89" s="125">
        <f t="shared" si="6"/>
        <v>0</v>
      </c>
    </row>
    <row r="90" spans="1:13" x14ac:dyDescent="0.25">
      <c r="A90" s="10"/>
      <c r="B90" s="22"/>
      <c r="C90" s="36" t="s">
        <v>36</v>
      </c>
      <c r="D90" s="1"/>
      <c r="E90" s="11"/>
      <c r="F90" s="11"/>
      <c r="G90" s="2">
        <f t="shared" si="7"/>
        <v>70801.070000000298</v>
      </c>
      <c r="H90" s="73"/>
      <c r="I90" s="40"/>
      <c r="J90" s="67"/>
      <c r="K90" s="11">
        <f t="shared" si="4"/>
        <v>0</v>
      </c>
      <c r="L90" s="2">
        <f t="shared" si="9"/>
        <v>0</v>
      </c>
      <c r="M90" s="125">
        <f t="shared" si="6"/>
        <v>0</v>
      </c>
    </row>
    <row r="91" spans="1:13" x14ac:dyDescent="0.25">
      <c r="A91" s="10"/>
      <c r="B91" s="22"/>
      <c r="C91" s="36" t="s">
        <v>36</v>
      </c>
      <c r="D91" s="1"/>
      <c r="E91" s="11"/>
      <c r="F91" s="11"/>
      <c r="G91" s="2">
        <f t="shared" si="7"/>
        <v>70801.070000000298</v>
      </c>
      <c r="H91" s="73"/>
      <c r="I91" s="40"/>
      <c r="J91" s="67"/>
      <c r="K91" s="11">
        <f t="shared" si="4"/>
        <v>0</v>
      </c>
      <c r="L91" s="2">
        <f t="shared" si="9"/>
        <v>0</v>
      </c>
      <c r="M91" s="125">
        <f t="shared" si="6"/>
        <v>0</v>
      </c>
    </row>
    <row r="92" spans="1:13" x14ac:dyDescent="0.25">
      <c r="A92" s="10"/>
      <c r="B92" s="22"/>
      <c r="C92" s="36" t="s">
        <v>36</v>
      </c>
      <c r="D92" s="1"/>
      <c r="E92" s="11"/>
      <c r="F92" s="11"/>
      <c r="G92" s="2">
        <f t="shared" si="7"/>
        <v>70801.070000000298</v>
      </c>
      <c r="H92" s="73"/>
      <c r="I92" s="40"/>
      <c r="J92" s="67"/>
      <c r="K92" s="11">
        <f t="shared" si="4"/>
        <v>0</v>
      </c>
      <c r="L92" s="2">
        <f t="shared" si="9"/>
        <v>0</v>
      </c>
      <c r="M92" s="125">
        <f t="shared" si="6"/>
        <v>0</v>
      </c>
    </row>
    <row r="93" spans="1:13" x14ac:dyDescent="0.25">
      <c r="A93" s="10"/>
      <c r="B93" s="22"/>
      <c r="C93" s="36" t="s">
        <v>36</v>
      </c>
      <c r="D93" s="1"/>
      <c r="E93" s="11"/>
      <c r="F93" s="11"/>
      <c r="G93" s="2">
        <f t="shared" si="7"/>
        <v>70801.070000000298</v>
      </c>
      <c r="H93" s="73"/>
      <c r="I93" s="40"/>
      <c r="J93" s="67"/>
      <c r="K93" s="11">
        <f t="shared" si="4"/>
        <v>0</v>
      </c>
      <c r="L93" s="2">
        <f t="shared" si="9"/>
        <v>0</v>
      </c>
      <c r="M93" s="125">
        <f t="shared" si="6"/>
        <v>0</v>
      </c>
    </row>
    <row r="94" spans="1:13" x14ac:dyDescent="0.25">
      <c r="A94" s="10"/>
      <c r="B94" s="22"/>
      <c r="C94" s="36" t="s">
        <v>36</v>
      </c>
      <c r="D94" s="1"/>
      <c r="E94" s="11"/>
      <c r="F94" s="11"/>
      <c r="G94" s="2">
        <f t="shared" si="7"/>
        <v>70801.070000000298</v>
      </c>
      <c r="H94" s="73"/>
      <c r="I94" s="40"/>
      <c r="J94" s="67"/>
      <c r="K94" s="11">
        <f t="shared" si="4"/>
        <v>0</v>
      </c>
      <c r="L94" s="2">
        <f t="shared" si="9"/>
        <v>0</v>
      </c>
      <c r="M94" s="125">
        <f t="shared" si="6"/>
        <v>0</v>
      </c>
    </row>
    <row r="95" spans="1:13" x14ac:dyDescent="0.25">
      <c r="A95" s="10"/>
      <c r="B95" s="22"/>
      <c r="C95" s="36" t="s">
        <v>36</v>
      </c>
      <c r="D95" s="1"/>
      <c r="E95" s="11"/>
      <c r="F95" s="11"/>
      <c r="G95" s="2">
        <f t="shared" si="7"/>
        <v>70801.070000000298</v>
      </c>
      <c r="H95" s="73"/>
      <c r="I95" s="40"/>
      <c r="J95" s="67"/>
      <c r="K95" s="11">
        <f t="shared" si="4"/>
        <v>0</v>
      </c>
      <c r="L95" s="2">
        <f t="shared" si="9"/>
        <v>0</v>
      </c>
      <c r="M95" s="125">
        <f t="shared" si="6"/>
        <v>0</v>
      </c>
    </row>
    <row r="96" spans="1:13" x14ac:dyDescent="0.25">
      <c r="A96" s="10"/>
      <c r="B96" s="22"/>
      <c r="C96" s="36" t="s">
        <v>36</v>
      </c>
      <c r="D96" s="1"/>
      <c r="E96" s="11"/>
      <c r="F96" s="11"/>
      <c r="G96" s="2">
        <f t="shared" si="7"/>
        <v>70801.070000000298</v>
      </c>
      <c r="H96" s="73"/>
      <c r="I96" s="40"/>
      <c r="J96" s="67"/>
      <c r="K96" s="11">
        <f t="shared" si="4"/>
        <v>0</v>
      </c>
      <c r="L96" s="2">
        <f t="shared" si="9"/>
        <v>0</v>
      </c>
      <c r="M96" s="125">
        <f t="shared" si="6"/>
        <v>0</v>
      </c>
    </row>
    <row r="97" spans="1:13" x14ac:dyDescent="0.25">
      <c r="A97" s="10"/>
      <c r="B97" s="22"/>
      <c r="C97" s="36" t="s">
        <v>36</v>
      </c>
      <c r="D97" s="1"/>
      <c r="E97" s="11"/>
      <c r="F97" s="11"/>
      <c r="G97" s="2">
        <f t="shared" si="7"/>
        <v>70801.070000000298</v>
      </c>
      <c r="H97" s="73"/>
      <c r="I97" s="40"/>
      <c r="J97" s="67"/>
      <c r="K97" s="11">
        <f t="shared" si="4"/>
        <v>0</v>
      </c>
      <c r="L97" s="2">
        <f t="shared" si="9"/>
        <v>0</v>
      </c>
      <c r="M97" s="125">
        <f t="shared" si="6"/>
        <v>0</v>
      </c>
    </row>
    <row r="98" spans="1:13" x14ac:dyDescent="0.25">
      <c r="A98" s="10"/>
      <c r="B98" s="22"/>
      <c r="C98" s="36" t="s">
        <v>36</v>
      </c>
      <c r="D98" s="1"/>
      <c r="E98" s="11"/>
      <c r="F98" s="11"/>
      <c r="G98" s="2">
        <f t="shared" si="7"/>
        <v>70801.070000000298</v>
      </c>
      <c r="H98" s="73"/>
      <c r="I98" s="40"/>
      <c r="J98" s="67"/>
      <c r="K98" s="11">
        <f t="shared" si="4"/>
        <v>0</v>
      </c>
      <c r="L98" s="2">
        <f t="shared" si="9"/>
        <v>0</v>
      </c>
      <c r="M98" s="125">
        <f t="shared" si="6"/>
        <v>0</v>
      </c>
    </row>
    <row r="99" spans="1:13" x14ac:dyDescent="0.25">
      <c r="A99" s="10"/>
      <c r="B99" s="22"/>
      <c r="C99" s="36" t="s">
        <v>36</v>
      </c>
      <c r="D99" s="1"/>
      <c r="E99" s="11"/>
      <c r="F99" s="11"/>
      <c r="G99" s="2">
        <f t="shared" si="7"/>
        <v>70801.070000000298</v>
      </c>
      <c r="H99" s="73"/>
      <c r="I99" s="40"/>
      <c r="J99" s="67"/>
      <c r="K99" s="11">
        <f t="shared" si="4"/>
        <v>0</v>
      </c>
      <c r="L99" s="2">
        <f t="shared" si="9"/>
        <v>0</v>
      </c>
      <c r="M99" s="125">
        <f t="shared" si="6"/>
        <v>0</v>
      </c>
    </row>
    <row r="100" spans="1:13" x14ac:dyDescent="0.25">
      <c r="A100" s="10"/>
      <c r="B100" s="22"/>
      <c r="C100" s="36" t="s">
        <v>36</v>
      </c>
      <c r="D100" s="1"/>
      <c r="E100" s="11"/>
      <c r="F100" s="11"/>
      <c r="G100" s="2">
        <f t="shared" si="7"/>
        <v>70801.070000000298</v>
      </c>
      <c r="H100" s="73"/>
      <c r="I100" s="40"/>
      <c r="J100" s="67"/>
      <c r="K100" s="11">
        <f t="shared" si="4"/>
        <v>0</v>
      </c>
      <c r="L100" s="2">
        <f t="shared" si="9"/>
        <v>0</v>
      </c>
      <c r="M100" s="125">
        <f t="shared" si="6"/>
        <v>0</v>
      </c>
    </row>
    <row r="101" spans="1:13" x14ac:dyDescent="0.25">
      <c r="A101" s="10"/>
      <c r="B101" s="22"/>
      <c r="C101" s="36" t="s">
        <v>36</v>
      </c>
      <c r="D101" s="1"/>
      <c r="E101" s="11"/>
      <c r="F101" s="11"/>
      <c r="G101" s="2">
        <f t="shared" si="7"/>
        <v>70801.070000000298</v>
      </c>
      <c r="H101" s="73"/>
      <c r="I101" s="40"/>
      <c r="J101" s="67"/>
      <c r="K101" s="11">
        <f t="shared" si="4"/>
        <v>0</v>
      </c>
      <c r="L101" s="2">
        <f t="shared" si="9"/>
        <v>0</v>
      </c>
      <c r="M101" s="125">
        <f t="shared" si="6"/>
        <v>0</v>
      </c>
    </row>
    <row r="102" spans="1:13" x14ac:dyDescent="0.25">
      <c r="A102" s="10"/>
      <c r="B102" s="22"/>
      <c r="C102" s="36" t="s">
        <v>36</v>
      </c>
      <c r="D102" s="1"/>
      <c r="E102" s="11"/>
      <c r="F102" s="11"/>
      <c r="G102" s="2">
        <f t="shared" si="7"/>
        <v>70801.070000000298</v>
      </c>
      <c r="H102" s="73"/>
      <c r="I102" s="40"/>
      <c r="J102" s="67"/>
      <c r="K102" s="11">
        <f t="shared" si="4"/>
        <v>0</v>
      </c>
      <c r="L102" s="2">
        <f t="shared" si="9"/>
        <v>0</v>
      </c>
      <c r="M102" s="125">
        <f t="shared" si="6"/>
        <v>0</v>
      </c>
    </row>
    <row r="103" spans="1:13" x14ac:dyDescent="0.25">
      <c r="A103" s="10"/>
      <c r="B103" s="22"/>
      <c r="C103" s="36" t="s">
        <v>36</v>
      </c>
      <c r="D103" s="1"/>
      <c r="E103" s="11"/>
      <c r="F103" s="11"/>
      <c r="G103" s="2">
        <f t="shared" si="7"/>
        <v>70801.070000000298</v>
      </c>
      <c r="H103" s="73"/>
      <c r="I103" s="40"/>
      <c r="J103" s="67"/>
      <c r="K103" s="11">
        <f t="shared" si="4"/>
        <v>0</v>
      </c>
      <c r="L103" s="2">
        <f t="shared" si="9"/>
        <v>0</v>
      </c>
      <c r="M103" s="125">
        <f t="shared" si="6"/>
        <v>0</v>
      </c>
    </row>
    <row r="104" spans="1:13" x14ac:dyDescent="0.25">
      <c r="A104" s="10"/>
      <c r="B104" s="22"/>
      <c r="C104" s="36" t="s">
        <v>36</v>
      </c>
      <c r="D104" s="1"/>
      <c r="E104" s="11"/>
      <c r="F104" s="11"/>
      <c r="G104" s="2">
        <f t="shared" si="7"/>
        <v>70801.070000000298</v>
      </c>
      <c r="H104" s="73"/>
      <c r="I104" s="40"/>
      <c r="J104" s="67"/>
      <c r="K104" s="11">
        <f t="shared" si="4"/>
        <v>0</v>
      </c>
      <c r="L104" s="2">
        <f t="shared" si="9"/>
        <v>0</v>
      </c>
      <c r="M104" s="125">
        <f t="shared" si="6"/>
        <v>0</v>
      </c>
    </row>
    <row r="105" spans="1:13" x14ac:dyDescent="0.25">
      <c r="A105" s="10"/>
      <c r="B105" s="22"/>
      <c r="C105" s="36" t="s">
        <v>36</v>
      </c>
      <c r="D105" s="1"/>
      <c r="E105" s="11"/>
      <c r="F105" s="11"/>
      <c r="G105" s="2">
        <f t="shared" si="7"/>
        <v>70801.070000000298</v>
      </c>
      <c r="H105" s="73"/>
      <c r="I105" s="40"/>
      <c r="J105" s="67"/>
      <c r="K105" s="11">
        <f t="shared" si="4"/>
        <v>0</v>
      </c>
      <c r="L105" s="2">
        <f t="shared" si="9"/>
        <v>0</v>
      </c>
      <c r="M105" s="125">
        <f t="shared" si="6"/>
        <v>0</v>
      </c>
    </row>
    <row r="106" spans="1:13" x14ac:dyDescent="0.25">
      <c r="A106" s="10"/>
      <c r="B106" s="22"/>
      <c r="C106" s="36" t="s">
        <v>36</v>
      </c>
      <c r="D106" s="1"/>
      <c r="E106" s="11"/>
      <c r="F106" s="11"/>
      <c r="G106" s="2">
        <f t="shared" si="7"/>
        <v>70801.070000000298</v>
      </c>
      <c r="H106" s="73"/>
      <c r="I106" s="40"/>
      <c r="J106" s="67"/>
      <c r="K106" s="11">
        <f t="shared" si="4"/>
        <v>0</v>
      </c>
      <c r="L106" s="2">
        <f t="shared" si="9"/>
        <v>0</v>
      </c>
      <c r="M106" s="125">
        <f t="shared" si="6"/>
        <v>0</v>
      </c>
    </row>
    <row r="107" spans="1:13" x14ac:dyDescent="0.25">
      <c r="A107" s="10"/>
      <c r="B107" s="22"/>
      <c r="C107" s="36" t="s">
        <v>36</v>
      </c>
      <c r="D107" s="1"/>
      <c r="E107" s="11"/>
      <c r="F107" s="11"/>
      <c r="G107" s="2">
        <f t="shared" si="7"/>
        <v>70801.070000000298</v>
      </c>
      <c r="H107" s="73"/>
      <c r="I107" s="40"/>
      <c r="J107" s="67"/>
      <c r="K107" s="11">
        <f t="shared" si="4"/>
        <v>0</v>
      </c>
      <c r="L107" s="2">
        <f t="shared" si="9"/>
        <v>0</v>
      </c>
      <c r="M107" s="125">
        <f t="shared" si="6"/>
        <v>0</v>
      </c>
    </row>
    <row r="108" spans="1:13" x14ac:dyDescent="0.25">
      <c r="A108" s="10"/>
      <c r="B108" s="22"/>
      <c r="C108" s="36" t="s">
        <v>36</v>
      </c>
      <c r="D108" s="1"/>
      <c r="E108" s="11"/>
      <c r="F108" s="11"/>
      <c r="G108" s="2">
        <f t="shared" si="7"/>
        <v>70801.070000000298</v>
      </c>
      <c r="H108" s="73"/>
      <c r="I108" s="40"/>
      <c r="J108" s="67"/>
      <c r="K108" s="11">
        <f t="shared" si="4"/>
        <v>0</v>
      </c>
      <c r="L108" s="2">
        <f t="shared" si="9"/>
        <v>0</v>
      </c>
      <c r="M108" s="125">
        <f t="shared" si="6"/>
        <v>0</v>
      </c>
    </row>
    <row r="109" spans="1:13" x14ac:dyDescent="0.25">
      <c r="A109" s="10"/>
      <c r="B109" s="22"/>
      <c r="C109" s="36" t="s">
        <v>36</v>
      </c>
      <c r="D109" s="1"/>
      <c r="E109" s="11"/>
      <c r="F109" s="11"/>
      <c r="G109" s="2">
        <f t="shared" ref="G109:G172" si="10">G108+E109-F109</f>
        <v>70801.070000000298</v>
      </c>
      <c r="H109" s="73"/>
      <c r="I109" s="40"/>
      <c r="J109" s="67"/>
      <c r="K109" s="11">
        <f t="shared" ref="K109:K172" si="11">H109+I109-J109</f>
        <v>0</v>
      </c>
      <c r="L109" s="2">
        <f t="shared" ref="L109:L172" si="12">H109+I109+J109-F109</f>
        <v>0</v>
      </c>
      <c r="M109" s="125">
        <f t="shared" ref="M109:M172" si="13">F109*0.2</f>
        <v>0</v>
      </c>
    </row>
    <row r="110" spans="1:13" x14ac:dyDescent="0.25">
      <c r="A110" s="10"/>
      <c r="B110" s="22"/>
      <c r="C110" s="36" t="s">
        <v>36</v>
      </c>
      <c r="D110" s="1"/>
      <c r="E110" s="11"/>
      <c r="F110" s="11"/>
      <c r="G110" s="2">
        <f t="shared" si="10"/>
        <v>70801.070000000298</v>
      </c>
      <c r="H110" s="73"/>
      <c r="I110" s="40"/>
      <c r="J110" s="67"/>
      <c r="K110" s="11">
        <f t="shared" si="11"/>
        <v>0</v>
      </c>
      <c r="L110" s="2">
        <f t="shared" si="12"/>
        <v>0</v>
      </c>
      <c r="M110" s="125">
        <f t="shared" si="13"/>
        <v>0</v>
      </c>
    </row>
    <row r="111" spans="1:13" x14ac:dyDescent="0.25">
      <c r="A111" s="10"/>
      <c r="B111" s="22"/>
      <c r="C111" s="36" t="s">
        <v>36</v>
      </c>
      <c r="D111" s="1"/>
      <c r="E111" s="11"/>
      <c r="F111" s="11"/>
      <c r="G111" s="2">
        <f t="shared" si="10"/>
        <v>70801.070000000298</v>
      </c>
      <c r="H111" s="73"/>
      <c r="I111" s="40"/>
      <c r="J111" s="67"/>
      <c r="K111" s="11">
        <f t="shared" si="11"/>
        <v>0</v>
      </c>
      <c r="L111" s="2">
        <f t="shared" si="12"/>
        <v>0</v>
      </c>
      <c r="M111" s="125">
        <f t="shared" si="13"/>
        <v>0</v>
      </c>
    </row>
    <row r="112" spans="1:13" x14ac:dyDescent="0.25">
      <c r="A112" s="10"/>
      <c r="B112" s="22"/>
      <c r="C112" s="36" t="s">
        <v>36</v>
      </c>
      <c r="D112" s="1"/>
      <c r="E112" s="11"/>
      <c r="F112" s="11"/>
      <c r="G112" s="2">
        <f t="shared" si="10"/>
        <v>70801.070000000298</v>
      </c>
      <c r="H112" s="73"/>
      <c r="I112" s="40"/>
      <c r="J112" s="67"/>
      <c r="K112" s="11">
        <f t="shared" si="11"/>
        <v>0</v>
      </c>
      <c r="L112" s="2">
        <f t="shared" si="12"/>
        <v>0</v>
      </c>
      <c r="M112" s="125">
        <f t="shared" si="13"/>
        <v>0</v>
      </c>
    </row>
    <row r="113" spans="1:13" x14ac:dyDescent="0.25">
      <c r="A113" s="10"/>
      <c r="B113" s="22"/>
      <c r="C113" s="36" t="s">
        <v>36</v>
      </c>
      <c r="D113" s="1"/>
      <c r="E113" s="11"/>
      <c r="F113" s="11"/>
      <c r="G113" s="2">
        <f t="shared" si="10"/>
        <v>70801.070000000298</v>
      </c>
      <c r="H113" s="73"/>
      <c r="I113" s="40"/>
      <c r="J113" s="67"/>
      <c r="K113" s="11">
        <f t="shared" si="11"/>
        <v>0</v>
      </c>
      <c r="L113" s="2">
        <f t="shared" si="12"/>
        <v>0</v>
      </c>
      <c r="M113" s="125">
        <f t="shared" si="13"/>
        <v>0</v>
      </c>
    </row>
    <row r="114" spans="1:13" x14ac:dyDescent="0.25">
      <c r="A114" s="10"/>
      <c r="B114" s="22"/>
      <c r="C114" s="36" t="s">
        <v>36</v>
      </c>
      <c r="D114" s="1"/>
      <c r="E114" s="11"/>
      <c r="F114" s="11"/>
      <c r="G114" s="2">
        <f t="shared" si="10"/>
        <v>70801.070000000298</v>
      </c>
      <c r="H114" s="73"/>
      <c r="I114" s="40"/>
      <c r="J114" s="67"/>
      <c r="K114" s="11">
        <f t="shared" si="11"/>
        <v>0</v>
      </c>
      <c r="L114" s="2">
        <f t="shared" si="12"/>
        <v>0</v>
      </c>
      <c r="M114" s="125">
        <f t="shared" si="13"/>
        <v>0</v>
      </c>
    </row>
    <row r="115" spans="1:13" x14ac:dyDescent="0.25">
      <c r="A115" s="10"/>
      <c r="B115" s="22"/>
      <c r="C115" s="36" t="s">
        <v>36</v>
      </c>
      <c r="D115" s="1"/>
      <c r="E115" s="11"/>
      <c r="F115" s="11"/>
      <c r="G115" s="2">
        <f t="shared" si="10"/>
        <v>70801.070000000298</v>
      </c>
      <c r="H115" s="73"/>
      <c r="I115" s="40"/>
      <c r="J115" s="67"/>
      <c r="K115" s="11">
        <f t="shared" si="11"/>
        <v>0</v>
      </c>
      <c r="L115" s="2">
        <f t="shared" si="12"/>
        <v>0</v>
      </c>
      <c r="M115" s="125">
        <f t="shared" si="13"/>
        <v>0</v>
      </c>
    </row>
    <row r="116" spans="1:13" x14ac:dyDescent="0.25">
      <c r="A116" s="10"/>
      <c r="B116" s="22"/>
      <c r="C116" s="36" t="s">
        <v>36</v>
      </c>
      <c r="D116" s="1"/>
      <c r="E116" s="11"/>
      <c r="F116" s="11"/>
      <c r="G116" s="2">
        <f t="shared" si="10"/>
        <v>70801.070000000298</v>
      </c>
      <c r="H116" s="73"/>
      <c r="I116" s="40"/>
      <c r="J116" s="67"/>
      <c r="K116" s="11">
        <f t="shared" si="11"/>
        <v>0</v>
      </c>
      <c r="L116" s="2">
        <f t="shared" si="12"/>
        <v>0</v>
      </c>
      <c r="M116" s="125">
        <f t="shared" si="13"/>
        <v>0</v>
      </c>
    </row>
    <row r="117" spans="1:13" x14ac:dyDescent="0.25">
      <c r="A117" s="10"/>
      <c r="B117" s="22"/>
      <c r="C117" s="36" t="s">
        <v>36</v>
      </c>
      <c r="D117" s="1"/>
      <c r="E117" s="11"/>
      <c r="F117" s="11"/>
      <c r="G117" s="2">
        <f t="shared" si="10"/>
        <v>70801.070000000298</v>
      </c>
      <c r="H117" s="73"/>
      <c r="I117" s="40"/>
      <c r="J117" s="67"/>
      <c r="K117" s="11">
        <f t="shared" si="11"/>
        <v>0</v>
      </c>
      <c r="L117" s="2">
        <f t="shared" si="12"/>
        <v>0</v>
      </c>
      <c r="M117" s="125">
        <f t="shared" si="13"/>
        <v>0</v>
      </c>
    </row>
    <row r="118" spans="1:13" x14ac:dyDescent="0.25">
      <c r="A118" s="10"/>
      <c r="B118" s="22"/>
      <c r="C118" s="36" t="s">
        <v>36</v>
      </c>
      <c r="D118" s="1"/>
      <c r="E118" s="11"/>
      <c r="F118" s="11"/>
      <c r="G118" s="2">
        <f t="shared" si="10"/>
        <v>70801.070000000298</v>
      </c>
      <c r="H118" s="73"/>
      <c r="I118" s="40"/>
      <c r="J118" s="67"/>
      <c r="K118" s="11">
        <f t="shared" si="11"/>
        <v>0</v>
      </c>
      <c r="L118" s="2">
        <f t="shared" si="12"/>
        <v>0</v>
      </c>
      <c r="M118" s="125">
        <f t="shared" si="13"/>
        <v>0</v>
      </c>
    </row>
    <row r="119" spans="1:13" x14ac:dyDescent="0.25">
      <c r="A119" s="10"/>
      <c r="B119" s="22"/>
      <c r="C119" s="36" t="s">
        <v>36</v>
      </c>
      <c r="D119" s="1"/>
      <c r="E119" s="11"/>
      <c r="F119" s="11"/>
      <c r="G119" s="2">
        <f t="shared" si="10"/>
        <v>70801.070000000298</v>
      </c>
      <c r="H119" s="73"/>
      <c r="I119" s="40"/>
      <c r="J119" s="67"/>
      <c r="K119" s="11">
        <f t="shared" si="11"/>
        <v>0</v>
      </c>
      <c r="L119" s="2">
        <f t="shared" si="12"/>
        <v>0</v>
      </c>
      <c r="M119" s="125">
        <f t="shared" si="13"/>
        <v>0</v>
      </c>
    </row>
    <row r="120" spans="1:13" x14ac:dyDescent="0.25">
      <c r="A120" s="10"/>
      <c r="B120" s="22"/>
      <c r="C120" s="36" t="s">
        <v>36</v>
      </c>
      <c r="D120" s="1"/>
      <c r="E120" s="11"/>
      <c r="F120" s="11"/>
      <c r="G120" s="2">
        <f t="shared" si="10"/>
        <v>70801.070000000298</v>
      </c>
      <c r="H120" s="73"/>
      <c r="I120" s="40"/>
      <c r="J120" s="67"/>
      <c r="K120" s="11">
        <f t="shared" si="11"/>
        <v>0</v>
      </c>
      <c r="L120" s="2">
        <f t="shared" si="12"/>
        <v>0</v>
      </c>
      <c r="M120" s="125">
        <f t="shared" si="13"/>
        <v>0</v>
      </c>
    </row>
    <row r="121" spans="1:13" x14ac:dyDescent="0.25">
      <c r="A121" s="10"/>
      <c r="B121" s="22"/>
      <c r="C121" s="36" t="s">
        <v>36</v>
      </c>
      <c r="D121" s="1"/>
      <c r="E121" s="11"/>
      <c r="F121" s="11"/>
      <c r="G121" s="2">
        <f t="shared" si="10"/>
        <v>70801.070000000298</v>
      </c>
      <c r="H121" s="73"/>
      <c r="I121" s="40"/>
      <c r="J121" s="67"/>
      <c r="K121" s="11">
        <f t="shared" si="11"/>
        <v>0</v>
      </c>
      <c r="L121" s="2">
        <f t="shared" si="12"/>
        <v>0</v>
      </c>
      <c r="M121" s="125">
        <f t="shared" si="13"/>
        <v>0</v>
      </c>
    </row>
    <row r="122" spans="1:13" x14ac:dyDescent="0.25">
      <c r="A122" s="10"/>
      <c r="B122" s="22"/>
      <c r="C122" s="36" t="s">
        <v>36</v>
      </c>
      <c r="D122" s="1"/>
      <c r="E122" s="11"/>
      <c r="F122" s="11"/>
      <c r="G122" s="2">
        <f t="shared" si="10"/>
        <v>70801.070000000298</v>
      </c>
      <c r="H122" s="73"/>
      <c r="I122" s="40"/>
      <c r="J122" s="67"/>
      <c r="K122" s="11">
        <f t="shared" si="11"/>
        <v>0</v>
      </c>
      <c r="L122" s="2">
        <f t="shared" si="12"/>
        <v>0</v>
      </c>
      <c r="M122" s="125">
        <f t="shared" si="13"/>
        <v>0</v>
      </c>
    </row>
    <row r="123" spans="1:13" x14ac:dyDescent="0.25">
      <c r="A123" s="10"/>
      <c r="B123" s="22"/>
      <c r="C123" s="36" t="s">
        <v>36</v>
      </c>
      <c r="D123" s="1"/>
      <c r="E123" s="11"/>
      <c r="F123" s="11"/>
      <c r="G123" s="2">
        <f t="shared" si="10"/>
        <v>70801.070000000298</v>
      </c>
      <c r="H123" s="73"/>
      <c r="I123" s="40"/>
      <c r="J123" s="67"/>
      <c r="K123" s="11">
        <f t="shared" si="11"/>
        <v>0</v>
      </c>
      <c r="L123" s="2">
        <f t="shared" si="12"/>
        <v>0</v>
      </c>
      <c r="M123" s="125">
        <f t="shared" si="13"/>
        <v>0</v>
      </c>
    </row>
    <row r="124" spans="1:13" x14ac:dyDescent="0.25">
      <c r="A124" s="10"/>
      <c r="B124" s="22"/>
      <c r="C124" s="36" t="s">
        <v>36</v>
      </c>
      <c r="D124" s="1"/>
      <c r="E124" s="11"/>
      <c r="F124" s="11"/>
      <c r="G124" s="2">
        <f t="shared" si="10"/>
        <v>70801.070000000298</v>
      </c>
      <c r="H124" s="73"/>
      <c r="I124" s="40"/>
      <c r="J124" s="67"/>
      <c r="K124" s="11">
        <f t="shared" si="11"/>
        <v>0</v>
      </c>
      <c r="L124" s="2">
        <f t="shared" si="12"/>
        <v>0</v>
      </c>
      <c r="M124" s="125">
        <f t="shared" si="13"/>
        <v>0</v>
      </c>
    </row>
    <row r="125" spans="1:13" x14ac:dyDescent="0.25">
      <c r="A125" s="10"/>
      <c r="B125" s="22"/>
      <c r="C125" s="36" t="s">
        <v>36</v>
      </c>
      <c r="D125" s="1"/>
      <c r="E125" s="11"/>
      <c r="F125" s="11"/>
      <c r="G125" s="2">
        <f t="shared" si="10"/>
        <v>70801.070000000298</v>
      </c>
      <c r="H125" s="73"/>
      <c r="I125" s="40"/>
      <c r="J125" s="67"/>
      <c r="K125" s="11">
        <f t="shared" si="11"/>
        <v>0</v>
      </c>
      <c r="L125" s="2">
        <f t="shared" si="12"/>
        <v>0</v>
      </c>
      <c r="M125" s="125">
        <f t="shared" si="13"/>
        <v>0</v>
      </c>
    </row>
    <row r="126" spans="1:13" x14ac:dyDescent="0.25">
      <c r="A126" s="10"/>
      <c r="B126" s="22"/>
      <c r="C126" s="36" t="s">
        <v>36</v>
      </c>
      <c r="D126" s="1"/>
      <c r="E126" s="11"/>
      <c r="F126" s="11"/>
      <c r="G126" s="2">
        <f t="shared" si="10"/>
        <v>70801.070000000298</v>
      </c>
      <c r="H126" s="73"/>
      <c r="I126" s="40"/>
      <c r="J126" s="67"/>
      <c r="K126" s="11">
        <f t="shared" si="11"/>
        <v>0</v>
      </c>
      <c r="L126" s="2">
        <f t="shared" si="12"/>
        <v>0</v>
      </c>
      <c r="M126" s="125">
        <f t="shared" si="13"/>
        <v>0</v>
      </c>
    </row>
    <row r="127" spans="1:13" x14ac:dyDescent="0.25">
      <c r="A127" s="10"/>
      <c r="B127" s="22"/>
      <c r="C127" s="36" t="s">
        <v>36</v>
      </c>
      <c r="D127" s="1"/>
      <c r="E127" s="11"/>
      <c r="F127" s="11"/>
      <c r="G127" s="2">
        <f t="shared" si="10"/>
        <v>70801.070000000298</v>
      </c>
      <c r="H127" s="73"/>
      <c r="I127" s="40"/>
      <c r="J127" s="67"/>
      <c r="K127" s="11">
        <f t="shared" si="11"/>
        <v>0</v>
      </c>
      <c r="L127" s="2">
        <f t="shared" si="12"/>
        <v>0</v>
      </c>
      <c r="M127" s="125">
        <f t="shared" si="13"/>
        <v>0</v>
      </c>
    </row>
    <row r="128" spans="1:13" x14ac:dyDescent="0.25">
      <c r="A128" s="10"/>
      <c r="B128" s="22"/>
      <c r="C128" s="36" t="s">
        <v>36</v>
      </c>
      <c r="D128" s="1"/>
      <c r="E128" s="11"/>
      <c r="F128" s="11"/>
      <c r="G128" s="2">
        <f t="shared" si="10"/>
        <v>70801.070000000298</v>
      </c>
      <c r="H128" s="73"/>
      <c r="I128" s="40"/>
      <c r="J128" s="67"/>
      <c r="K128" s="11">
        <f t="shared" si="11"/>
        <v>0</v>
      </c>
      <c r="L128" s="2">
        <f t="shared" si="12"/>
        <v>0</v>
      </c>
      <c r="M128" s="125">
        <f t="shared" si="13"/>
        <v>0</v>
      </c>
    </row>
    <row r="129" spans="1:13" x14ac:dyDescent="0.25">
      <c r="A129" s="10"/>
      <c r="B129" s="22"/>
      <c r="C129" s="36" t="s">
        <v>36</v>
      </c>
      <c r="D129" s="1"/>
      <c r="E129" s="11"/>
      <c r="F129" s="11"/>
      <c r="G129" s="2">
        <f t="shared" si="10"/>
        <v>70801.070000000298</v>
      </c>
      <c r="H129" s="73"/>
      <c r="I129" s="40"/>
      <c r="J129" s="67"/>
      <c r="K129" s="11">
        <f t="shared" si="11"/>
        <v>0</v>
      </c>
      <c r="L129" s="2">
        <f t="shared" si="12"/>
        <v>0</v>
      </c>
      <c r="M129" s="125">
        <f t="shared" si="13"/>
        <v>0</v>
      </c>
    </row>
    <row r="130" spans="1:13" x14ac:dyDescent="0.25">
      <c r="A130" s="10"/>
      <c r="B130" s="22"/>
      <c r="C130" s="36" t="s">
        <v>36</v>
      </c>
      <c r="D130" s="1"/>
      <c r="E130" s="11"/>
      <c r="F130" s="11"/>
      <c r="G130" s="2">
        <f t="shared" si="10"/>
        <v>70801.070000000298</v>
      </c>
      <c r="H130" s="73"/>
      <c r="I130" s="40"/>
      <c r="J130" s="67"/>
      <c r="K130" s="11">
        <f t="shared" si="11"/>
        <v>0</v>
      </c>
      <c r="L130" s="2">
        <f t="shared" si="12"/>
        <v>0</v>
      </c>
      <c r="M130" s="125">
        <f t="shared" si="13"/>
        <v>0</v>
      </c>
    </row>
    <row r="131" spans="1:13" x14ac:dyDescent="0.25">
      <c r="A131" s="10"/>
      <c r="B131" s="22"/>
      <c r="C131" s="36" t="s">
        <v>36</v>
      </c>
      <c r="D131" s="1"/>
      <c r="E131" s="11"/>
      <c r="F131" s="11"/>
      <c r="G131" s="2">
        <f t="shared" si="10"/>
        <v>70801.070000000298</v>
      </c>
      <c r="H131" s="73"/>
      <c r="I131" s="40"/>
      <c r="J131" s="67"/>
      <c r="K131" s="11">
        <f t="shared" si="11"/>
        <v>0</v>
      </c>
      <c r="L131" s="2">
        <f t="shared" si="12"/>
        <v>0</v>
      </c>
      <c r="M131" s="125">
        <f t="shared" si="13"/>
        <v>0</v>
      </c>
    </row>
    <row r="132" spans="1:13" x14ac:dyDescent="0.25">
      <c r="A132" s="10"/>
      <c r="B132" s="22"/>
      <c r="C132" s="36" t="s">
        <v>36</v>
      </c>
      <c r="D132" s="1"/>
      <c r="E132" s="11"/>
      <c r="F132" s="11"/>
      <c r="G132" s="2">
        <f t="shared" si="10"/>
        <v>70801.070000000298</v>
      </c>
      <c r="H132" s="73"/>
      <c r="I132" s="40"/>
      <c r="J132" s="67"/>
      <c r="K132" s="11">
        <f t="shared" si="11"/>
        <v>0</v>
      </c>
      <c r="L132" s="2">
        <f t="shared" si="12"/>
        <v>0</v>
      </c>
      <c r="M132" s="125">
        <f t="shared" si="13"/>
        <v>0</v>
      </c>
    </row>
    <row r="133" spans="1:13" x14ac:dyDescent="0.25">
      <c r="A133" s="10"/>
      <c r="B133" s="22"/>
      <c r="C133" s="36" t="s">
        <v>36</v>
      </c>
      <c r="D133" s="1"/>
      <c r="E133" s="11"/>
      <c r="F133" s="11"/>
      <c r="G133" s="2">
        <f t="shared" si="10"/>
        <v>70801.070000000298</v>
      </c>
      <c r="H133" s="73"/>
      <c r="I133" s="40"/>
      <c r="J133" s="67"/>
      <c r="K133" s="11">
        <f t="shared" si="11"/>
        <v>0</v>
      </c>
      <c r="L133" s="2">
        <f t="shared" si="12"/>
        <v>0</v>
      </c>
      <c r="M133" s="125">
        <f t="shared" si="13"/>
        <v>0</v>
      </c>
    </row>
    <row r="134" spans="1:13" x14ac:dyDescent="0.25">
      <c r="A134" s="10"/>
      <c r="B134" s="22"/>
      <c r="C134" s="36" t="s">
        <v>36</v>
      </c>
      <c r="D134" s="1"/>
      <c r="E134" s="11"/>
      <c r="F134" s="11"/>
      <c r="G134" s="2">
        <f t="shared" si="10"/>
        <v>70801.070000000298</v>
      </c>
      <c r="H134" s="73"/>
      <c r="I134" s="40"/>
      <c r="J134" s="67"/>
      <c r="K134" s="11">
        <f t="shared" si="11"/>
        <v>0</v>
      </c>
      <c r="L134" s="2">
        <f t="shared" si="12"/>
        <v>0</v>
      </c>
      <c r="M134" s="125">
        <f t="shared" si="13"/>
        <v>0</v>
      </c>
    </row>
    <row r="135" spans="1:13" x14ac:dyDescent="0.25">
      <c r="A135" s="10"/>
      <c r="B135" s="22"/>
      <c r="C135" s="36" t="s">
        <v>36</v>
      </c>
      <c r="D135" s="1"/>
      <c r="E135" s="11"/>
      <c r="F135" s="11"/>
      <c r="G135" s="2">
        <f t="shared" si="10"/>
        <v>70801.070000000298</v>
      </c>
      <c r="H135" s="73"/>
      <c r="I135" s="40"/>
      <c r="J135" s="67"/>
      <c r="K135" s="11">
        <f t="shared" si="11"/>
        <v>0</v>
      </c>
      <c r="L135" s="2">
        <f t="shared" si="12"/>
        <v>0</v>
      </c>
      <c r="M135" s="125">
        <f t="shared" si="13"/>
        <v>0</v>
      </c>
    </row>
    <row r="136" spans="1:13" x14ac:dyDescent="0.25">
      <c r="A136" s="10"/>
      <c r="B136" s="22"/>
      <c r="C136" s="36" t="s">
        <v>36</v>
      </c>
      <c r="D136" s="1"/>
      <c r="E136" s="11"/>
      <c r="F136" s="11"/>
      <c r="G136" s="2">
        <f t="shared" si="10"/>
        <v>70801.070000000298</v>
      </c>
      <c r="H136" s="73"/>
      <c r="I136" s="40"/>
      <c r="J136" s="67"/>
      <c r="K136" s="11">
        <f t="shared" si="11"/>
        <v>0</v>
      </c>
      <c r="L136" s="2">
        <f t="shared" si="12"/>
        <v>0</v>
      </c>
      <c r="M136" s="125">
        <f t="shared" si="13"/>
        <v>0</v>
      </c>
    </row>
    <row r="137" spans="1:13" x14ac:dyDescent="0.25">
      <c r="A137" s="10"/>
      <c r="B137" s="22"/>
      <c r="C137" s="36" t="s">
        <v>36</v>
      </c>
      <c r="D137" s="1"/>
      <c r="E137" s="11"/>
      <c r="F137" s="11"/>
      <c r="G137" s="2">
        <f t="shared" si="10"/>
        <v>70801.070000000298</v>
      </c>
      <c r="H137" s="73"/>
      <c r="I137" s="40"/>
      <c r="J137" s="67"/>
      <c r="K137" s="11">
        <f t="shared" si="11"/>
        <v>0</v>
      </c>
      <c r="L137" s="2">
        <f t="shared" si="12"/>
        <v>0</v>
      </c>
      <c r="M137" s="125">
        <f t="shared" si="13"/>
        <v>0</v>
      </c>
    </row>
    <row r="138" spans="1:13" x14ac:dyDescent="0.25">
      <c r="A138" s="10"/>
      <c r="B138" s="22"/>
      <c r="C138" s="36" t="s">
        <v>36</v>
      </c>
      <c r="D138" s="1"/>
      <c r="E138" s="11"/>
      <c r="F138" s="11"/>
      <c r="G138" s="2">
        <f t="shared" si="10"/>
        <v>70801.070000000298</v>
      </c>
      <c r="H138" s="73"/>
      <c r="I138" s="40"/>
      <c r="J138" s="67"/>
      <c r="K138" s="11">
        <f t="shared" si="11"/>
        <v>0</v>
      </c>
      <c r="L138" s="2">
        <f t="shared" si="12"/>
        <v>0</v>
      </c>
      <c r="M138" s="125">
        <f t="shared" si="13"/>
        <v>0</v>
      </c>
    </row>
    <row r="139" spans="1:13" x14ac:dyDescent="0.25">
      <c r="A139" s="10"/>
      <c r="B139" s="22"/>
      <c r="C139" s="36" t="s">
        <v>36</v>
      </c>
      <c r="D139" s="1"/>
      <c r="E139" s="11"/>
      <c r="F139" s="11"/>
      <c r="G139" s="2">
        <f t="shared" si="10"/>
        <v>70801.070000000298</v>
      </c>
      <c r="H139" s="73"/>
      <c r="I139" s="40"/>
      <c r="J139" s="67"/>
      <c r="K139" s="11">
        <f t="shared" si="11"/>
        <v>0</v>
      </c>
      <c r="L139" s="2">
        <f t="shared" si="12"/>
        <v>0</v>
      </c>
      <c r="M139" s="125">
        <f t="shared" si="13"/>
        <v>0</v>
      </c>
    </row>
    <row r="140" spans="1:13" x14ac:dyDescent="0.25">
      <c r="A140" s="10"/>
      <c r="B140" s="22"/>
      <c r="C140" s="36" t="s">
        <v>36</v>
      </c>
      <c r="D140" s="1"/>
      <c r="E140" s="11"/>
      <c r="F140" s="11"/>
      <c r="G140" s="2">
        <f t="shared" si="10"/>
        <v>70801.070000000298</v>
      </c>
      <c r="H140" s="73"/>
      <c r="I140" s="40"/>
      <c r="J140" s="67"/>
      <c r="K140" s="11">
        <f t="shared" si="11"/>
        <v>0</v>
      </c>
      <c r="L140" s="2">
        <f t="shared" si="12"/>
        <v>0</v>
      </c>
      <c r="M140" s="125">
        <f t="shared" si="13"/>
        <v>0</v>
      </c>
    </row>
    <row r="141" spans="1:13" x14ac:dyDescent="0.25">
      <c r="A141" s="10"/>
      <c r="B141" s="22"/>
      <c r="C141" s="36" t="s">
        <v>36</v>
      </c>
      <c r="D141" s="1"/>
      <c r="E141" s="11"/>
      <c r="F141" s="11"/>
      <c r="G141" s="2">
        <f t="shared" si="10"/>
        <v>70801.070000000298</v>
      </c>
      <c r="H141" s="73"/>
      <c r="I141" s="40"/>
      <c r="J141" s="67"/>
      <c r="K141" s="11">
        <f t="shared" si="11"/>
        <v>0</v>
      </c>
      <c r="L141" s="2">
        <f t="shared" si="12"/>
        <v>0</v>
      </c>
      <c r="M141" s="125">
        <f t="shared" si="13"/>
        <v>0</v>
      </c>
    </row>
    <row r="142" spans="1:13" x14ac:dyDescent="0.25">
      <c r="A142" s="10"/>
      <c r="B142" s="22"/>
      <c r="C142" s="36" t="s">
        <v>36</v>
      </c>
      <c r="D142" s="1"/>
      <c r="E142" s="11"/>
      <c r="F142" s="11"/>
      <c r="G142" s="2">
        <f t="shared" si="10"/>
        <v>70801.070000000298</v>
      </c>
      <c r="H142" s="73"/>
      <c r="I142" s="40"/>
      <c r="J142" s="67"/>
      <c r="K142" s="11">
        <f t="shared" si="11"/>
        <v>0</v>
      </c>
      <c r="L142" s="2">
        <f t="shared" si="12"/>
        <v>0</v>
      </c>
      <c r="M142" s="125">
        <f t="shared" si="13"/>
        <v>0</v>
      </c>
    </row>
    <row r="143" spans="1:13" x14ac:dyDescent="0.25">
      <c r="A143" s="10"/>
      <c r="B143" s="22"/>
      <c r="C143" s="36" t="s">
        <v>36</v>
      </c>
      <c r="D143" s="1"/>
      <c r="E143" s="11"/>
      <c r="F143" s="11"/>
      <c r="G143" s="2">
        <f t="shared" si="10"/>
        <v>70801.070000000298</v>
      </c>
      <c r="H143" s="73"/>
      <c r="I143" s="40"/>
      <c r="J143" s="67"/>
      <c r="K143" s="11">
        <f t="shared" si="11"/>
        <v>0</v>
      </c>
      <c r="L143" s="2">
        <f t="shared" si="12"/>
        <v>0</v>
      </c>
      <c r="M143" s="125">
        <f t="shared" si="13"/>
        <v>0</v>
      </c>
    </row>
    <row r="144" spans="1:13" x14ac:dyDescent="0.25">
      <c r="A144" s="10"/>
      <c r="B144" s="22"/>
      <c r="C144" s="36" t="s">
        <v>36</v>
      </c>
      <c r="D144" s="1"/>
      <c r="E144" s="11"/>
      <c r="F144" s="11"/>
      <c r="G144" s="2">
        <f t="shared" si="10"/>
        <v>70801.070000000298</v>
      </c>
      <c r="H144" s="73"/>
      <c r="I144" s="40"/>
      <c r="J144" s="67"/>
      <c r="K144" s="11">
        <f t="shared" si="11"/>
        <v>0</v>
      </c>
      <c r="L144" s="2">
        <f t="shared" si="12"/>
        <v>0</v>
      </c>
      <c r="M144" s="125">
        <f t="shared" si="13"/>
        <v>0</v>
      </c>
    </row>
    <row r="145" spans="1:13" x14ac:dyDescent="0.25">
      <c r="A145" s="10"/>
      <c r="B145" s="22"/>
      <c r="C145" s="36" t="s">
        <v>36</v>
      </c>
      <c r="D145" s="1"/>
      <c r="E145" s="11"/>
      <c r="F145" s="11"/>
      <c r="G145" s="2">
        <f t="shared" si="10"/>
        <v>70801.070000000298</v>
      </c>
      <c r="H145" s="73"/>
      <c r="I145" s="40"/>
      <c r="J145" s="67"/>
      <c r="K145" s="11">
        <f t="shared" si="11"/>
        <v>0</v>
      </c>
      <c r="L145" s="2">
        <f t="shared" si="12"/>
        <v>0</v>
      </c>
      <c r="M145" s="125">
        <f t="shared" si="13"/>
        <v>0</v>
      </c>
    </row>
    <row r="146" spans="1:13" x14ac:dyDescent="0.25">
      <c r="A146" s="10"/>
      <c r="B146" s="22"/>
      <c r="C146" s="36" t="s">
        <v>36</v>
      </c>
      <c r="D146" s="1"/>
      <c r="E146" s="11"/>
      <c r="F146" s="11"/>
      <c r="G146" s="2">
        <f t="shared" si="10"/>
        <v>70801.070000000298</v>
      </c>
      <c r="H146" s="73"/>
      <c r="I146" s="40"/>
      <c r="J146" s="67"/>
      <c r="K146" s="11">
        <f t="shared" si="11"/>
        <v>0</v>
      </c>
      <c r="L146" s="2">
        <f t="shared" si="12"/>
        <v>0</v>
      </c>
      <c r="M146" s="125">
        <f t="shared" si="13"/>
        <v>0</v>
      </c>
    </row>
    <row r="147" spans="1:13" x14ac:dyDescent="0.25">
      <c r="A147" s="10"/>
      <c r="B147" s="22"/>
      <c r="C147" s="36" t="s">
        <v>36</v>
      </c>
      <c r="D147" s="1"/>
      <c r="E147" s="11"/>
      <c r="F147" s="11"/>
      <c r="G147" s="2">
        <f t="shared" si="10"/>
        <v>70801.070000000298</v>
      </c>
      <c r="H147" s="73"/>
      <c r="I147" s="40"/>
      <c r="J147" s="67"/>
      <c r="K147" s="11">
        <f t="shared" si="11"/>
        <v>0</v>
      </c>
      <c r="L147" s="2">
        <f t="shared" si="12"/>
        <v>0</v>
      </c>
      <c r="M147" s="125">
        <f t="shared" si="13"/>
        <v>0</v>
      </c>
    </row>
    <row r="148" spans="1:13" x14ac:dyDescent="0.25">
      <c r="A148" s="10"/>
      <c r="B148" s="22"/>
      <c r="C148" s="36" t="s">
        <v>36</v>
      </c>
      <c r="D148" s="1"/>
      <c r="E148" s="11"/>
      <c r="F148" s="11"/>
      <c r="G148" s="2">
        <f t="shared" si="10"/>
        <v>70801.070000000298</v>
      </c>
      <c r="H148" s="73"/>
      <c r="I148" s="40"/>
      <c r="J148" s="67"/>
      <c r="K148" s="11">
        <f t="shared" si="11"/>
        <v>0</v>
      </c>
      <c r="L148" s="2">
        <f t="shared" si="12"/>
        <v>0</v>
      </c>
      <c r="M148" s="125">
        <f t="shared" si="13"/>
        <v>0</v>
      </c>
    </row>
    <row r="149" spans="1:13" x14ac:dyDescent="0.25">
      <c r="A149" s="10"/>
      <c r="B149" s="22"/>
      <c r="C149" s="36" t="s">
        <v>36</v>
      </c>
      <c r="D149" s="1"/>
      <c r="E149" s="11"/>
      <c r="F149" s="11"/>
      <c r="G149" s="2">
        <f t="shared" si="10"/>
        <v>70801.070000000298</v>
      </c>
      <c r="H149" s="73"/>
      <c r="I149" s="40"/>
      <c r="J149" s="67"/>
      <c r="K149" s="11">
        <f t="shared" si="11"/>
        <v>0</v>
      </c>
      <c r="L149" s="2">
        <f t="shared" si="12"/>
        <v>0</v>
      </c>
      <c r="M149" s="125">
        <f t="shared" si="13"/>
        <v>0</v>
      </c>
    </row>
    <row r="150" spans="1:13" x14ac:dyDescent="0.25">
      <c r="A150" s="10"/>
      <c r="B150" s="22"/>
      <c r="C150" s="36" t="s">
        <v>36</v>
      </c>
      <c r="D150" s="1"/>
      <c r="E150" s="11"/>
      <c r="F150" s="11"/>
      <c r="G150" s="2">
        <f t="shared" si="10"/>
        <v>70801.070000000298</v>
      </c>
      <c r="H150" s="73"/>
      <c r="I150" s="40"/>
      <c r="J150" s="67"/>
      <c r="K150" s="11">
        <f t="shared" si="11"/>
        <v>0</v>
      </c>
      <c r="L150" s="2">
        <f t="shared" si="12"/>
        <v>0</v>
      </c>
      <c r="M150" s="125">
        <f t="shared" si="13"/>
        <v>0</v>
      </c>
    </row>
    <row r="151" spans="1:13" x14ac:dyDescent="0.25">
      <c r="A151" s="10"/>
      <c r="B151" s="22"/>
      <c r="C151" s="36" t="s">
        <v>36</v>
      </c>
      <c r="D151" s="1"/>
      <c r="E151" s="11"/>
      <c r="F151" s="11"/>
      <c r="G151" s="2">
        <f t="shared" si="10"/>
        <v>70801.070000000298</v>
      </c>
      <c r="H151" s="73"/>
      <c r="I151" s="40"/>
      <c r="J151" s="67"/>
      <c r="K151" s="11">
        <f t="shared" si="11"/>
        <v>0</v>
      </c>
      <c r="L151" s="2">
        <f t="shared" si="12"/>
        <v>0</v>
      </c>
      <c r="M151" s="125">
        <f t="shared" si="13"/>
        <v>0</v>
      </c>
    </row>
    <row r="152" spans="1:13" x14ac:dyDescent="0.25">
      <c r="A152" s="10"/>
      <c r="B152" s="22"/>
      <c r="C152" s="36" t="s">
        <v>36</v>
      </c>
      <c r="D152" s="1"/>
      <c r="E152" s="11"/>
      <c r="F152" s="11"/>
      <c r="G152" s="2">
        <f t="shared" si="10"/>
        <v>70801.070000000298</v>
      </c>
      <c r="H152" s="73"/>
      <c r="I152" s="40"/>
      <c r="J152" s="67"/>
      <c r="K152" s="11">
        <f t="shared" si="11"/>
        <v>0</v>
      </c>
      <c r="L152" s="2">
        <f t="shared" si="12"/>
        <v>0</v>
      </c>
      <c r="M152" s="125">
        <f t="shared" si="13"/>
        <v>0</v>
      </c>
    </row>
    <row r="153" spans="1:13" x14ac:dyDescent="0.25">
      <c r="A153" s="10"/>
      <c r="B153" s="22"/>
      <c r="C153" s="36" t="s">
        <v>36</v>
      </c>
      <c r="D153" s="1"/>
      <c r="E153" s="11"/>
      <c r="F153" s="11"/>
      <c r="G153" s="2">
        <f t="shared" si="10"/>
        <v>70801.070000000298</v>
      </c>
      <c r="H153" s="73"/>
      <c r="I153" s="40"/>
      <c r="J153" s="67"/>
      <c r="K153" s="11">
        <f t="shared" si="11"/>
        <v>0</v>
      </c>
      <c r="L153" s="2">
        <f t="shared" si="12"/>
        <v>0</v>
      </c>
      <c r="M153" s="125">
        <f t="shared" si="13"/>
        <v>0</v>
      </c>
    </row>
    <row r="154" spans="1:13" x14ac:dyDescent="0.25">
      <c r="A154" s="10"/>
      <c r="B154" s="22"/>
      <c r="C154" s="36" t="s">
        <v>36</v>
      </c>
      <c r="D154" s="1"/>
      <c r="E154" s="11"/>
      <c r="F154" s="11"/>
      <c r="G154" s="2">
        <f t="shared" si="10"/>
        <v>70801.070000000298</v>
      </c>
      <c r="H154" s="73"/>
      <c r="I154" s="40"/>
      <c r="J154" s="67"/>
      <c r="K154" s="11">
        <f t="shared" si="11"/>
        <v>0</v>
      </c>
      <c r="L154" s="2">
        <f t="shared" si="12"/>
        <v>0</v>
      </c>
      <c r="M154" s="125">
        <f t="shared" si="13"/>
        <v>0</v>
      </c>
    </row>
    <row r="155" spans="1:13" x14ac:dyDescent="0.25">
      <c r="A155" s="10"/>
      <c r="B155" s="22"/>
      <c r="C155" s="36" t="s">
        <v>36</v>
      </c>
      <c r="D155" s="1"/>
      <c r="E155" s="11"/>
      <c r="F155" s="11"/>
      <c r="G155" s="2">
        <f t="shared" si="10"/>
        <v>70801.070000000298</v>
      </c>
      <c r="H155" s="73"/>
      <c r="I155" s="40"/>
      <c r="J155" s="67"/>
      <c r="K155" s="11">
        <f t="shared" si="11"/>
        <v>0</v>
      </c>
      <c r="L155" s="2">
        <f t="shared" si="12"/>
        <v>0</v>
      </c>
      <c r="M155" s="125">
        <f t="shared" si="13"/>
        <v>0</v>
      </c>
    </row>
    <row r="156" spans="1:13" x14ac:dyDescent="0.25">
      <c r="A156" s="10"/>
      <c r="B156" s="22"/>
      <c r="C156" s="36" t="s">
        <v>36</v>
      </c>
      <c r="D156" s="1"/>
      <c r="E156" s="11"/>
      <c r="F156" s="11"/>
      <c r="G156" s="2">
        <f t="shared" si="10"/>
        <v>70801.070000000298</v>
      </c>
      <c r="H156" s="73"/>
      <c r="I156" s="40"/>
      <c r="J156" s="67"/>
      <c r="K156" s="11">
        <f t="shared" si="11"/>
        <v>0</v>
      </c>
      <c r="L156" s="2">
        <f t="shared" si="12"/>
        <v>0</v>
      </c>
      <c r="M156" s="125">
        <f t="shared" si="13"/>
        <v>0</v>
      </c>
    </row>
    <row r="157" spans="1:13" x14ac:dyDescent="0.25">
      <c r="A157" s="10"/>
      <c r="B157" s="22"/>
      <c r="C157" s="36" t="s">
        <v>36</v>
      </c>
      <c r="D157" s="1"/>
      <c r="E157" s="11"/>
      <c r="F157" s="11"/>
      <c r="G157" s="2">
        <f t="shared" si="10"/>
        <v>70801.070000000298</v>
      </c>
      <c r="H157" s="73"/>
      <c r="I157" s="40"/>
      <c r="J157" s="67"/>
      <c r="K157" s="11">
        <f t="shared" si="11"/>
        <v>0</v>
      </c>
      <c r="L157" s="2">
        <f t="shared" si="12"/>
        <v>0</v>
      </c>
      <c r="M157" s="125">
        <f t="shared" si="13"/>
        <v>0</v>
      </c>
    </row>
    <row r="158" spans="1:13" x14ac:dyDescent="0.25">
      <c r="A158" s="10"/>
      <c r="B158" s="22"/>
      <c r="C158" s="36" t="s">
        <v>36</v>
      </c>
      <c r="D158" s="1"/>
      <c r="E158" s="11"/>
      <c r="F158" s="11"/>
      <c r="G158" s="2">
        <f t="shared" si="10"/>
        <v>70801.070000000298</v>
      </c>
      <c r="H158" s="73"/>
      <c r="I158" s="40"/>
      <c r="J158" s="67"/>
      <c r="K158" s="11">
        <f t="shared" si="11"/>
        <v>0</v>
      </c>
      <c r="L158" s="2">
        <f t="shared" si="12"/>
        <v>0</v>
      </c>
      <c r="M158" s="125">
        <f t="shared" si="13"/>
        <v>0</v>
      </c>
    </row>
    <row r="159" spans="1:13" x14ac:dyDescent="0.25">
      <c r="A159" s="10"/>
      <c r="B159" s="22"/>
      <c r="C159" s="36" t="s">
        <v>36</v>
      </c>
      <c r="D159" s="1"/>
      <c r="E159" s="11"/>
      <c r="F159" s="11"/>
      <c r="G159" s="2">
        <f t="shared" si="10"/>
        <v>70801.070000000298</v>
      </c>
      <c r="H159" s="73"/>
      <c r="I159" s="40"/>
      <c r="J159" s="67"/>
      <c r="K159" s="11">
        <f t="shared" si="11"/>
        <v>0</v>
      </c>
      <c r="L159" s="2">
        <f t="shared" si="12"/>
        <v>0</v>
      </c>
      <c r="M159" s="125">
        <f t="shared" si="13"/>
        <v>0</v>
      </c>
    </row>
    <row r="160" spans="1:13" x14ac:dyDescent="0.25">
      <c r="A160" s="10"/>
      <c r="B160" s="22"/>
      <c r="C160" s="36" t="s">
        <v>36</v>
      </c>
      <c r="D160" s="1"/>
      <c r="E160" s="11"/>
      <c r="F160" s="11"/>
      <c r="G160" s="2">
        <f t="shared" si="10"/>
        <v>70801.070000000298</v>
      </c>
      <c r="H160" s="73"/>
      <c r="I160" s="40"/>
      <c r="J160" s="67"/>
      <c r="K160" s="11">
        <f t="shared" si="11"/>
        <v>0</v>
      </c>
      <c r="L160" s="2">
        <f t="shared" si="12"/>
        <v>0</v>
      </c>
      <c r="M160" s="125">
        <f t="shared" si="13"/>
        <v>0</v>
      </c>
    </row>
    <row r="161" spans="1:13" x14ac:dyDescent="0.25">
      <c r="A161" s="10"/>
      <c r="B161" s="22"/>
      <c r="C161" s="36" t="s">
        <v>36</v>
      </c>
      <c r="D161" s="1"/>
      <c r="E161" s="11"/>
      <c r="F161" s="11"/>
      <c r="G161" s="2">
        <f t="shared" si="10"/>
        <v>70801.070000000298</v>
      </c>
      <c r="H161" s="73"/>
      <c r="I161" s="40"/>
      <c r="J161" s="67"/>
      <c r="K161" s="11">
        <f t="shared" si="11"/>
        <v>0</v>
      </c>
      <c r="L161" s="2">
        <f t="shared" si="12"/>
        <v>0</v>
      </c>
      <c r="M161" s="125">
        <f t="shared" si="13"/>
        <v>0</v>
      </c>
    </row>
    <row r="162" spans="1:13" x14ac:dyDescent="0.25">
      <c r="A162" s="10"/>
      <c r="B162" s="22"/>
      <c r="C162" s="36" t="s">
        <v>36</v>
      </c>
      <c r="D162" s="1"/>
      <c r="E162" s="11"/>
      <c r="F162" s="11"/>
      <c r="G162" s="2">
        <f t="shared" si="10"/>
        <v>70801.070000000298</v>
      </c>
      <c r="H162" s="73"/>
      <c r="I162" s="40"/>
      <c r="J162" s="67"/>
      <c r="K162" s="11">
        <f t="shared" si="11"/>
        <v>0</v>
      </c>
      <c r="L162" s="2">
        <f t="shared" si="12"/>
        <v>0</v>
      </c>
      <c r="M162" s="125">
        <f t="shared" si="13"/>
        <v>0</v>
      </c>
    </row>
    <row r="163" spans="1:13" x14ac:dyDescent="0.25">
      <c r="A163" s="10"/>
      <c r="B163" s="22"/>
      <c r="C163" s="36" t="s">
        <v>36</v>
      </c>
      <c r="D163" s="1"/>
      <c r="E163" s="11"/>
      <c r="F163" s="11"/>
      <c r="G163" s="2">
        <f t="shared" si="10"/>
        <v>70801.070000000298</v>
      </c>
      <c r="H163" s="73"/>
      <c r="I163" s="40"/>
      <c r="J163" s="67"/>
      <c r="K163" s="11">
        <f t="shared" si="11"/>
        <v>0</v>
      </c>
      <c r="L163" s="2">
        <f t="shared" si="12"/>
        <v>0</v>
      </c>
      <c r="M163" s="125">
        <f t="shared" si="13"/>
        <v>0</v>
      </c>
    </row>
    <row r="164" spans="1:13" x14ac:dyDescent="0.25">
      <c r="A164" s="10"/>
      <c r="B164" s="22"/>
      <c r="C164" s="36" t="s">
        <v>36</v>
      </c>
      <c r="D164" s="1"/>
      <c r="E164" s="11"/>
      <c r="F164" s="11"/>
      <c r="G164" s="2">
        <f t="shared" si="10"/>
        <v>70801.070000000298</v>
      </c>
      <c r="H164" s="73"/>
      <c r="I164" s="40"/>
      <c r="J164" s="67"/>
      <c r="K164" s="11">
        <f t="shared" si="11"/>
        <v>0</v>
      </c>
      <c r="L164" s="2">
        <f t="shared" si="12"/>
        <v>0</v>
      </c>
      <c r="M164" s="125">
        <f t="shared" si="13"/>
        <v>0</v>
      </c>
    </row>
    <row r="165" spans="1:13" x14ac:dyDescent="0.25">
      <c r="A165" s="10"/>
      <c r="B165" s="22"/>
      <c r="C165" s="36" t="s">
        <v>36</v>
      </c>
      <c r="D165" s="1"/>
      <c r="E165" s="11"/>
      <c r="F165" s="11"/>
      <c r="G165" s="2">
        <f t="shared" si="10"/>
        <v>70801.070000000298</v>
      </c>
      <c r="H165" s="73"/>
      <c r="I165" s="40"/>
      <c r="J165" s="67"/>
      <c r="K165" s="11">
        <f t="shared" si="11"/>
        <v>0</v>
      </c>
      <c r="L165" s="2">
        <f t="shared" si="12"/>
        <v>0</v>
      </c>
      <c r="M165" s="125">
        <f t="shared" si="13"/>
        <v>0</v>
      </c>
    </row>
    <row r="166" spans="1:13" x14ac:dyDescent="0.25">
      <c r="A166" s="10"/>
      <c r="B166" s="22"/>
      <c r="C166" s="36" t="s">
        <v>36</v>
      </c>
      <c r="D166" s="1"/>
      <c r="E166" s="11"/>
      <c r="F166" s="11"/>
      <c r="G166" s="2">
        <f t="shared" si="10"/>
        <v>70801.070000000298</v>
      </c>
      <c r="H166" s="73"/>
      <c r="I166" s="40"/>
      <c r="J166" s="67"/>
      <c r="K166" s="11">
        <f t="shared" si="11"/>
        <v>0</v>
      </c>
      <c r="L166" s="2">
        <f t="shared" si="12"/>
        <v>0</v>
      </c>
      <c r="M166" s="125">
        <f t="shared" si="13"/>
        <v>0</v>
      </c>
    </row>
    <row r="167" spans="1:13" x14ac:dyDescent="0.25">
      <c r="A167" s="10"/>
      <c r="B167" s="22"/>
      <c r="C167" s="36" t="s">
        <v>36</v>
      </c>
      <c r="D167" s="1"/>
      <c r="E167" s="11"/>
      <c r="F167" s="11"/>
      <c r="G167" s="2">
        <f t="shared" si="10"/>
        <v>70801.070000000298</v>
      </c>
      <c r="H167" s="73"/>
      <c r="I167" s="40"/>
      <c r="J167" s="67"/>
      <c r="K167" s="11">
        <f t="shared" si="11"/>
        <v>0</v>
      </c>
      <c r="L167" s="2">
        <f t="shared" si="12"/>
        <v>0</v>
      </c>
      <c r="M167" s="125">
        <f t="shared" si="13"/>
        <v>0</v>
      </c>
    </row>
    <row r="168" spans="1:13" x14ac:dyDescent="0.25">
      <c r="A168" s="10"/>
      <c r="B168" s="22"/>
      <c r="C168" s="36" t="s">
        <v>36</v>
      </c>
      <c r="D168" s="1"/>
      <c r="E168" s="11"/>
      <c r="F168" s="11"/>
      <c r="G168" s="2">
        <f t="shared" si="10"/>
        <v>70801.070000000298</v>
      </c>
      <c r="H168" s="73"/>
      <c r="I168" s="40"/>
      <c r="J168" s="67"/>
      <c r="K168" s="11">
        <f t="shared" si="11"/>
        <v>0</v>
      </c>
      <c r="L168" s="2">
        <f t="shared" si="12"/>
        <v>0</v>
      </c>
      <c r="M168" s="125">
        <f t="shared" si="13"/>
        <v>0</v>
      </c>
    </row>
    <row r="169" spans="1:13" x14ac:dyDescent="0.25">
      <c r="A169" s="10"/>
      <c r="B169" s="22"/>
      <c r="C169" s="36" t="s">
        <v>36</v>
      </c>
      <c r="D169" s="1"/>
      <c r="E169" s="11"/>
      <c r="F169" s="11"/>
      <c r="G169" s="2">
        <f t="shared" si="10"/>
        <v>70801.070000000298</v>
      </c>
      <c r="H169" s="73"/>
      <c r="I169" s="40"/>
      <c r="J169" s="67"/>
      <c r="K169" s="11">
        <f t="shared" si="11"/>
        <v>0</v>
      </c>
      <c r="L169" s="2">
        <f t="shared" si="12"/>
        <v>0</v>
      </c>
      <c r="M169" s="125">
        <f t="shared" si="13"/>
        <v>0</v>
      </c>
    </row>
    <row r="170" spans="1:13" x14ac:dyDescent="0.25">
      <c r="A170" s="10"/>
      <c r="B170" s="22"/>
      <c r="C170" s="36" t="s">
        <v>36</v>
      </c>
      <c r="D170" s="1"/>
      <c r="E170" s="11"/>
      <c r="F170" s="11"/>
      <c r="G170" s="2">
        <f t="shared" si="10"/>
        <v>70801.070000000298</v>
      </c>
      <c r="H170" s="73"/>
      <c r="I170" s="40"/>
      <c r="J170" s="67"/>
      <c r="K170" s="11">
        <f t="shared" si="11"/>
        <v>0</v>
      </c>
      <c r="L170" s="2">
        <f t="shared" si="12"/>
        <v>0</v>
      </c>
      <c r="M170" s="125">
        <f t="shared" si="13"/>
        <v>0</v>
      </c>
    </row>
    <row r="171" spans="1:13" x14ac:dyDescent="0.25">
      <c r="A171" s="10"/>
      <c r="B171" s="22"/>
      <c r="C171" s="36" t="s">
        <v>36</v>
      </c>
      <c r="D171" s="1"/>
      <c r="E171" s="11"/>
      <c r="F171" s="11"/>
      <c r="G171" s="2">
        <f t="shared" si="10"/>
        <v>70801.070000000298</v>
      </c>
      <c r="H171" s="73"/>
      <c r="I171" s="40"/>
      <c r="J171" s="67"/>
      <c r="K171" s="11">
        <f t="shared" si="11"/>
        <v>0</v>
      </c>
      <c r="L171" s="2">
        <f t="shared" si="12"/>
        <v>0</v>
      </c>
      <c r="M171" s="125">
        <f t="shared" si="13"/>
        <v>0</v>
      </c>
    </row>
    <row r="172" spans="1:13" x14ac:dyDescent="0.25">
      <c r="A172" s="10"/>
      <c r="B172" s="22"/>
      <c r="C172" s="36" t="s">
        <v>36</v>
      </c>
      <c r="D172" s="1"/>
      <c r="E172" s="11"/>
      <c r="F172" s="11"/>
      <c r="G172" s="2">
        <f t="shared" si="10"/>
        <v>70801.070000000298</v>
      </c>
      <c r="H172" s="73"/>
      <c r="I172" s="40"/>
      <c r="J172" s="67"/>
      <c r="K172" s="11">
        <f t="shared" si="11"/>
        <v>0</v>
      </c>
      <c r="L172" s="2">
        <f t="shared" si="12"/>
        <v>0</v>
      </c>
      <c r="M172" s="125">
        <f t="shared" si="13"/>
        <v>0</v>
      </c>
    </row>
    <row r="173" spans="1:13" x14ac:dyDescent="0.25">
      <c r="A173" s="10"/>
      <c r="B173" s="22"/>
      <c r="C173" s="36" t="s">
        <v>36</v>
      </c>
      <c r="D173" s="1"/>
      <c r="E173" s="11"/>
      <c r="F173" s="11"/>
      <c r="G173" s="2">
        <f t="shared" ref="G173:G236" si="14">G172+E173-F173</f>
        <v>70801.070000000298</v>
      </c>
      <c r="H173" s="73"/>
      <c r="I173" s="40"/>
      <c r="J173" s="67"/>
      <c r="K173" s="11">
        <f t="shared" ref="K173:K236" si="15">H173+I173-J173</f>
        <v>0</v>
      </c>
      <c r="L173" s="2">
        <f t="shared" ref="L173:L236" si="16">H173+I173+J173-F173</f>
        <v>0</v>
      </c>
      <c r="M173" s="125">
        <f t="shared" ref="M173:M236" si="17">F173*0.2</f>
        <v>0</v>
      </c>
    </row>
    <row r="174" spans="1:13" x14ac:dyDescent="0.25">
      <c r="A174" s="10"/>
      <c r="B174" s="22"/>
      <c r="C174" s="36" t="s">
        <v>36</v>
      </c>
      <c r="D174" s="1"/>
      <c r="E174" s="11"/>
      <c r="F174" s="11"/>
      <c r="G174" s="2">
        <f t="shared" si="14"/>
        <v>70801.070000000298</v>
      </c>
      <c r="H174" s="73"/>
      <c r="I174" s="40"/>
      <c r="J174" s="67"/>
      <c r="K174" s="11">
        <f t="shared" si="15"/>
        <v>0</v>
      </c>
      <c r="L174" s="2">
        <f t="shared" si="16"/>
        <v>0</v>
      </c>
      <c r="M174" s="125">
        <f t="shared" si="17"/>
        <v>0</v>
      </c>
    </row>
    <row r="175" spans="1:13" x14ac:dyDescent="0.25">
      <c r="A175" s="10"/>
      <c r="B175" s="22"/>
      <c r="C175" s="36" t="s">
        <v>36</v>
      </c>
      <c r="D175" s="1"/>
      <c r="E175" s="11"/>
      <c r="F175" s="11"/>
      <c r="G175" s="2">
        <f t="shared" si="14"/>
        <v>70801.070000000298</v>
      </c>
      <c r="H175" s="73"/>
      <c r="I175" s="40"/>
      <c r="J175" s="67"/>
      <c r="K175" s="11">
        <f t="shared" si="15"/>
        <v>0</v>
      </c>
      <c r="L175" s="2">
        <f t="shared" si="16"/>
        <v>0</v>
      </c>
      <c r="M175" s="125">
        <f t="shared" si="17"/>
        <v>0</v>
      </c>
    </row>
    <row r="176" spans="1:13" x14ac:dyDescent="0.25">
      <c r="A176" s="10"/>
      <c r="B176" s="22"/>
      <c r="C176" s="36" t="s">
        <v>36</v>
      </c>
      <c r="D176" s="1"/>
      <c r="E176" s="11"/>
      <c r="F176" s="11"/>
      <c r="G176" s="2">
        <f t="shared" si="14"/>
        <v>70801.070000000298</v>
      </c>
      <c r="H176" s="73"/>
      <c r="I176" s="40"/>
      <c r="J176" s="67"/>
      <c r="K176" s="11">
        <f t="shared" si="15"/>
        <v>0</v>
      </c>
      <c r="L176" s="2">
        <f t="shared" si="16"/>
        <v>0</v>
      </c>
      <c r="M176" s="125">
        <f t="shared" si="17"/>
        <v>0</v>
      </c>
    </row>
    <row r="177" spans="1:13" x14ac:dyDescent="0.25">
      <c r="A177" s="10"/>
      <c r="B177" s="22"/>
      <c r="C177" s="36" t="s">
        <v>36</v>
      </c>
      <c r="D177" s="1"/>
      <c r="E177" s="11"/>
      <c r="F177" s="11"/>
      <c r="G177" s="2">
        <f t="shared" si="14"/>
        <v>70801.070000000298</v>
      </c>
      <c r="H177" s="73"/>
      <c r="I177" s="40"/>
      <c r="J177" s="67"/>
      <c r="K177" s="11">
        <f t="shared" si="15"/>
        <v>0</v>
      </c>
      <c r="L177" s="2">
        <f t="shared" si="16"/>
        <v>0</v>
      </c>
      <c r="M177" s="125">
        <f t="shared" si="17"/>
        <v>0</v>
      </c>
    </row>
    <row r="178" spans="1:13" x14ac:dyDescent="0.25">
      <c r="A178" s="10"/>
      <c r="B178" s="22"/>
      <c r="C178" s="36" t="s">
        <v>36</v>
      </c>
      <c r="D178" s="1"/>
      <c r="E178" s="11"/>
      <c r="F178" s="11"/>
      <c r="G178" s="2">
        <f t="shared" si="14"/>
        <v>70801.070000000298</v>
      </c>
      <c r="H178" s="73"/>
      <c r="I178" s="40"/>
      <c r="J178" s="67"/>
      <c r="K178" s="11">
        <f t="shared" si="15"/>
        <v>0</v>
      </c>
      <c r="L178" s="2">
        <f t="shared" si="16"/>
        <v>0</v>
      </c>
      <c r="M178" s="125">
        <f t="shared" si="17"/>
        <v>0</v>
      </c>
    </row>
    <row r="179" spans="1:13" x14ac:dyDescent="0.25">
      <c r="A179" s="10"/>
      <c r="B179" s="22"/>
      <c r="C179" s="36" t="s">
        <v>36</v>
      </c>
      <c r="D179" s="1"/>
      <c r="E179" s="11"/>
      <c r="F179" s="11"/>
      <c r="G179" s="2">
        <f t="shared" si="14"/>
        <v>70801.070000000298</v>
      </c>
      <c r="H179" s="73"/>
      <c r="I179" s="40"/>
      <c r="J179" s="67"/>
      <c r="K179" s="11">
        <f t="shared" si="15"/>
        <v>0</v>
      </c>
      <c r="L179" s="2">
        <f t="shared" si="16"/>
        <v>0</v>
      </c>
      <c r="M179" s="125">
        <f t="shared" si="17"/>
        <v>0</v>
      </c>
    </row>
    <row r="180" spans="1:13" x14ac:dyDescent="0.25">
      <c r="A180" s="10"/>
      <c r="B180" s="22"/>
      <c r="C180" s="36" t="s">
        <v>36</v>
      </c>
      <c r="D180" s="1"/>
      <c r="E180" s="11"/>
      <c r="F180" s="11"/>
      <c r="G180" s="2">
        <f t="shared" si="14"/>
        <v>70801.070000000298</v>
      </c>
      <c r="H180" s="73"/>
      <c r="I180" s="40"/>
      <c r="J180" s="67"/>
      <c r="K180" s="11">
        <f t="shared" si="15"/>
        <v>0</v>
      </c>
      <c r="L180" s="2">
        <f t="shared" si="16"/>
        <v>0</v>
      </c>
      <c r="M180" s="125">
        <f t="shared" si="17"/>
        <v>0</v>
      </c>
    </row>
    <row r="181" spans="1:13" x14ac:dyDescent="0.25">
      <c r="A181" s="10"/>
      <c r="B181" s="22"/>
      <c r="C181" s="36" t="s">
        <v>36</v>
      </c>
      <c r="D181" s="1"/>
      <c r="E181" s="11"/>
      <c r="F181" s="11"/>
      <c r="G181" s="2">
        <f t="shared" si="14"/>
        <v>70801.070000000298</v>
      </c>
      <c r="H181" s="73"/>
      <c r="I181" s="40"/>
      <c r="J181" s="67"/>
      <c r="K181" s="11">
        <f t="shared" si="15"/>
        <v>0</v>
      </c>
      <c r="L181" s="2">
        <f t="shared" si="16"/>
        <v>0</v>
      </c>
      <c r="M181" s="125">
        <f t="shared" si="17"/>
        <v>0</v>
      </c>
    </row>
    <row r="182" spans="1:13" x14ac:dyDescent="0.25">
      <c r="A182" s="10"/>
      <c r="B182" s="22"/>
      <c r="C182" s="36" t="s">
        <v>36</v>
      </c>
      <c r="D182" s="1"/>
      <c r="E182" s="11"/>
      <c r="F182" s="11"/>
      <c r="G182" s="2">
        <f t="shared" si="14"/>
        <v>70801.070000000298</v>
      </c>
      <c r="H182" s="73"/>
      <c r="I182" s="40"/>
      <c r="J182" s="67"/>
      <c r="K182" s="11">
        <f t="shared" si="15"/>
        <v>0</v>
      </c>
      <c r="L182" s="2">
        <f t="shared" si="16"/>
        <v>0</v>
      </c>
      <c r="M182" s="125">
        <f t="shared" si="17"/>
        <v>0</v>
      </c>
    </row>
    <row r="183" spans="1:13" x14ac:dyDescent="0.25">
      <c r="A183" s="10"/>
      <c r="B183" s="22"/>
      <c r="C183" s="36" t="s">
        <v>36</v>
      </c>
      <c r="D183" s="1"/>
      <c r="E183" s="11"/>
      <c r="F183" s="11"/>
      <c r="G183" s="2">
        <f t="shared" si="14"/>
        <v>70801.070000000298</v>
      </c>
      <c r="H183" s="73"/>
      <c r="I183" s="40"/>
      <c r="J183" s="67"/>
      <c r="K183" s="11">
        <f t="shared" si="15"/>
        <v>0</v>
      </c>
      <c r="L183" s="2">
        <f t="shared" si="16"/>
        <v>0</v>
      </c>
      <c r="M183" s="125">
        <f t="shared" si="17"/>
        <v>0</v>
      </c>
    </row>
    <row r="184" spans="1:13" x14ac:dyDescent="0.25">
      <c r="A184" s="10"/>
      <c r="B184" s="22"/>
      <c r="C184" s="36" t="s">
        <v>36</v>
      </c>
      <c r="D184" s="1"/>
      <c r="E184" s="11"/>
      <c r="F184" s="11"/>
      <c r="G184" s="2">
        <f t="shared" si="14"/>
        <v>70801.070000000298</v>
      </c>
      <c r="H184" s="73"/>
      <c r="I184" s="40"/>
      <c r="J184" s="67"/>
      <c r="K184" s="11">
        <f t="shared" si="15"/>
        <v>0</v>
      </c>
      <c r="L184" s="2">
        <f t="shared" si="16"/>
        <v>0</v>
      </c>
      <c r="M184" s="125">
        <f t="shared" si="17"/>
        <v>0</v>
      </c>
    </row>
    <row r="185" spans="1:13" x14ac:dyDescent="0.25">
      <c r="A185" s="10"/>
      <c r="B185" s="22"/>
      <c r="C185" s="36" t="s">
        <v>36</v>
      </c>
      <c r="D185" s="1"/>
      <c r="E185" s="11"/>
      <c r="F185" s="11"/>
      <c r="G185" s="2">
        <f t="shared" si="14"/>
        <v>70801.070000000298</v>
      </c>
      <c r="H185" s="73"/>
      <c r="I185" s="40"/>
      <c r="J185" s="67"/>
      <c r="K185" s="11">
        <f t="shared" si="15"/>
        <v>0</v>
      </c>
      <c r="L185" s="2">
        <f t="shared" si="16"/>
        <v>0</v>
      </c>
      <c r="M185" s="125">
        <f t="shared" si="17"/>
        <v>0</v>
      </c>
    </row>
    <row r="186" spans="1:13" x14ac:dyDescent="0.25">
      <c r="A186" s="10"/>
      <c r="B186" s="22"/>
      <c r="C186" s="36" t="s">
        <v>36</v>
      </c>
      <c r="D186" s="1"/>
      <c r="E186" s="11"/>
      <c r="F186" s="11"/>
      <c r="G186" s="2">
        <f t="shared" si="14"/>
        <v>70801.070000000298</v>
      </c>
      <c r="H186" s="73"/>
      <c r="I186" s="40"/>
      <c r="J186" s="67"/>
      <c r="K186" s="11">
        <f t="shared" si="15"/>
        <v>0</v>
      </c>
      <c r="L186" s="2">
        <f t="shared" si="16"/>
        <v>0</v>
      </c>
      <c r="M186" s="125">
        <f t="shared" si="17"/>
        <v>0</v>
      </c>
    </row>
    <row r="187" spans="1:13" x14ac:dyDescent="0.25">
      <c r="A187" s="10"/>
      <c r="B187" s="22"/>
      <c r="C187" s="36" t="s">
        <v>36</v>
      </c>
      <c r="D187" s="1"/>
      <c r="E187" s="11"/>
      <c r="F187" s="11"/>
      <c r="G187" s="2">
        <f t="shared" si="14"/>
        <v>70801.070000000298</v>
      </c>
      <c r="H187" s="73"/>
      <c r="I187" s="40"/>
      <c r="J187" s="67"/>
      <c r="K187" s="11">
        <f t="shared" si="15"/>
        <v>0</v>
      </c>
      <c r="L187" s="2">
        <f t="shared" si="16"/>
        <v>0</v>
      </c>
      <c r="M187" s="125">
        <f t="shared" si="17"/>
        <v>0</v>
      </c>
    </row>
    <row r="188" spans="1:13" x14ac:dyDescent="0.25">
      <c r="A188" s="10"/>
      <c r="B188" s="22"/>
      <c r="C188" s="36" t="s">
        <v>36</v>
      </c>
      <c r="D188" s="1"/>
      <c r="E188" s="11"/>
      <c r="F188" s="11"/>
      <c r="G188" s="2">
        <f t="shared" si="14"/>
        <v>70801.070000000298</v>
      </c>
      <c r="H188" s="73"/>
      <c r="I188" s="40"/>
      <c r="J188" s="67"/>
      <c r="K188" s="11">
        <f t="shared" si="15"/>
        <v>0</v>
      </c>
      <c r="L188" s="2">
        <f t="shared" si="16"/>
        <v>0</v>
      </c>
      <c r="M188" s="125">
        <f t="shared" si="17"/>
        <v>0</v>
      </c>
    </row>
    <row r="189" spans="1:13" x14ac:dyDescent="0.25">
      <c r="A189" s="10"/>
      <c r="B189" s="22"/>
      <c r="C189" s="36" t="s">
        <v>36</v>
      </c>
      <c r="D189" s="1"/>
      <c r="E189" s="11"/>
      <c r="F189" s="11"/>
      <c r="G189" s="2">
        <f t="shared" si="14"/>
        <v>70801.070000000298</v>
      </c>
      <c r="H189" s="73"/>
      <c r="I189" s="40"/>
      <c r="J189" s="67"/>
      <c r="K189" s="11">
        <f t="shared" si="15"/>
        <v>0</v>
      </c>
      <c r="L189" s="2">
        <f t="shared" si="16"/>
        <v>0</v>
      </c>
      <c r="M189" s="125">
        <f t="shared" si="17"/>
        <v>0</v>
      </c>
    </row>
    <row r="190" spans="1:13" x14ac:dyDescent="0.25">
      <c r="A190" s="10"/>
      <c r="B190" s="22"/>
      <c r="C190" s="36" t="s">
        <v>36</v>
      </c>
      <c r="D190" s="1"/>
      <c r="E190" s="11"/>
      <c r="F190" s="11"/>
      <c r="G190" s="2">
        <f t="shared" si="14"/>
        <v>70801.070000000298</v>
      </c>
      <c r="H190" s="73"/>
      <c r="I190" s="40"/>
      <c r="J190" s="67"/>
      <c r="K190" s="11">
        <f t="shared" si="15"/>
        <v>0</v>
      </c>
      <c r="L190" s="2">
        <f t="shared" si="16"/>
        <v>0</v>
      </c>
      <c r="M190" s="125">
        <f t="shared" si="17"/>
        <v>0</v>
      </c>
    </row>
    <row r="191" spans="1:13" x14ac:dyDescent="0.25">
      <c r="A191" s="10"/>
      <c r="B191" s="22"/>
      <c r="C191" s="36" t="s">
        <v>36</v>
      </c>
      <c r="D191" s="1"/>
      <c r="E191" s="11"/>
      <c r="F191" s="11"/>
      <c r="G191" s="2">
        <f t="shared" si="14"/>
        <v>70801.070000000298</v>
      </c>
      <c r="H191" s="73"/>
      <c r="I191" s="40"/>
      <c r="J191" s="67"/>
      <c r="K191" s="11">
        <f t="shared" si="15"/>
        <v>0</v>
      </c>
      <c r="L191" s="2">
        <f t="shared" si="16"/>
        <v>0</v>
      </c>
      <c r="M191" s="125">
        <f t="shared" si="17"/>
        <v>0</v>
      </c>
    </row>
    <row r="192" spans="1:13" x14ac:dyDescent="0.25">
      <c r="A192" s="10"/>
      <c r="B192" s="22"/>
      <c r="C192" s="36" t="s">
        <v>36</v>
      </c>
      <c r="D192" s="1"/>
      <c r="E192" s="11"/>
      <c r="F192" s="11"/>
      <c r="G192" s="2">
        <f t="shared" si="14"/>
        <v>70801.070000000298</v>
      </c>
      <c r="H192" s="73"/>
      <c r="I192" s="40"/>
      <c r="J192" s="67"/>
      <c r="K192" s="11">
        <f t="shared" si="15"/>
        <v>0</v>
      </c>
      <c r="L192" s="2">
        <f t="shared" si="16"/>
        <v>0</v>
      </c>
      <c r="M192" s="125">
        <f t="shared" si="17"/>
        <v>0</v>
      </c>
    </row>
    <row r="193" spans="1:13" x14ac:dyDescent="0.25">
      <c r="A193" s="10"/>
      <c r="B193" s="22"/>
      <c r="C193" s="36" t="s">
        <v>36</v>
      </c>
      <c r="D193" s="1"/>
      <c r="E193" s="11"/>
      <c r="F193" s="11"/>
      <c r="G193" s="2">
        <f t="shared" si="14"/>
        <v>70801.070000000298</v>
      </c>
      <c r="H193" s="73"/>
      <c r="I193" s="40"/>
      <c r="J193" s="67"/>
      <c r="K193" s="11">
        <f t="shared" si="15"/>
        <v>0</v>
      </c>
      <c r="L193" s="2">
        <f t="shared" si="16"/>
        <v>0</v>
      </c>
      <c r="M193" s="125">
        <f t="shared" si="17"/>
        <v>0</v>
      </c>
    </row>
    <row r="194" spans="1:13" x14ac:dyDescent="0.25">
      <c r="A194" s="10"/>
      <c r="B194" s="22"/>
      <c r="C194" s="36" t="s">
        <v>36</v>
      </c>
      <c r="D194" s="1"/>
      <c r="E194" s="11"/>
      <c r="F194" s="11"/>
      <c r="G194" s="2">
        <f t="shared" si="14"/>
        <v>70801.070000000298</v>
      </c>
      <c r="H194" s="73"/>
      <c r="I194" s="40"/>
      <c r="J194" s="67"/>
      <c r="K194" s="11">
        <f t="shared" si="15"/>
        <v>0</v>
      </c>
      <c r="L194" s="2">
        <f t="shared" si="16"/>
        <v>0</v>
      </c>
      <c r="M194" s="125">
        <f t="shared" si="17"/>
        <v>0</v>
      </c>
    </row>
    <row r="195" spans="1:13" x14ac:dyDescent="0.25">
      <c r="A195" s="10"/>
      <c r="B195" s="22"/>
      <c r="C195" s="36" t="s">
        <v>36</v>
      </c>
      <c r="D195" s="1"/>
      <c r="E195" s="11"/>
      <c r="F195" s="11"/>
      <c r="G195" s="2">
        <f t="shared" si="14"/>
        <v>70801.070000000298</v>
      </c>
      <c r="H195" s="73"/>
      <c r="I195" s="40"/>
      <c r="J195" s="67"/>
      <c r="K195" s="11">
        <f t="shared" si="15"/>
        <v>0</v>
      </c>
      <c r="L195" s="2">
        <f t="shared" si="16"/>
        <v>0</v>
      </c>
      <c r="M195" s="125">
        <f t="shared" si="17"/>
        <v>0</v>
      </c>
    </row>
    <row r="196" spans="1:13" x14ac:dyDescent="0.25">
      <c r="A196" s="10"/>
      <c r="B196" s="22"/>
      <c r="C196" s="36" t="s">
        <v>36</v>
      </c>
      <c r="D196" s="1"/>
      <c r="E196" s="11"/>
      <c r="F196" s="11"/>
      <c r="G196" s="2">
        <f t="shared" si="14"/>
        <v>70801.070000000298</v>
      </c>
      <c r="H196" s="73"/>
      <c r="I196" s="40"/>
      <c r="J196" s="67"/>
      <c r="K196" s="11">
        <f t="shared" si="15"/>
        <v>0</v>
      </c>
      <c r="L196" s="2">
        <f t="shared" si="16"/>
        <v>0</v>
      </c>
      <c r="M196" s="125">
        <f t="shared" si="17"/>
        <v>0</v>
      </c>
    </row>
    <row r="197" spans="1:13" x14ac:dyDescent="0.25">
      <c r="A197" s="10"/>
      <c r="B197" s="22"/>
      <c r="C197" s="36" t="s">
        <v>36</v>
      </c>
      <c r="D197" s="1"/>
      <c r="E197" s="11"/>
      <c r="F197" s="11"/>
      <c r="G197" s="2">
        <f t="shared" si="14"/>
        <v>70801.070000000298</v>
      </c>
      <c r="H197" s="73"/>
      <c r="I197" s="40"/>
      <c r="J197" s="67"/>
      <c r="K197" s="11">
        <f t="shared" si="15"/>
        <v>0</v>
      </c>
      <c r="L197" s="2">
        <f t="shared" si="16"/>
        <v>0</v>
      </c>
      <c r="M197" s="125">
        <f t="shared" si="17"/>
        <v>0</v>
      </c>
    </row>
    <row r="198" spans="1:13" x14ac:dyDescent="0.25">
      <c r="A198" s="10"/>
      <c r="B198" s="22"/>
      <c r="C198" s="36" t="s">
        <v>36</v>
      </c>
      <c r="D198" s="1"/>
      <c r="E198" s="11"/>
      <c r="F198" s="11"/>
      <c r="G198" s="2">
        <f t="shared" si="14"/>
        <v>70801.070000000298</v>
      </c>
      <c r="H198" s="73"/>
      <c r="I198" s="40"/>
      <c r="J198" s="67"/>
      <c r="K198" s="11">
        <f t="shared" si="15"/>
        <v>0</v>
      </c>
      <c r="L198" s="2">
        <f t="shared" si="16"/>
        <v>0</v>
      </c>
      <c r="M198" s="125">
        <f t="shared" si="17"/>
        <v>0</v>
      </c>
    </row>
    <row r="199" spans="1:13" x14ac:dyDescent="0.25">
      <c r="A199" s="10"/>
      <c r="B199" s="22"/>
      <c r="C199" s="36" t="s">
        <v>36</v>
      </c>
      <c r="D199" s="1"/>
      <c r="E199" s="11"/>
      <c r="F199" s="11"/>
      <c r="G199" s="2">
        <f t="shared" si="14"/>
        <v>70801.070000000298</v>
      </c>
      <c r="H199" s="73"/>
      <c r="I199" s="40"/>
      <c r="J199" s="67"/>
      <c r="K199" s="11">
        <f t="shared" si="15"/>
        <v>0</v>
      </c>
      <c r="L199" s="2">
        <f t="shared" si="16"/>
        <v>0</v>
      </c>
      <c r="M199" s="125">
        <f t="shared" si="17"/>
        <v>0</v>
      </c>
    </row>
    <row r="200" spans="1:13" x14ac:dyDescent="0.25">
      <c r="A200" s="10"/>
      <c r="B200" s="22"/>
      <c r="C200" s="36" t="s">
        <v>36</v>
      </c>
      <c r="D200" s="1"/>
      <c r="E200" s="11"/>
      <c r="F200" s="11"/>
      <c r="G200" s="2">
        <f t="shared" si="14"/>
        <v>70801.070000000298</v>
      </c>
      <c r="H200" s="73"/>
      <c r="I200" s="40"/>
      <c r="J200" s="67"/>
      <c r="K200" s="11">
        <f t="shared" si="15"/>
        <v>0</v>
      </c>
      <c r="L200" s="2">
        <f t="shared" si="16"/>
        <v>0</v>
      </c>
      <c r="M200" s="125">
        <f t="shared" si="17"/>
        <v>0</v>
      </c>
    </row>
    <row r="201" spans="1:13" x14ac:dyDescent="0.25">
      <c r="A201" s="10"/>
      <c r="B201" s="22"/>
      <c r="C201" s="36" t="s">
        <v>36</v>
      </c>
      <c r="D201" s="1"/>
      <c r="E201" s="11"/>
      <c r="F201" s="11"/>
      <c r="G201" s="2">
        <f t="shared" si="14"/>
        <v>70801.070000000298</v>
      </c>
      <c r="H201" s="73"/>
      <c r="I201" s="40"/>
      <c r="J201" s="67"/>
      <c r="K201" s="11">
        <f t="shared" si="15"/>
        <v>0</v>
      </c>
      <c r="L201" s="2">
        <f t="shared" si="16"/>
        <v>0</v>
      </c>
      <c r="M201" s="125">
        <f t="shared" si="17"/>
        <v>0</v>
      </c>
    </row>
    <row r="202" spans="1:13" x14ac:dyDescent="0.25">
      <c r="A202" s="10"/>
      <c r="B202" s="22"/>
      <c r="C202" s="36" t="s">
        <v>36</v>
      </c>
      <c r="D202" s="1"/>
      <c r="E202" s="11"/>
      <c r="F202" s="11"/>
      <c r="G202" s="2">
        <f t="shared" si="14"/>
        <v>70801.070000000298</v>
      </c>
      <c r="H202" s="73"/>
      <c r="I202" s="40"/>
      <c r="J202" s="67"/>
      <c r="K202" s="11">
        <f t="shared" si="15"/>
        <v>0</v>
      </c>
      <c r="L202" s="2">
        <f t="shared" si="16"/>
        <v>0</v>
      </c>
      <c r="M202" s="125">
        <f t="shared" si="17"/>
        <v>0</v>
      </c>
    </row>
    <row r="203" spans="1:13" x14ac:dyDescent="0.25">
      <c r="A203" s="10"/>
      <c r="B203" s="22"/>
      <c r="C203" s="36" t="s">
        <v>36</v>
      </c>
      <c r="D203" s="1"/>
      <c r="E203" s="11"/>
      <c r="F203" s="11"/>
      <c r="G203" s="2">
        <f t="shared" si="14"/>
        <v>70801.070000000298</v>
      </c>
      <c r="H203" s="73"/>
      <c r="I203" s="40"/>
      <c r="J203" s="67"/>
      <c r="K203" s="11">
        <f t="shared" si="15"/>
        <v>0</v>
      </c>
      <c r="L203" s="2">
        <f t="shared" si="16"/>
        <v>0</v>
      </c>
      <c r="M203" s="125">
        <f t="shared" si="17"/>
        <v>0</v>
      </c>
    </row>
    <row r="204" spans="1:13" x14ac:dyDescent="0.25">
      <c r="A204" s="10"/>
      <c r="B204" s="22"/>
      <c r="C204" s="36" t="s">
        <v>36</v>
      </c>
      <c r="D204" s="1"/>
      <c r="E204" s="11"/>
      <c r="F204" s="11"/>
      <c r="G204" s="2">
        <f t="shared" si="14"/>
        <v>70801.070000000298</v>
      </c>
      <c r="H204" s="73"/>
      <c r="I204" s="40"/>
      <c r="J204" s="67"/>
      <c r="K204" s="11">
        <f t="shared" si="15"/>
        <v>0</v>
      </c>
      <c r="L204" s="2">
        <f t="shared" si="16"/>
        <v>0</v>
      </c>
      <c r="M204" s="125">
        <f t="shared" si="17"/>
        <v>0</v>
      </c>
    </row>
    <row r="205" spans="1:13" x14ac:dyDescent="0.25">
      <c r="A205" s="10"/>
      <c r="B205" s="22"/>
      <c r="C205" s="36" t="s">
        <v>36</v>
      </c>
      <c r="D205" s="1"/>
      <c r="E205" s="11"/>
      <c r="F205" s="11"/>
      <c r="G205" s="2">
        <f t="shared" si="14"/>
        <v>70801.070000000298</v>
      </c>
      <c r="H205" s="73"/>
      <c r="I205" s="40"/>
      <c r="J205" s="67"/>
      <c r="K205" s="11">
        <f t="shared" si="15"/>
        <v>0</v>
      </c>
      <c r="L205" s="2">
        <f t="shared" si="16"/>
        <v>0</v>
      </c>
      <c r="M205" s="125">
        <f t="shared" si="17"/>
        <v>0</v>
      </c>
    </row>
    <row r="206" spans="1:13" x14ac:dyDescent="0.25">
      <c r="A206" s="10"/>
      <c r="B206" s="22"/>
      <c r="C206" s="36" t="s">
        <v>36</v>
      </c>
      <c r="D206" s="1"/>
      <c r="E206" s="11"/>
      <c r="F206" s="11"/>
      <c r="G206" s="2">
        <f t="shared" si="14"/>
        <v>70801.070000000298</v>
      </c>
      <c r="H206" s="73"/>
      <c r="I206" s="40"/>
      <c r="J206" s="67"/>
      <c r="K206" s="11">
        <f t="shared" si="15"/>
        <v>0</v>
      </c>
      <c r="L206" s="2">
        <f t="shared" si="16"/>
        <v>0</v>
      </c>
      <c r="M206" s="125">
        <f t="shared" si="17"/>
        <v>0</v>
      </c>
    </row>
    <row r="207" spans="1:13" x14ac:dyDescent="0.25">
      <c r="A207" s="10"/>
      <c r="B207" s="22"/>
      <c r="C207" s="36" t="s">
        <v>36</v>
      </c>
      <c r="D207" s="1"/>
      <c r="E207" s="11"/>
      <c r="F207" s="11"/>
      <c r="G207" s="2">
        <f t="shared" si="14"/>
        <v>70801.070000000298</v>
      </c>
      <c r="H207" s="73"/>
      <c r="I207" s="40"/>
      <c r="J207" s="67"/>
      <c r="K207" s="11">
        <f t="shared" si="15"/>
        <v>0</v>
      </c>
      <c r="L207" s="2">
        <f t="shared" si="16"/>
        <v>0</v>
      </c>
      <c r="M207" s="125">
        <f t="shared" si="17"/>
        <v>0</v>
      </c>
    </row>
    <row r="208" spans="1:13" x14ac:dyDescent="0.25">
      <c r="A208" s="10"/>
      <c r="B208" s="22"/>
      <c r="C208" s="36" t="s">
        <v>36</v>
      </c>
      <c r="D208" s="1"/>
      <c r="E208" s="11"/>
      <c r="F208" s="11"/>
      <c r="G208" s="2">
        <f t="shared" si="14"/>
        <v>70801.070000000298</v>
      </c>
      <c r="H208" s="73"/>
      <c r="I208" s="40"/>
      <c r="J208" s="67"/>
      <c r="K208" s="11">
        <f t="shared" si="15"/>
        <v>0</v>
      </c>
      <c r="L208" s="2">
        <f t="shared" si="16"/>
        <v>0</v>
      </c>
      <c r="M208" s="125">
        <f t="shared" si="17"/>
        <v>0</v>
      </c>
    </row>
    <row r="209" spans="1:13" x14ac:dyDescent="0.25">
      <c r="A209" s="10"/>
      <c r="B209" s="22"/>
      <c r="C209" s="36" t="s">
        <v>36</v>
      </c>
      <c r="D209" s="1"/>
      <c r="E209" s="11"/>
      <c r="F209" s="11"/>
      <c r="G209" s="2">
        <f t="shared" si="14"/>
        <v>70801.070000000298</v>
      </c>
      <c r="H209" s="73"/>
      <c r="I209" s="40"/>
      <c r="J209" s="67"/>
      <c r="K209" s="11">
        <f t="shared" si="15"/>
        <v>0</v>
      </c>
      <c r="L209" s="2">
        <f t="shared" si="16"/>
        <v>0</v>
      </c>
      <c r="M209" s="125">
        <f t="shared" si="17"/>
        <v>0</v>
      </c>
    </row>
    <row r="210" spans="1:13" x14ac:dyDescent="0.25">
      <c r="A210" s="10"/>
      <c r="B210" s="22"/>
      <c r="C210" s="36" t="s">
        <v>36</v>
      </c>
      <c r="D210" s="1"/>
      <c r="E210" s="11"/>
      <c r="F210" s="11"/>
      <c r="G210" s="2">
        <f t="shared" si="14"/>
        <v>70801.070000000298</v>
      </c>
      <c r="H210" s="73"/>
      <c r="I210" s="40"/>
      <c r="J210" s="67"/>
      <c r="K210" s="11">
        <f t="shared" si="15"/>
        <v>0</v>
      </c>
      <c r="L210" s="2">
        <f t="shared" si="16"/>
        <v>0</v>
      </c>
      <c r="M210" s="125">
        <f t="shared" si="17"/>
        <v>0</v>
      </c>
    </row>
    <row r="211" spans="1:13" x14ac:dyDescent="0.25">
      <c r="A211" s="10"/>
      <c r="B211" s="22"/>
      <c r="C211" s="36" t="s">
        <v>36</v>
      </c>
      <c r="D211" s="1"/>
      <c r="E211" s="11"/>
      <c r="F211" s="11"/>
      <c r="G211" s="2">
        <f t="shared" si="14"/>
        <v>70801.070000000298</v>
      </c>
      <c r="H211" s="73"/>
      <c r="I211" s="40"/>
      <c r="J211" s="67"/>
      <c r="K211" s="11">
        <f t="shared" si="15"/>
        <v>0</v>
      </c>
      <c r="L211" s="2">
        <f t="shared" si="16"/>
        <v>0</v>
      </c>
      <c r="M211" s="125">
        <f t="shared" si="17"/>
        <v>0</v>
      </c>
    </row>
    <row r="212" spans="1:13" x14ac:dyDescent="0.25">
      <c r="A212" s="10"/>
      <c r="B212" s="22"/>
      <c r="C212" s="36" t="s">
        <v>36</v>
      </c>
      <c r="D212" s="1"/>
      <c r="E212" s="11"/>
      <c r="F212" s="11"/>
      <c r="G212" s="2">
        <f t="shared" si="14"/>
        <v>70801.070000000298</v>
      </c>
      <c r="H212" s="73"/>
      <c r="I212" s="40"/>
      <c r="J212" s="67"/>
      <c r="K212" s="11">
        <f t="shared" si="15"/>
        <v>0</v>
      </c>
      <c r="L212" s="2">
        <f t="shared" si="16"/>
        <v>0</v>
      </c>
      <c r="M212" s="125">
        <f t="shared" si="17"/>
        <v>0</v>
      </c>
    </row>
    <row r="213" spans="1:13" x14ac:dyDescent="0.25">
      <c r="A213" s="10"/>
      <c r="B213" s="22"/>
      <c r="C213" s="36" t="s">
        <v>36</v>
      </c>
      <c r="D213" s="1"/>
      <c r="E213" s="11"/>
      <c r="F213" s="11"/>
      <c r="G213" s="2">
        <f t="shared" si="14"/>
        <v>70801.070000000298</v>
      </c>
      <c r="H213" s="73"/>
      <c r="I213" s="40"/>
      <c r="J213" s="67"/>
      <c r="K213" s="11">
        <f t="shared" si="15"/>
        <v>0</v>
      </c>
      <c r="L213" s="2">
        <f t="shared" si="16"/>
        <v>0</v>
      </c>
      <c r="M213" s="125">
        <f t="shared" si="17"/>
        <v>0</v>
      </c>
    </row>
    <row r="214" spans="1:13" x14ac:dyDescent="0.25">
      <c r="A214" s="10"/>
      <c r="B214" s="22"/>
      <c r="C214" s="36" t="s">
        <v>36</v>
      </c>
      <c r="D214" s="1"/>
      <c r="E214" s="11"/>
      <c r="F214" s="11"/>
      <c r="G214" s="2">
        <f t="shared" si="14"/>
        <v>70801.070000000298</v>
      </c>
      <c r="H214" s="73"/>
      <c r="I214" s="40"/>
      <c r="J214" s="67"/>
      <c r="K214" s="11">
        <f t="shared" si="15"/>
        <v>0</v>
      </c>
      <c r="L214" s="2">
        <f t="shared" si="16"/>
        <v>0</v>
      </c>
      <c r="M214" s="125">
        <f t="shared" si="17"/>
        <v>0</v>
      </c>
    </row>
    <row r="215" spans="1:13" x14ac:dyDescent="0.25">
      <c r="A215" s="10"/>
      <c r="B215" s="22"/>
      <c r="C215" s="36" t="s">
        <v>36</v>
      </c>
      <c r="D215" s="1"/>
      <c r="E215" s="11"/>
      <c r="F215" s="11"/>
      <c r="G215" s="2">
        <f t="shared" si="14"/>
        <v>70801.070000000298</v>
      </c>
      <c r="H215" s="73"/>
      <c r="I215" s="40"/>
      <c r="J215" s="67"/>
      <c r="K215" s="11">
        <f t="shared" si="15"/>
        <v>0</v>
      </c>
      <c r="L215" s="2">
        <f t="shared" si="16"/>
        <v>0</v>
      </c>
      <c r="M215" s="125">
        <f t="shared" si="17"/>
        <v>0</v>
      </c>
    </row>
    <row r="216" spans="1:13" x14ac:dyDescent="0.25">
      <c r="A216" s="10"/>
      <c r="B216" s="22"/>
      <c r="C216" s="36" t="s">
        <v>36</v>
      </c>
      <c r="D216" s="1"/>
      <c r="E216" s="11"/>
      <c r="F216" s="11"/>
      <c r="G216" s="2">
        <f t="shared" si="14"/>
        <v>70801.070000000298</v>
      </c>
      <c r="H216" s="73"/>
      <c r="I216" s="40"/>
      <c r="J216" s="67"/>
      <c r="K216" s="11">
        <f t="shared" si="15"/>
        <v>0</v>
      </c>
      <c r="L216" s="2">
        <f t="shared" si="16"/>
        <v>0</v>
      </c>
      <c r="M216" s="125">
        <f t="shared" si="17"/>
        <v>0</v>
      </c>
    </row>
    <row r="217" spans="1:13" x14ac:dyDescent="0.25">
      <c r="A217" s="10"/>
      <c r="B217" s="22"/>
      <c r="C217" s="36" t="s">
        <v>36</v>
      </c>
      <c r="D217" s="1"/>
      <c r="E217" s="11"/>
      <c r="F217" s="11"/>
      <c r="G217" s="2">
        <f t="shared" si="14"/>
        <v>70801.070000000298</v>
      </c>
      <c r="H217" s="73"/>
      <c r="I217" s="40"/>
      <c r="J217" s="67"/>
      <c r="K217" s="11">
        <f t="shared" si="15"/>
        <v>0</v>
      </c>
      <c r="L217" s="2">
        <f t="shared" si="16"/>
        <v>0</v>
      </c>
      <c r="M217" s="125">
        <f t="shared" si="17"/>
        <v>0</v>
      </c>
    </row>
    <row r="218" spans="1:13" x14ac:dyDescent="0.25">
      <c r="A218" s="10"/>
      <c r="B218" s="22"/>
      <c r="C218" s="36" t="s">
        <v>36</v>
      </c>
      <c r="D218" s="1"/>
      <c r="E218" s="11"/>
      <c r="F218" s="11"/>
      <c r="G218" s="2">
        <f t="shared" si="14"/>
        <v>70801.070000000298</v>
      </c>
      <c r="H218" s="73"/>
      <c r="I218" s="40"/>
      <c r="J218" s="67"/>
      <c r="K218" s="11">
        <f t="shared" si="15"/>
        <v>0</v>
      </c>
      <c r="L218" s="2">
        <f t="shared" si="16"/>
        <v>0</v>
      </c>
      <c r="M218" s="125">
        <f t="shared" si="17"/>
        <v>0</v>
      </c>
    </row>
    <row r="219" spans="1:13" x14ac:dyDescent="0.25">
      <c r="A219" s="10"/>
      <c r="B219" s="22"/>
      <c r="C219" s="36" t="s">
        <v>36</v>
      </c>
      <c r="D219" s="1"/>
      <c r="E219" s="11"/>
      <c r="F219" s="11"/>
      <c r="G219" s="2">
        <f t="shared" si="14"/>
        <v>70801.070000000298</v>
      </c>
      <c r="H219" s="73"/>
      <c r="I219" s="40"/>
      <c r="J219" s="67"/>
      <c r="K219" s="11">
        <f t="shared" si="15"/>
        <v>0</v>
      </c>
      <c r="L219" s="2">
        <f t="shared" si="16"/>
        <v>0</v>
      </c>
      <c r="M219" s="125">
        <f t="shared" si="17"/>
        <v>0</v>
      </c>
    </row>
    <row r="220" spans="1:13" x14ac:dyDescent="0.25">
      <c r="A220" s="10"/>
      <c r="B220" s="22"/>
      <c r="C220" s="36" t="s">
        <v>36</v>
      </c>
      <c r="D220" s="1"/>
      <c r="E220" s="11"/>
      <c r="F220" s="11"/>
      <c r="G220" s="2">
        <f t="shared" si="14"/>
        <v>70801.070000000298</v>
      </c>
      <c r="H220" s="73"/>
      <c r="I220" s="40"/>
      <c r="J220" s="67"/>
      <c r="K220" s="11">
        <f t="shared" si="15"/>
        <v>0</v>
      </c>
      <c r="L220" s="2">
        <f t="shared" si="16"/>
        <v>0</v>
      </c>
      <c r="M220" s="125">
        <f t="shared" si="17"/>
        <v>0</v>
      </c>
    </row>
    <row r="221" spans="1:13" x14ac:dyDescent="0.25">
      <c r="A221" s="10"/>
      <c r="B221" s="22"/>
      <c r="C221" s="36" t="s">
        <v>36</v>
      </c>
      <c r="D221" s="1"/>
      <c r="E221" s="11"/>
      <c r="F221" s="11"/>
      <c r="G221" s="2">
        <f t="shared" si="14"/>
        <v>70801.070000000298</v>
      </c>
      <c r="H221" s="73"/>
      <c r="I221" s="40"/>
      <c r="J221" s="67"/>
      <c r="K221" s="11">
        <f t="shared" si="15"/>
        <v>0</v>
      </c>
      <c r="L221" s="2">
        <f t="shared" si="16"/>
        <v>0</v>
      </c>
      <c r="M221" s="125">
        <f t="shared" si="17"/>
        <v>0</v>
      </c>
    </row>
    <row r="222" spans="1:13" x14ac:dyDescent="0.25">
      <c r="A222" s="10"/>
      <c r="B222" s="22"/>
      <c r="C222" s="36" t="s">
        <v>36</v>
      </c>
      <c r="D222" s="1"/>
      <c r="E222" s="11"/>
      <c r="F222" s="11"/>
      <c r="G222" s="2">
        <f t="shared" si="14"/>
        <v>70801.070000000298</v>
      </c>
      <c r="H222" s="73"/>
      <c r="I222" s="40"/>
      <c r="J222" s="67"/>
      <c r="K222" s="11">
        <f t="shared" si="15"/>
        <v>0</v>
      </c>
      <c r="L222" s="2">
        <f t="shared" si="16"/>
        <v>0</v>
      </c>
      <c r="M222" s="125">
        <f t="shared" si="17"/>
        <v>0</v>
      </c>
    </row>
    <row r="223" spans="1:13" x14ac:dyDescent="0.25">
      <c r="A223" s="10"/>
      <c r="B223" s="22"/>
      <c r="C223" s="36" t="s">
        <v>36</v>
      </c>
      <c r="D223" s="1"/>
      <c r="E223" s="11"/>
      <c r="F223" s="11"/>
      <c r="G223" s="2">
        <f t="shared" si="14"/>
        <v>70801.070000000298</v>
      </c>
      <c r="H223" s="73"/>
      <c r="I223" s="40"/>
      <c r="J223" s="67"/>
      <c r="K223" s="11">
        <f t="shared" si="15"/>
        <v>0</v>
      </c>
      <c r="L223" s="2">
        <f t="shared" si="16"/>
        <v>0</v>
      </c>
      <c r="M223" s="125">
        <f t="shared" si="17"/>
        <v>0</v>
      </c>
    </row>
    <row r="224" spans="1:13" x14ac:dyDescent="0.25">
      <c r="A224" s="10"/>
      <c r="B224" s="22"/>
      <c r="C224" s="36" t="s">
        <v>36</v>
      </c>
      <c r="D224" s="1"/>
      <c r="E224" s="11"/>
      <c r="F224" s="11"/>
      <c r="G224" s="2">
        <f t="shared" si="14"/>
        <v>70801.070000000298</v>
      </c>
      <c r="H224" s="73"/>
      <c r="I224" s="40"/>
      <c r="J224" s="67"/>
      <c r="K224" s="11">
        <f t="shared" si="15"/>
        <v>0</v>
      </c>
      <c r="L224" s="2">
        <f t="shared" si="16"/>
        <v>0</v>
      </c>
      <c r="M224" s="125">
        <f t="shared" si="17"/>
        <v>0</v>
      </c>
    </row>
    <row r="225" spans="1:13" x14ac:dyDescent="0.25">
      <c r="A225" s="10"/>
      <c r="B225" s="22"/>
      <c r="C225" s="36" t="s">
        <v>36</v>
      </c>
      <c r="D225" s="1"/>
      <c r="E225" s="11"/>
      <c r="F225" s="11"/>
      <c r="G225" s="2">
        <f t="shared" si="14"/>
        <v>70801.070000000298</v>
      </c>
      <c r="H225" s="73"/>
      <c r="I225" s="40"/>
      <c r="J225" s="67"/>
      <c r="K225" s="11">
        <f t="shared" si="15"/>
        <v>0</v>
      </c>
      <c r="L225" s="2">
        <f t="shared" si="16"/>
        <v>0</v>
      </c>
      <c r="M225" s="125">
        <f t="shared" si="17"/>
        <v>0</v>
      </c>
    </row>
    <row r="226" spans="1:13" x14ac:dyDescent="0.25">
      <c r="A226" s="10"/>
      <c r="B226" s="22"/>
      <c r="C226" s="36" t="s">
        <v>36</v>
      </c>
      <c r="D226" s="1"/>
      <c r="E226" s="11"/>
      <c r="F226" s="11"/>
      <c r="G226" s="2">
        <f t="shared" si="14"/>
        <v>70801.070000000298</v>
      </c>
      <c r="H226" s="73"/>
      <c r="I226" s="40"/>
      <c r="J226" s="67"/>
      <c r="K226" s="11">
        <f t="shared" si="15"/>
        <v>0</v>
      </c>
      <c r="L226" s="2">
        <f t="shared" si="16"/>
        <v>0</v>
      </c>
      <c r="M226" s="125">
        <f t="shared" si="17"/>
        <v>0</v>
      </c>
    </row>
    <row r="227" spans="1:13" x14ac:dyDescent="0.25">
      <c r="A227" s="10"/>
      <c r="B227" s="22"/>
      <c r="C227" s="36" t="s">
        <v>36</v>
      </c>
      <c r="D227" s="1"/>
      <c r="E227" s="11"/>
      <c r="F227" s="11"/>
      <c r="G227" s="2">
        <f t="shared" si="14"/>
        <v>70801.070000000298</v>
      </c>
      <c r="H227" s="73"/>
      <c r="I227" s="40"/>
      <c r="J227" s="67"/>
      <c r="K227" s="11">
        <f t="shared" si="15"/>
        <v>0</v>
      </c>
      <c r="L227" s="2">
        <f t="shared" si="16"/>
        <v>0</v>
      </c>
      <c r="M227" s="125">
        <f t="shared" si="17"/>
        <v>0</v>
      </c>
    </row>
    <row r="228" spans="1:13" x14ac:dyDescent="0.25">
      <c r="A228" s="10"/>
      <c r="B228" s="22"/>
      <c r="C228" s="36" t="s">
        <v>36</v>
      </c>
      <c r="D228" s="1"/>
      <c r="E228" s="11"/>
      <c r="F228" s="11"/>
      <c r="G228" s="2">
        <f t="shared" si="14"/>
        <v>70801.070000000298</v>
      </c>
      <c r="H228" s="73"/>
      <c r="I228" s="40"/>
      <c r="J228" s="67"/>
      <c r="K228" s="11">
        <f t="shared" si="15"/>
        <v>0</v>
      </c>
      <c r="L228" s="2">
        <f t="shared" si="16"/>
        <v>0</v>
      </c>
      <c r="M228" s="125">
        <f t="shared" si="17"/>
        <v>0</v>
      </c>
    </row>
    <row r="229" spans="1:13" x14ac:dyDescent="0.25">
      <c r="A229" s="10"/>
      <c r="B229" s="22"/>
      <c r="C229" s="36" t="s">
        <v>36</v>
      </c>
      <c r="D229" s="1"/>
      <c r="E229" s="11"/>
      <c r="F229" s="11"/>
      <c r="G229" s="2">
        <f t="shared" si="14"/>
        <v>70801.070000000298</v>
      </c>
      <c r="H229" s="73"/>
      <c r="I229" s="40"/>
      <c r="J229" s="67"/>
      <c r="K229" s="11">
        <f t="shared" si="15"/>
        <v>0</v>
      </c>
      <c r="L229" s="2">
        <f t="shared" si="16"/>
        <v>0</v>
      </c>
      <c r="M229" s="125">
        <f t="shared" si="17"/>
        <v>0</v>
      </c>
    </row>
    <row r="230" spans="1:13" x14ac:dyDescent="0.25">
      <c r="A230" s="10"/>
      <c r="B230" s="22"/>
      <c r="C230" s="36" t="s">
        <v>36</v>
      </c>
      <c r="D230" s="1"/>
      <c r="E230" s="11"/>
      <c r="F230" s="11"/>
      <c r="G230" s="2">
        <f t="shared" si="14"/>
        <v>70801.070000000298</v>
      </c>
      <c r="H230" s="73"/>
      <c r="I230" s="40"/>
      <c r="J230" s="67"/>
      <c r="K230" s="11">
        <f t="shared" si="15"/>
        <v>0</v>
      </c>
      <c r="L230" s="2">
        <f t="shared" si="16"/>
        <v>0</v>
      </c>
      <c r="M230" s="125">
        <f t="shared" si="17"/>
        <v>0</v>
      </c>
    </row>
    <row r="231" spans="1:13" x14ac:dyDescent="0.25">
      <c r="A231" s="10"/>
      <c r="B231" s="22"/>
      <c r="C231" s="36" t="s">
        <v>36</v>
      </c>
      <c r="D231" s="1"/>
      <c r="E231" s="11"/>
      <c r="F231" s="11"/>
      <c r="G231" s="2">
        <f t="shared" si="14"/>
        <v>70801.070000000298</v>
      </c>
      <c r="H231" s="73"/>
      <c r="I231" s="40"/>
      <c r="J231" s="67"/>
      <c r="K231" s="11">
        <f t="shared" si="15"/>
        <v>0</v>
      </c>
      <c r="L231" s="2">
        <f t="shared" si="16"/>
        <v>0</v>
      </c>
      <c r="M231" s="125">
        <f t="shared" si="17"/>
        <v>0</v>
      </c>
    </row>
    <row r="232" spans="1:13" x14ac:dyDescent="0.25">
      <c r="A232" s="10"/>
      <c r="B232" s="22"/>
      <c r="C232" s="36" t="s">
        <v>36</v>
      </c>
      <c r="D232" s="1"/>
      <c r="E232" s="11"/>
      <c r="F232" s="11"/>
      <c r="G232" s="2">
        <f t="shared" si="14"/>
        <v>70801.070000000298</v>
      </c>
      <c r="H232" s="73"/>
      <c r="I232" s="40"/>
      <c r="J232" s="67"/>
      <c r="K232" s="11">
        <f t="shared" si="15"/>
        <v>0</v>
      </c>
      <c r="L232" s="2">
        <f t="shared" si="16"/>
        <v>0</v>
      </c>
      <c r="M232" s="125">
        <f t="shared" si="17"/>
        <v>0</v>
      </c>
    </row>
    <row r="233" spans="1:13" x14ac:dyDescent="0.25">
      <c r="A233" s="10"/>
      <c r="B233" s="22"/>
      <c r="C233" s="36" t="s">
        <v>36</v>
      </c>
      <c r="D233" s="1"/>
      <c r="E233" s="11"/>
      <c r="F233" s="11"/>
      <c r="G233" s="2">
        <f t="shared" si="14"/>
        <v>70801.070000000298</v>
      </c>
      <c r="H233" s="73"/>
      <c r="I233" s="40"/>
      <c r="J233" s="67"/>
      <c r="K233" s="11">
        <f t="shared" si="15"/>
        <v>0</v>
      </c>
      <c r="L233" s="2">
        <f t="shared" si="16"/>
        <v>0</v>
      </c>
      <c r="M233" s="125">
        <f t="shared" si="17"/>
        <v>0</v>
      </c>
    </row>
    <row r="234" spans="1:13" x14ac:dyDescent="0.25">
      <c r="A234" s="10"/>
      <c r="B234" s="22"/>
      <c r="C234" s="36" t="s">
        <v>36</v>
      </c>
      <c r="D234" s="1"/>
      <c r="E234" s="11"/>
      <c r="F234" s="11"/>
      <c r="G234" s="2">
        <f t="shared" si="14"/>
        <v>70801.070000000298</v>
      </c>
      <c r="H234" s="73"/>
      <c r="I234" s="40"/>
      <c r="J234" s="67"/>
      <c r="K234" s="11">
        <f t="shared" si="15"/>
        <v>0</v>
      </c>
      <c r="L234" s="2">
        <f t="shared" si="16"/>
        <v>0</v>
      </c>
      <c r="M234" s="125">
        <f t="shared" si="17"/>
        <v>0</v>
      </c>
    </row>
    <row r="235" spans="1:13" x14ac:dyDescent="0.25">
      <c r="A235" s="10"/>
      <c r="B235" s="22"/>
      <c r="C235" s="36" t="s">
        <v>36</v>
      </c>
      <c r="D235" s="1"/>
      <c r="E235" s="11"/>
      <c r="F235" s="11"/>
      <c r="G235" s="2">
        <f t="shared" si="14"/>
        <v>70801.070000000298</v>
      </c>
      <c r="H235" s="73"/>
      <c r="I235" s="40"/>
      <c r="J235" s="67"/>
      <c r="K235" s="11">
        <f t="shared" si="15"/>
        <v>0</v>
      </c>
      <c r="L235" s="2">
        <f t="shared" si="16"/>
        <v>0</v>
      </c>
      <c r="M235" s="125">
        <f t="shared" si="17"/>
        <v>0</v>
      </c>
    </row>
    <row r="236" spans="1:13" x14ac:dyDescent="0.25">
      <c r="A236" s="10"/>
      <c r="B236" s="22"/>
      <c r="C236" s="36" t="s">
        <v>36</v>
      </c>
      <c r="D236" s="1"/>
      <c r="E236" s="11"/>
      <c r="F236" s="11"/>
      <c r="G236" s="2">
        <f t="shared" si="14"/>
        <v>70801.070000000298</v>
      </c>
      <c r="H236" s="73"/>
      <c r="I236" s="40"/>
      <c r="J236" s="67"/>
      <c r="K236" s="11">
        <f t="shared" si="15"/>
        <v>0</v>
      </c>
      <c r="L236" s="2">
        <f t="shared" si="16"/>
        <v>0</v>
      </c>
      <c r="M236" s="125">
        <f t="shared" si="17"/>
        <v>0</v>
      </c>
    </row>
    <row r="237" spans="1:13" x14ac:dyDescent="0.25">
      <c r="A237" s="10"/>
      <c r="B237" s="22"/>
      <c r="C237" s="36" t="s">
        <v>36</v>
      </c>
      <c r="D237" s="1"/>
      <c r="E237" s="11"/>
      <c r="F237" s="11"/>
      <c r="G237" s="2">
        <f t="shared" ref="G237:G300" si="18">G236+E237-F237</f>
        <v>70801.070000000298</v>
      </c>
      <c r="H237" s="73"/>
      <c r="I237" s="40"/>
      <c r="J237" s="67"/>
      <c r="K237" s="11">
        <f t="shared" ref="K237:K300" si="19">H237+I237-J237</f>
        <v>0</v>
      </c>
      <c r="L237" s="2">
        <f t="shared" ref="L237:L300" si="20">H237+I237+J237-F237</f>
        <v>0</v>
      </c>
      <c r="M237" s="125">
        <f t="shared" ref="M237:M300" si="21">F237*0.2</f>
        <v>0</v>
      </c>
    </row>
    <row r="238" spans="1:13" x14ac:dyDescent="0.25">
      <c r="A238" s="10"/>
      <c r="B238" s="22"/>
      <c r="C238" s="36" t="s">
        <v>36</v>
      </c>
      <c r="D238" s="1"/>
      <c r="E238" s="11"/>
      <c r="F238" s="11"/>
      <c r="G238" s="2">
        <f t="shared" si="18"/>
        <v>70801.070000000298</v>
      </c>
      <c r="H238" s="73"/>
      <c r="I238" s="40"/>
      <c r="J238" s="67"/>
      <c r="K238" s="11">
        <f t="shared" si="19"/>
        <v>0</v>
      </c>
      <c r="L238" s="2">
        <f t="shared" si="20"/>
        <v>0</v>
      </c>
      <c r="M238" s="125">
        <f t="shared" si="21"/>
        <v>0</v>
      </c>
    </row>
    <row r="239" spans="1:13" x14ac:dyDescent="0.25">
      <c r="A239" s="10"/>
      <c r="B239" s="22"/>
      <c r="C239" s="36" t="s">
        <v>36</v>
      </c>
      <c r="D239" s="1"/>
      <c r="E239" s="11"/>
      <c r="F239" s="11"/>
      <c r="G239" s="2">
        <f t="shared" si="18"/>
        <v>70801.070000000298</v>
      </c>
      <c r="H239" s="73"/>
      <c r="I239" s="40"/>
      <c r="J239" s="67"/>
      <c r="K239" s="11">
        <f t="shared" si="19"/>
        <v>0</v>
      </c>
      <c r="L239" s="2">
        <f t="shared" si="20"/>
        <v>0</v>
      </c>
      <c r="M239" s="125">
        <f t="shared" si="21"/>
        <v>0</v>
      </c>
    </row>
    <row r="240" spans="1:13" x14ac:dyDescent="0.25">
      <c r="A240" s="10"/>
      <c r="B240" s="22"/>
      <c r="C240" s="36" t="s">
        <v>36</v>
      </c>
      <c r="D240" s="1"/>
      <c r="E240" s="11"/>
      <c r="F240" s="11"/>
      <c r="G240" s="2">
        <f t="shared" si="18"/>
        <v>70801.070000000298</v>
      </c>
      <c r="H240" s="73"/>
      <c r="I240" s="40"/>
      <c r="J240" s="67"/>
      <c r="K240" s="11">
        <f t="shared" si="19"/>
        <v>0</v>
      </c>
      <c r="L240" s="2">
        <f t="shared" si="20"/>
        <v>0</v>
      </c>
      <c r="M240" s="125">
        <f t="shared" si="21"/>
        <v>0</v>
      </c>
    </row>
    <row r="241" spans="1:13" x14ac:dyDescent="0.25">
      <c r="A241" s="10"/>
      <c r="B241" s="22"/>
      <c r="C241" s="36" t="s">
        <v>36</v>
      </c>
      <c r="D241" s="1"/>
      <c r="E241" s="11"/>
      <c r="F241" s="11"/>
      <c r="G241" s="2">
        <f t="shared" si="18"/>
        <v>70801.070000000298</v>
      </c>
      <c r="H241" s="73"/>
      <c r="I241" s="40"/>
      <c r="J241" s="67"/>
      <c r="K241" s="11">
        <f t="shared" si="19"/>
        <v>0</v>
      </c>
      <c r="L241" s="2">
        <f t="shared" si="20"/>
        <v>0</v>
      </c>
      <c r="M241" s="125">
        <f t="shared" si="21"/>
        <v>0</v>
      </c>
    </row>
    <row r="242" spans="1:13" x14ac:dyDescent="0.25">
      <c r="A242" s="10"/>
      <c r="B242" s="22"/>
      <c r="C242" s="36" t="s">
        <v>36</v>
      </c>
      <c r="D242" s="1"/>
      <c r="E242" s="11"/>
      <c r="F242" s="11"/>
      <c r="G242" s="2">
        <f t="shared" si="18"/>
        <v>70801.070000000298</v>
      </c>
      <c r="H242" s="73"/>
      <c r="I242" s="40"/>
      <c r="J242" s="67"/>
      <c r="K242" s="11">
        <f t="shared" si="19"/>
        <v>0</v>
      </c>
      <c r="L242" s="2">
        <f t="shared" si="20"/>
        <v>0</v>
      </c>
      <c r="M242" s="125">
        <f t="shared" si="21"/>
        <v>0</v>
      </c>
    </row>
    <row r="243" spans="1:13" x14ac:dyDescent="0.25">
      <c r="A243" s="10"/>
      <c r="B243" s="22"/>
      <c r="C243" s="36" t="s">
        <v>36</v>
      </c>
      <c r="D243" s="1"/>
      <c r="E243" s="11"/>
      <c r="F243" s="11"/>
      <c r="G243" s="2">
        <f t="shared" si="18"/>
        <v>70801.070000000298</v>
      </c>
      <c r="H243" s="73"/>
      <c r="I243" s="40"/>
      <c r="J243" s="67"/>
      <c r="K243" s="11">
        <f t="shared" si="19"/>
        <v>0</v>
      </c>
      <c r="L243" s="2">
        <f t="shared" si="20"/>
        <v>0</v>
      </c>
      <c r="M243" s="125">
        <f t="shared" si="21"/>
        <v>0</v>
      </c>
    </row>
    <row r="244" spans="1:13" x14ac:dyDescent="0.25">
      <c r="A244" s="10"/>
      <c r="B244" s="22"/>
      <c r="C244" s="36" t="s">
        <v>36</v>
      </c>
      <c r="D244" s="1"/>
      <c r="E244" s="11"/>
      <c r="F244" s="11"/>
      <c r="G244" s="2">
        <f t="shared" si="18"/>
        <v>70801.070000000298</v>
      </c>
      <c r="H244" s="73"/>
      <c r="I244" s="40"/>
      <c r="J244" s="67"/>
      <c r="K244" s="11">
        <f t="shared" si="19"/>
        <v>0</v>
      </c>
      <c r="L244" s="2">
        <f t="shared" si="20"/>
        <v>0</v>
      </c>
      <c r="M244" s="125">
        <f t="shared" si="21"/>
        <v>0</v>
      </c>
    </row>
    <row r="245" spans="1:13" x14ac:dyDescent="0.25">
      <c r="A245" s="10"/>
      <c r="B245" s="22"/>
      <c r="C245" s="36" t="s">
        <v>36</v>
      </c>
      <c r="D245" s="1"/>
      <c r="E245" s="11"/>
      <c r="F245" s="11"/>
      <c r="G245" s="2">
        <f t="shared" si="18"/>
        <v>70801.070000000298</v>
      </c>
      <c r="H245" s="73"/>
      <c r="I245" s="40"/>
      <c r="J245" s="67"/>
      <c r="K245" s="11">
        <f t="shared" si="19"/>
        <v>0</v>
      </c>
      <c r="L245" s="2">
        <f t="shared" si="20"/>
        <v>0</v>
      </c>
      <c r="M245" s="125">
        <f t="shared" si="21"/>
        <v>0</v>
      </c>
    </row>
    <row r="246" spans="1:13" x14ac:dyDescent="0.25">
      <c r="A246" s="10"/>
      <c r="B246" s="22"/>
      <c r="C246" s="36" t="s">
        <v>36</v>
      </c>
      <c r="D246" s="1"/>
      <c r="E246" s="11"/>
      <c r="F246" s="11"/>
      <c r="G246" s="2">
        <f t="shared" si="18"/>
        <v>70801.070000000298</v>
      </c>
      <c r="H246" s="73"/>
      <c r="I246" s="40"/>
      <c r="J246" s="67"/>
      <c r="K246" s="11">
        <f t="shared" si="19"/>
        <v>0</v>
      </c>
      <c r="L246" s="2">
        <f t="shared" si="20"/>
        <v>0</v>
      </c>
      <c r="M246" s="125">
        <f t="shared" si="21"/>
        <v>0</v>
      </c>
    </row>
    <row r="247" spans="1:13" x14ac:dyDescent="0.25">
      <c r="A247" s="10"/>
      <c r="B247" s="22"/>
      <c r="C247" s="36" t="s">
        <v>36</v>
      </c>
      <c r="D247" s="1"/>
      <c r="E247" s="11"/>
      <c r="F247" s="11"/>
      <c r="G247" s="2">
        <f t="shared" si="18"/>
        <v>70801.070000000298</v>
      </c>
      <c r="H247" s="73"/>
      <c r="I247" s="40"/>
      <c r="J247" s="67"/>
      <c r="K247" s="11">
        <f t="shared" si="19"/>
        <v>0</v>
      </c>
      <c r="L247" s="2">
        <f t="shared" si="20"/>
        <v>0</v>
      </c>
      <c r="M247" s="125">
        <f t="shared" si="21"/>
        <v>0</v>
      </c>
    </row>
    <row r="248" spans="1:13" x14ac:dyDescent="0.25">
      <c r="A248" s="10"/>
      <c r="B248" s="22"/>
      <c r="C248" s="36" t="s">
        <v>36</v>
      </c>
      <c r="D248" s="1"/>
      <c r="E248" s="11"/>
      <c r="F248" s="11"/>
      <c r="G248" s="2">
        <f t="shared" si="18"/>
        <v>70801.070000000298</v>
      </c>
      <c r="H248" s="73"/>
      <c r="I248" s="40"/>
      <c r="J248" s="67"/>
      <c r="K248" s="11">
        <f t="shared" si="19"/>
        <v>0</v>
      </c>
      <c r="L248" s="2">
        <f t="shared" si="20"/>
        <v>0</v>
      </c>
      <c r="M248" s="125">
        <f t="shared" si="21"/>
        <v>0</v>
      </c>
    </row>
    <row r="249" spans="1:13" x14ac:dyDescent="0.25">
      <c r="A249" s="10"/>
      <c r="B249" s="22"/>
      <c r="C249" s="36" t="s">
        <v>36</v>
      </c>
      <c r="D249" s="1"/>
      <c r="E249" s="11"/>
      <c r="F249" s="11"/>
      <c r="G249" s="2">
        <f t="shared" si="18"/>
        <v>70801.070000000298</v>
      </c>
      <c r="H249" s="73"/>
      <c r="I249" s="40"/>
      <c r="J249" s="67"/>
      <c r="K249" s="11">
        <f t="shared" si="19"/>
        <v>0</v>
      </c>
      <c r="L249" s="2">
        <f t="shared" si="20"/>
        <v>0</v>
      </c>
      <c r="M249" s="125">
        <f t="shared" si="21"/>
        <v>0</v>
      </c>
    </row>
    <row r="250" spans="1:13" x14ac:dyDescent="0.25">
      <c r="A250" s="10"/>
      <c r="B250" s="22"/>
      <c r="C250" s="36" t="s">
        <v>36</v>
      </c>
      <c r="D250" s="1"/>
      <c r="E250" s="11"/>
      <c r="F250" s="11"/>
      <c r="G250" s="2">
        <f t="shared" si="18"/>
        <v>70801.070000000298</v>
      </c>
      <c r="H250" s="73"/>
      <c r="I250" s="40"/>
      <c r="J250" s="67"/>
      <c r="K250" s="11">
        <f t="shared" si="19"/>
        <v>0</v>
      </c>
      <c r="L250" s="2">
        <f t="shared" si="20"/>
        <v>0</v>
      </c>
      <c r="M250" s="125">
        <f t="shared" si="21"/>
        <v>0</v>
      </c>
    </row>
    <row r="251" spans="1:13" x14ac:dyDescent="0.25">
      <c r="A251" s="10"/>
      <c r="B251" s="22"/>
      <c r="C251" s="36" t="s">
        <v>36</v>
      </c>
      <c r="D251" s="1"/>
      <c r="E251" s="11"/>
      <c r="F251" s="11"/>
      <c r="G251" s="2">
        <f t="shared" si="18"/>
        <v>70801.070000000298</v>
      </c>
      <c r="H251" s="73"/>
      <c r="I251" s="40"/>
      <c r="J251" s="67"/>
      <c r="K251" s="11">
        <f t="shared" si="19"/>
        <v>0</v>
      </c>
      <c r="L251" s="2">
        <f t="shared" si="20"/>
        <v>0</v>
      </c>
      <c r="M251" s="125">
        <f t="shared" si="21"/>
        <v>0</v>
      </c>
    </row>
    <row r="252" spans="1:13" x14ac:dyDescent="0.25">
      <c r="A252" s="10"/>
      <c r="B252" s="22"/>
      <c r="C252" s="36" t="s">
        <v>36</v>
      </c>
      <c r="D252" s="1"/>
      <c r="E252" s="11"/>
      <c r="F252" s="11"/>
      <c r="G252" s="2">
        <f t="shared" si="18"/>
        <v>70801.070000000298</v>
      </c>
      <c r="H252" s="73"/>
      <c r="I252" s="40"/>
      <c r="J252" s="67"/>
      <c r="K252" s="11">
        <f t="shared" si="19"/>
        <v>0</v>
      </c>
      <c r="L252" s="2">
        <f t="shared" si="20"/>
        <v>0</v>
      </c>
      <c r="M252" s="125">
        <f t="shared" si="21"/>
        <v>0</v>
      </c>
    </row>
    <row r="253" spans="1:13" x14ac:dyDescent="0.25">
      <c r="A253" s="10"/>
      <c r="B253" s="22"/>
      <c r="C253" s="36" t="s">
        <v>36</v>
      </c>
      <c r="D253" s="1"/>
      <c r="E253" s="11"/>
      <c r="F253" s="11"/>
      <c r="G253" s="2">
        <f t="shared" si="18"/>
        <v>70801.070000000298</v>
      </c>
      <c r="H253" s="73"/>
      <c r="I253" s="40"/>
      <c r="J253" s="67"/>
      <c r="K253" s="11">
        <f t="shared" si="19"/>
        <v>0</v>
      </c>
      <c r="L253" s="2">
        <f t="shared" si="20"/>
        <v>0</v>
      </c>
      <c r="M253" s="125">
        <f t="shared" si="21"/>
        <v>0</v>
      </c>
    </row>
    <row r="254" spans="1:13" x14ac:dyDescent="0.25">
      <c r="A254" s="10"/>
      <c r="B254" s="22"/>
      <c r="C254" s="36" t="s">
        <v>36</v>
      </c>
      <c r="D254" s="1"/>
      <c r="E254" s="11"/>
      <c r="F254" s="11"/>
      <c r="G254" s="2">
        <f t="shared" si="18"/>
        <v>70801.070000000298</v>
      </c>
      <c r="H254" s="73"/>
      <c r="I254" s="40"/>
      <c r="J254" s="67"/>
      <c r="K254" s="11">
        <f t="shared" si="19"/>
        <v>0</v>
      </c>
      <c r="L254" s="2">
        <f t="shared" si="20"/>
        <v>0</v>
      </c>
      <c r="M254" s="125">
        <f t="shared" si="21"/>
        <v>0</v>
      </c>
    </row>
    <row r="255" spans="1:13" x14ac:dyDescent="0.25">
      <c r="A255" s="10"/>
      <c r="B255" s="22"/>
      <c r="C255" s="36" t="s">
        <v>36</v>
      </c>
      <c r="D255" s="1"/>
      <c r="E255" s="11"/>
      <c r="F255" s="11"/>
      <c r="G255" s="2">
        <f t="shared" si="18"/>
        <v>70801.070000000298</v>
      </c>
      <c r="H255" s="73"/>
      <c r="I255" s="40"/>
      <c r="J255" s="67"/>
      <c r="K255" s="11">
        <f t="shared" si="19"/>
        <v>0</v>
      </c>
      <c r="L255" s="2">
        <f t="shared" si="20"/>
        <v>0</v>
      </c>
      <c r="M255" s="125">
        <f t="shared" si="21"/>
        <v>0</v>
      </c>
    </row>
    <row r="256" spans="1:13" x14ac:dyDescent="0.25">
      <c r="A256" s="10"/>
      <c r="B256" s="22"/>
      <c r="C256" s="36" t="s">
        <v>36</v>
      </c>
      <c r="D256" s="1"/>
      <c r="E256" s="11"/>
      <c r="F256" s="11"/>
      <c r="G256" s="2">
        <f t="shared" si="18"/>
        <v>70801.070000000298</v>
      </c>
      <c r="H256" s="73"/>
      <c r="I256" s="40"/>
      <c r="J256" s="67"/>
      <c r="K256" s="11">
        <f t="shared" si="19"/>
        <v>0</v>
      </c>
      <c r="L256" s="2">
        <f t="shared" si="20"/>
        <v>0</v>
      </c>
      <c r="M256" s="125">
        <f t="shared" si="21"/>
        <v>0</v>
      </c>
    </row>
    <row r="257" spans="1:13" x14ac:dyDescent="0.25">
      <c r="A257" s="10"/>
      <c r="B257" s="22"/>
      <c r="C257" s="36" t="s">
        <v>36</v>
      </c>
      <c r="D257" s="1"/>
      <c r="E257" s="11"/>
      <c r="F257" s="11"/>
      <c r="G257" s="2">
        <f t="shared" si="18"/>
        <v>70801.070000000298</v>
      </c>
      <c r="H257" s="73"/>
      <c r="I257" s="40"/>
      <c r="J257" s="67"/>
      <c r="K257" s="11">
        <f t="shared" si="19"/>
        <v>0</v>
      </c>
      <c r="L257" s="2">
        <f t="shared" si="20"/>
        <v>0</v>
      </c>
      <c r="M257" s="125">
        <f t="shared" si="21"/>
        <v>0</v>
      </c>
    </row>
    <row r="258" spans="1:13" x14ac:dyDescent="0.25">
      <c r="A258" s="10"/>
      <c r="B258" s="22"/>
      <c r="C258" s="36" t="s">
        <v>36</v>
      </c>
      <c r="D258" s="1"/>
      <c r="E258" s="11"/>
      <c r="F258" s="11"/>
      <c r="G258" s="2">
        <f t="shared" si="18"/>
        <v>70801.070000000298</v>
      </c>
      <c r="H258" s="73"/>
      <c r="I258" s="40"/>
      <c r="J258" s="67"/>
      <c r="K258" s="11">
        <f t="shared" si="19"/>
        <v>0</v>
      </c>
      <c r="L258" s="2">
        <f t="shared" si="20"/>
        <v>0</v>
      </c>
      <c r="M258" s="125">
        <f t="shared" si="21"/>
        <v>0</v>
      </c>
    </row>
    <row r="259" spans="1:13" x14ac:dyDescent="0.25">
      <c r="A259" s="10"/>
      <c r="B259" s="22"/>
      <c r="C259" s="36" t="s">
        <v>36</v>
      </c>
      <c r="D259" s="1"/>
      <c r="E259" s="11"/>
      <c r="F259" s="11"/>
      <c r="G259" s="2">
        <f t="shared" si="18"/>
        <v>70801.070000000298</v>
      </c>
      <c r="H259" s="73"/>
      <c r="I259" s="40"/>
      <c r="J259" s="67"/>
      <c r="K259" s="11">
        <f t="shared" si="19"/>
        <v>0</v>
      </c>
      <c r="L259" s="2">
        <f t="shared" si="20"/>
        <v>0</v>
      </c>
      <c r="M259" s="125">
        <f t="shared" si="21"/>
        <v>0</v>
      </c>
    </row>
    <row r="260" spans="1:13" x14ac:dyDescent="0.25">
      <c r="A260" s="10"/>
      <c r="B260" s="22"/>
      <c r="C260" s="36" t="s">
        <v>36</v>
      </c>
      <c r="D260" s="1"/>
      <c r="E260" s="11"/>
      <c r="F260" s="11"/>
      <c r="G260" s="2">
        <f t="shared" si="18"/>
        <v>70801.070000000298</v>
      </c>
      <c r="H260" s="73"/>
      <c r="I260" s="40"/>
      <c r="J260" s="67"/>
      <c r="K260" s="11">
        <f t="shared" si="19"/>
        <v>0</v>
      </c>
      <c r="L260" s="2">
        <f t="shared" si="20"/>
        <v>0</v>
      </c>
      <c r="M260" s="125">
        <f t="shared" si="21"/>
        <v>0</v>
      </c>
    </row>
    <row r="261" spans="1:13" x14ac:dyDescent="0.25">
      <c r="A261" s="10"/>
      <c r="B261" s="22"/>
      <c r="C261" s="36" t="s">
        <v>36</v>
      </c>
      <c r="D261" s="1"/>
      <c r="E261" s="11"/>
      <c r="F261" s="11"/>
      <c r="G261" s="2">
        <f t="shared" si="18"/>
        <v>70801.070000000298</v>
      </c>
      <c r="H261" s="73"/>
      <c r="I261" s="40"/>
      <c r="J261" s="67"/>
      <c r="K261" s="11">
        <f t="shared" si="19"/>
        <v>0</v>
      </c>
      <c r="L261" s="2">
        <f t="shared" si="20"/>
        <v>0</v>
      </c>
      <c r="M261" s="125">
        <f t="shared" si="21"/>
        <v>0</v>
      </c>
    </row>
    <row r="262" spans="1:13" x14ac:dyDescent="0.25">
      <c r="A262" s="10"/>
      <c r="B262" s="22"/>
      <c r="C262" s="36" t="s">
        <v>36</v>
      </c>
      <c r="D262" s="1"/>
      <c r="E262" s="11"/>
      <c r="F262" s="11"/>
      <c r="G262" s="2">
        <f t="shared" si="18"/>
        <v>70801.070000000298</v>
      </c>
      <c r="H262" s="73"/>
      <c r="I262" s="40"/>
      <c r="J262" s="67"/>
      <c r="K262" s="11">
        <f t="shared" si="19"/>
        <v>0</v>
      </c>
      <c r="L262" s="2">
        <f t="shared" si="20"/>
        <v>0</v>
      </c>
      <c r="M262" s="125">
        <f t="shared" si="21"/>
        <v>0</v>
      </c>
    </row>
    <row r="263" spans="1:13" x14ac:dyDescent="0.25">
      <c r="A263" s="10"/>
      <c r="B263" s="22"/>
      <c r="C263" s="36" t="s">
        <v>36</v>
      </c>
      <c r="D263" s="1"/>
      <c r="E263" s="11"/>
      <c r="F263" s="11"/>
      <c r="G263" s="2">
        <f t="shared" si="18"/>
        <v>70801.070000000298</v>
      </c>
      <c r="H263" s="73"/>
      <c r="I263" s="40"/>
      <c r="J263" s="67"/>
      <c r="K263" s="11">
        <f t="shared" si="19"/>
        <v>0</v>
      </c>
      <c r="L263" s="2">
        <f t="shared" si="20"/>
        <v>0</v>
      </c>
      <c r="M263" s="125">
        <f t="shared" si="21"/>
        <v>0</v>
      </c>
    </row>
    <row r="264" spans="1:13" x14ac:dyDescent="0.25">
      <c r="A264" s="10"/>
      <c r="B264" s="22"/>
      <c r="C264" s="36" t="s">
        <v>36</v>
      </c>
      <c r="D264" s="1"/>
      <c r="E264" s="11"/>
      <c r="F264" s="11"/>
      <c r="G264" s="2">
        <f t="shared" si="18"/>
        <v>70801.070000000298</v>
      </c>
      <c r="H264" s="73"/>
      <c r="I264" s="40"/>
      <c r="J264" s="67"/>
      <c r="K264" s="11">
        <f t="shared" si="19"/>
        <v>0</v>
      </c>
      <c r="L264" s="2">
        <f t="shared" si="20"/>
        <v>0</v>
      </c>
      <c r="M264" s="125">
        <f t="shared" si="21"/>
        <v>0</v>
      </c>
    </row>
    <row r="265" spans="1:13" x14ac:dyDescent="0.25">
      <c r="A265" s="10"/>
      <c r="B265" s="22"/>
      <c r="C265" s="36" t="s">
        <v>36</v>
      </c>
      <c r="D265" s="1"/>
      <c r="E265" s="11"/>
      <c r="F265" s="11"/>
      <c r="G265" s="2">
        <f t="shared" si="18"/>
        <v>70801.070000000298</v>
      </c>
      <c r="H265" s="73"/>
      <c r="I265" s="40"/>
      <c r="J265" s="67"/>
      <c r="K265" s="11">
        <f t="shared" si="19"/>
        <v>0</v>
      </c>
      <c r="L265" s="2">
        <f t="shared" si="20"/>
        <v>0</v>
      </c>
      <c r="M265" s="125">
        <f t="shared" si="21"/>
        <v>0</v>
      </c>
    </row>
    <row r="266" spans="1:13" x14ac:dyDescent="0.25">
      <c r="A266" s="10"/>
      <c r="B266" s="22"/>
      <c r="C266" s="36" t="s">
        <v>36</v>
      </c>
      <c r="D266" s="1"/>
      <c r="E266" s="11"/>
      <c r="F266" s="11"/>
      <c r="G266" s="2">
        <f t="shared" si="18"/>
        <v>70801.070000000298</v>
      </c>
      <c r="H266" s="73"/>
      <c r="I266" s="40"/>
      <c r="J266" s="67"/>
      <c r="K266" s="11">
        <f t="shared" si="19"/>
        <v>0</v>
      </c>
      <c r="L266" s="2">
        <f t="shared" si="20"/>
        <v>0</v>
      </c>
      <c r="M266" s="125">
        <f t="shared" si="21"/>
        <v>0</v>
      </c>
    </row>
    <row r="267" spans="1:13" x14ac:dyDescent="0.25">
      <c r="A267" s="10"/>
      <c r="B267" s="22"/>
      <c r="C267" s="36" t="s">
        <v>36</v>
      </c>
      <c r="D267" s="1"/>
      <c r="E267" s="11"/>
      <c r="F267" s="11"/>
      <c r="G267" s="2">
        <f t="shared" si="18"/>
        <v>70801.070000000298</v>
      </c>
      <c r="H267" s="73"/>
      <c r="I267" s="40"/>
      <c r="J267" s="67"/>
      <c r="K267" s="11">
        <f t="shared" si="19"/>
        <v>0</v>
      </c>
      <c r="L267" s="2">
        <f t="shared" si="20"/>
        <v>0</v>
      </c>
      <c r="M267" s="125">
        <f t="shared" si="21"/>
        <v>0</v>
      </c>
    </row>
    <row r="268" spans="1:13" x14ac:dyDescent="0.25">
      <c r="A268" s="10"/>
      <c r="B268" s="22"/>
      <c r="C268" s="36" t="s">
        <v>36</v>
      </c>
      <c r="D268" s="1"/>
      <c r="E268" s="11"/>
      <c r="F268" s="11"/>
      <c r="G268" s="2">
        <f t="shared" si="18"/>
        <v>70801.070000000298</v>
      </c>
      <c r="H268" s="73"/>
      <c r="I268" s="40"/>
      <c r="J268" s="67"/>
      <c r="K268" s="11">
        <f t="shared" si="19"/>
        <v>0</v>
      </c>
      <c r="L268" s="2">
        <f t="shared" si="20"/>
        <v>0</v>
      </c>
      <c r="M268" s="125">
        <f t="shared" si="21"/>
        <v>0</v>
      </c>
    </row>
    <row r="269" spans="1:13" x14ac:dyDescent="0.25">
      <c r="A269" s="10"/>
      <c r="B269" s="22"/>
      <c r="C269" s="36" t="s">
        <v>36</v>
      </c>
      <c r="D269" s="1"/>
      <c r="E269" s="11"/>
      <c r="F269" s="11"/>
      <c r="G269" s="2">
        <f t="shared" si="18"/>
        <v>70801.070000000298</v>
      </c>
      <c r="H269" s="73"/>
      <c r="I269" s="40"/>
      <c r="J269" s="67"/>
      <c r="K269" s="11">
        <f t="shared" si="19"/>
        <v>0</v>
      </c>
      <c r="L269" s="2">
        <f t="shared" si="20"/>
        <v>0</v>
      </c>
      <c r="M269" s="125">
        <f t="shared" si="21"/>
        <v>0</v>
      </c>
    </row>
    <row r="270" spans="1:13" x14ac:dyDescent="0.25">
      <c r="A270" s="10"/>
      <c r="B270" s="22"/>
      <c r="C270" s="36" t="s">
        <v>36</v>
      </c>
      <c r="D270" s="1"/>
      <c r="E270" s="11"/>
      <c r="F270" s="11"/>
      <c r="G270" s="2">
        <f t="shared" si="18"/>
        <v>70801.070000000298</v>
      </c>
      <c r="H270" s="73"/>
      <c r="I270" s="40"/>
      <c r="J270" s="67"/>
      <c r="K270" s="11">
        <f t="shared" si="19"/>
        <v>0</v>
      </c>
      <c r="L270" s="2">
        <f t="shared" si="20"/>
        <v>0</v>
      </c>
      <c r="M270" s="125">
        <f t="shared" si="21"/>
        <v>0</v>
      </c>
    </row>
    <row r="271" spans="1:13" x14ac:dyDescent="0.25">
      <c r="A271" s="10"/>
      <c r="B271" s="22"/>
      <c r="C271" s="36" t="s">
        <v>36</v>
      </c>
      <c r="D271" s="1"/>
      <c r="E271" s="11"/>
      <c r="F271" s="11"/>
      <c r="G271" s="2">
        <f t="shared" si="18"/>
        <v>70801.070000000298</v>
      </c>
      <c r="H271" s="73"/>
      <c r="I271" s="40"/>
      <c r="J271" s="67"/>
      <c r="K271" s="11">
        <f t="shared" si="19"/>
        <v>0</v>
      </c>
      <c r="L271" s="2">
        <f t="shared" si="20"/>
        <v>0</v>
      </c>
      <c r="M271" s="125">
        <f t="shared" si="21"/>
        <v>0</v>
      </c>
    </row>
    <row r="272" spans="1:13" x14ac:dyDescent="0.25">
      <c r="A272" s="10"/>
      <c r="B272" s="22"/>
      <c r="C272" s="36" t="s">
        <v>36</v>
      </c>
      <c r="D272" s="1"/>
      <c r="E272" s="11"/>
      <c r="F272" s="11"/>
      <c r="G272" s="2">
        <f t="shared" si="18"/>
        <v>70801.070000000298</v>
      </c>
      <c r="H272" s="73"/>
      <c r="I272" s="40"/>
      <c r="J272" s="67"/>
      <c r="K272" s="11">
        <f t="shared" si="19"/>
        <v>0</v>
      </c>
      <c r="L272" s="2">
        <f t="shared" si="20"/>
        <v>0</v>
      </c>
      <c r="M272" s="125">
        <f t="shared" si="21"/>
        <v>0</v>
      </c>
    </row>
    <row r="273" spans="1:13" x14ac:dyDescent="0.25">
      <c r="A273" s="10"/>
      <c r="B273" s="22"/>
      <c r="C273" s="36" t="s">
        <v>36</v>
      </c>
      <c r="D273" s="1"/>
      <c r="E273" s="11"/>
      <c r="F273" s="11"/>
      <c r="G273" s="2">
        <f t="shared" si="18"/>
        <v>70801.070000000298</v>
      </c>
      <c r="H273" s="73"/>
      <c r="I273" s="40"/>
      <c r="J273" s="67"/>
      <c r="K273" s="11">
        <f t="shared" si="19"/>
        <v>0</v>
      </c>
      <c r="L273" s="2">
        <f t="shared" si="20"/>
        <v>0</v>
      </c>
      <c r="M273" s="125">
        <f t="shared" si="21"/>
        <v>0</v>
      </c>
    </row>
    <row r="274" spans="1:13" x14ac:dyDescent="0.25">
      <c r="A274" s="10"/>
      <c r="B274" s="22"/>
      <c r="C274" s="36" t="s">
        <v>36</v>
      </c>
      <c r="D274" s="1"/>
      <c r="E274" s="11"/>
      <c r="F274" s="11"/>
      <c r="G274" s="2">
        <f t="shared" si="18"/>
        <v>70801.070000000298</v>
      </c>
      <c r="H274" s="73"/>
      <c r="I274" s="40"/>
      <c r="J274" s="67"/>
      <c r="K274" s="11">
        <f t="shared" si="19"/>
        <v>0</v>
      </c>
      <c r="L274" s="2">
        <f t="shared" si="20"/>
        <v>0</v>
      </c>
      <c r="M274" s="125">
        <f t="shared" si="21"/>
        <v>0</v>
      </c>
    </row>
    <row r="275" spans="1:13" x14ac:dyDescent="0.25">
      <c r="A275" s="10"/>
      <c r="B275" s="22"/>
      <c r="C275" s="36" t="s">
        <v>36</v>
      </c>
      <c r="D275" s="1"/>
      <c r="E275" s="11"/>
      <c r="F275" s="11"/>
      <c r="G275" s="2">
        <f t="shared" si="18"/>
        <v>70801.070000000298</v>
      </c>
      <c r="H275" s="73"/>
      <c r="I275" s="40"/>
      <c r="J275" s="67"/>
      <c r="K275" s="11">
        <f t="shared" si="19"/>
        <v>0</v>
      </c>
      <c r="L275" s="2">
        <f t="shared" si="20"/>
        <v>0</v>
      </c>
      <c r="M275" s="125">
        <f t="shared" si="21"/>
        <v>0</v>
      </c>
    </row>
    <row r="276" spans="1:13" x14ac:dyDescent="0.25">
      <c r="A276" s="10"/>
      <c r="B276" s="22"/>
      <c r="C276" s="36" t="s">
        <v>36</v>
      </c>
      <c r="D276" s="1"/>
      <c r="E276" s="11"/>
      <c r="F276" s="11"/>
      <c r="G276" s="2">
        <f t="shared" si="18"/>
        <v>70801.070000000298</v>
      </c>
      <c r="H276" s="73"/>
      <c r="I276" s="40"/>
      <c r="J276" s="67"/>
      <c r="K276" s="11">
        <f t="shared" si="19"/>
        <v>0</v>
      </c>
      <c r="L276" s="2">
        <f t="shared" si="20"/>
        <v>0</v>
      </c>
      <c r="M276" s="125">
        <f t="shared" si="21"/>
        <v>0</v>
      </c>
    </row>
    <row r="277" spans="1:13" x14ac:dyDescent="0.25">
      <c r="A277" s="10"/>
      <c r="B277" s="22"/>
      <c r="C277" s="36" t="s">
        <v>36</v>
      </c>
      <c r="D277" s="1"/>
      <c r="E277" s="11"/>
      <c r="F277" s="11"/>
      <c r="G277" s="2">
        <f t="shared" si="18"/>
        <v>70801.070000000298</v>
      </c>
      <c r="H277" s="73"/>
      <c r="I277" s="40"/>
      <c r="J277" s="67"/>
      <c r="K277" s="11">
        <f t="shared" si="19"/>
        <v>0</v>
      </c>
      <c r="L277" s="2">
        <f t="shared" si="20"/>
        <v>0</v>
      </c>
      <c r="M277" s="125">
        <f t="shared" si="21"/>
        <v>0</v>
      </c>
    </row>
    <row r="278" spans="1:13" x14ac:dyDescent="0.25">
      <c r="A278" s="10"/>
      <c r="B278" s="22"/>
      <c r="C278" s="36" t="s">
        <v>36</v>
      </c>
      <c r="D278" s="1"/>
      <c r="E278" s="11"/>
      <c r="F278" s="11"/>
      <c r="G278" s="2">
        <f t="shared" si="18"/>
        <v>70801.070000000298</v>
      </c>
      <c r="H278" s="73"/>
      <c r="I278" s="40"/>
      <c r="J278" s="67"/>
      <c r="K278" s="11">
        <f t="shared" si="19"/>
        <v>0</v>
      </c>
      <c r="L278" s="2">
        <f t="shared" si="20"/>
        <v>0</v>
      </c>
      <c r="M278" s="125">
        <f t="shared" si="21"/>
        <v>0</v>
      </c>
    </row>
    <row r="279" spans="1:13" x14ac:dyDescent="0.25">
      <c r="A279" s="10"/>
      <c r="B279" s="22"/>
      <c r="C279" s="36" t="s">
        <v>36</v>
      </c>
      <c r="D279" s="1"/>
      <c r="E279" s="11"/>
      <c r="F279" s="11"/>
      <c r="G279" s="2">
        <f t="shared" si="18"/>
        <v>70801.070000000298</v>
      </c>
      <c r="H279" s="73"/>
      <c r="I279" s="40"/>
      <c r="J279" s="67"/>
      <c r="K279" s="11">
        <f t="shared" si="19"/>
        <v>0</v>
      </c>
      <c r="L279" s="2">
        <f t="shared" si="20"/>
        <v>0</v>
      </c>
      <c r="M279" s="125">
        <f t="shared" si="21"/>
        <v>0</v>
      </c>
    </row>
    <row r="280" spans="1:13" x14ac:dyDescent="0.25">
      <c r="A280" s="10"/>
      <c r="B280" s="22"/>
      <c r="C280" s="36" t="s">
        <v>36</v>
      </c>
      <c r="D280" s="1"/>
      <c r="E280" s="11"/>
      <c r="F280" s="11"/>
      <c r="G280" s="2">
        <f t="shared" si="18"/>
        <v>70801.070000000298</v>
      </c>
      <c r="H280" s="73"/>
      <c r="I280" s="40"/>
      <c r="J280" s="67"/>
      <c r="K280" s="11">
        <f t="shared" si="19"/>
        <v>0</v>
      </c>
      <c r="L280" s="2">
        <f t="shared" si="20"/>
        <v>0</v>
      </c>
      <c r="M280" s="125">
        <f t="shared" si="21"/>
        <v>0</v>
      </c>
    </row>
    <row r="281" spans="1:13" x14ac:dyDescent="0.25">
      <c r="A281" s="10"/>
      <c r="B281" s="22"/>
      <c r="C281" s="36" t="s">
        <v>36</v>
      </c>
      <c r="D281" s="1"/>
      <c r="E281" s="11"/>
      <c r="F281" s="11"/>
      <c r="G281" s="2">
        <f t="shared" si="18"/>
        <v>70801.070000000298</v>
      </c>
      <c r="H281" s="73"/>
      <c r="I281" s="40"/>
      <c r="J281" s="67"/>
      <c r="K281" s="11">
        <f t="shared" si="19"/>
        <v>0</v>
      </c>
      <c r="L281" s="2">
        <f t="shared" si="20"/>
        <v>0</v>
      </c>
      <c r="M281" s="125">
        <f t="shared" si="21"/>
        <v>0</v>
      </c>
    </row>
    <row r="282" spans="1:13" x14ac:dyDescent="0.25">
      <c r="A282" s="10"/>
      <c r="B282" s="22"/>
      <c r="C282" s="36" t="s">
        <v>36</v>
      </c>
      <c r="D282" s="1"/>
      <c r="E282" s="11"/>
      <c r="F282" s="11"/>
      <c r="G282" s="2">
        <f t="shared" si="18"/>
        <v>70801.070000000298</v>
      </c>
      <c r="H282" s="73"/>
      <c r="I282" s="40"/>
      <c r="J282" s="67"/>
      <c r="K282" s="11">
        <f t="shared" si="19"/>
        <v>0</v>
      </c>
      <c r="L282" s="2">
        <f t="shared" si="20"/>
        <v>0</v>
      </c>
      <c r="M282" s="125">
        <f t="shared" si="21"/>
        <v>0</v>
      </c>
    </row>
    <row r="283" spans="1:13" x14ac:dyDescent="0.25">
      <c r="A283" s="10"/>
      <c r="B283" s="22"/>
      <c r="C283" s="36" t="s">
        <v>36</v>
      </c>
      <c r="D283" s="1"/>
      <c r="E283" s="11"/>
      <c r="F283" s="11"/>
      <c r="G283" s="2">
        <f t="shared" si="18"/>
        <v>70801.070000000298</v>
      </c>
      <c r="H283" s="73"/>
      <c r="I283" s="40"/>
      <c r="J283" s="67"/>
      <c r="K283" s="11">
        <f t="shared" si="19"/>
        <v>0</v>
      </c>
      <c r="L283" s="2">
        <f t="shared" si="20"/>
        <v>0</v>
      </c>
      <c r="M283" s="125">
        <f t="shared" si="21"/>
        <v>0</v>
      </c>
    </row>
    <row r="284" spans="1:13" x14ac:dyDescent="0.25">
      <c r="A284" s="10"/>
      <c r="B284" s="22"/>
      <c r="C284" s="36" t="s">
        <v>36</v>
      </c>
      <c r="D284" s="1"/>
      <c r="E284" s="11"/>
      <c r="F284" s="11"/>
      <c r="G284" s="2">
        <f t="shared" si="18"/>
        <v>70801.070000000298</v>
      </c>
      <c r="H284" s="73"/>
      <c r="I284" s="40"/>
      <c r="J284" s="67"/>
      <c r="K284" s="11">
        <f t="shared" si="19"/>
        <v>0</v>
      </c>
      <c r="L284" s="2">
        <f t="shared" si="20"/>
        <v>0</v>
      </c>
      <c r="M284" s="125">
        <f t="shared" si="21"/>
        <v>0</v>
      </c>
    </row>
    <row r="285" spans="1:13" x14ac:dyDescent="0.25">
      <c r="A285" s="10"/>
      <c r="B285" s="22"/>
      <c r="C285" s="36" t="s">
        <v>36</v>
      </c>
      <c r="D285" s="1"/>
      <c r="E285" s="11"/>
      <c r="F285" s="11"/>
      <c r="G285" s="2">
        <f t="shared" si="18"/>
        <v>70801.070000000298</v>
      </c>
      <c r="H285" s="73"/>
      <c r="I285" s="40"/>
      <c r="J285" s="67"/>
      <c r="K285" s="11">
        <f t="shared" si="19"/>
        <v>0</v>
      </c>
      <c r="L285" s="2">
        <f t="shared" si="20"/>
        <v>0</v>
      </c>
      <c r="M285" s="125">
        <f t="shared" si="21"/>
        <v>0</v>
      </c>
    </row>
    <row r="286" spans="1:13" x14ac:dyDescent="0.25">
      <c r="A286" s="10"/>
      <c r="B286" s="22"/>
      <c r="C286" s="36" t="s">
        <v>36</v>
      </c>
      <c r="D286" s="1"/>
      <c r="E286" s="11"/>
      <c r="F286" s="11"/>
      <c r="G286" s="2">
        <f t="shared" si="18"/>
        <v>70801.070000000298</v>
      </c>
      <c r="H286" s="73"/>
      <c r="I286" s="40"/>
      <c r="J286" s="67"/>
      <c r="K286" s="11">
        <f t="shared" si="19"/>
        <v>0</v>
      </c>
      <c r="L286" s="2">
        <f t="shared" si="20"/>
        <v>0</v>
      </c>
      <c r="M286" s="125">
        <f t="shared" si="21"/>
        <v>0</v>
      </c>
    </row>
    <row r="287" spans="1:13" x14ac:dyDescent="0.25">
      <c r="A287" s="10"/>
      <c r="B287" s="22"/>
      <c r="C287" s="36" t="s">
        <v>36</v>
      </c>
      <c r="D287" s="1"/>
      <c r="E287" s="11"/>
      <c r="F287" s="11"/>
      <c r="G287" s="2">
        <f t="shared" si="18"/>
        <v>70801.070000000298</v>
      </c>
      <c r="H287" s="73"/>
      <c r="I287" s="40"/>
      <c r="J287" s="67"/>
      <c r="K287" s="11">
        <f t="shared" si="19"/>
        <v>0</v>
      </c>
      <c r="L287" s="2">
        <f t="shared" si="20"/>
        <v>0</v>
      </c>
      <c r="M287" s="125">
        <f t="shared" si="21"/>
        <v>0</v>
      </c>
    </row>
    <row r="288" spans="1:13" x14ac:dyDescent="0.25">
      <c r="A288" s="10"/>
      <c r="B288" s="22"/>
      <c r="C288" s="36" t="s">
        <v>36</v>
      </c>
      <c r="D288" s="1"/>
      <c r="E288" s="11"/>
      <c r="F288" s="11"/>
      <c r="G288" s="2">
        <f t="shared" si="18"/>
        <v>70801.070000000298</v>
      </c>
      <c r="H288" s="73"/>
      <c r="I288" s="40"/>
      <c r="J288" s="67"/>
      <c r="K288" s="11">
        <f t="shared" si="19"/>
        <v>0</v>
      </c>
      <c r="L288" s="2">
        <f t="shared" si="20"/>
        <v>0</v>
      </c>
      <c r="M288" s="125">
        <f t="shared" si="21"/>
        <v>0</v>
      </c>
    </row>
    <row r="289" spans="1:13" x14ac:dyDescent="0.25">
      <c r="A289" s="10"/>
      <c r="B289" s="22"/>
      <c r="C289" s="36" t="s">
        <v>36</v>
      </c>
      <c r="D289" s="1"/>
      <c r="E289" s="11"/>
      <c r="F289" s="11"/>
      <c r="G289" s="2">
        <f t="shared" si="18"/>
        <v>70801.070000000298</v>
      </c>
      <c r="H289" s="73"/>
      <c r="I289" s="40"/>
      <c r="J289" s="67"/>
      <c r="K289" s="11">
        <f t="shared" si="19"/>
        <v>0</v>
      </c>
      <c r="L289" s="2">
        <f t="shared" si="20"/>
        <v>0</v>
      </c>
      <c r="M289" s="125">
        <f t="shared" si="21"/>
        <v>0</v>
      </c>
    </row>
    <row r="290" spans="1:13" x14ac:dyDescent="0.25">
      <c r="A290" s="10"/>
      <c r="B290" s="22"/>
      <c r="C290" s="36" t="s">
        <v>36</v>
      </c>
      <c r="D290" s="1"/>
      <c r="E290" s="11"/>
      <c r="F290" s="11"/>
      <c r="G290" s="2">
        <f t="shared" si="18"/>
        <v>70801.070000000298</v>
      </c>
      <c r="H290" s="73"/>
      <c r="I290" s="40"/>
      <c r="J290" s="67"/>
      <c r="K290" s="11">
        <f t="shared" si="19"/>
        <v>0</v>
      </c>
      <c r="L290" s="2">
        <f t="shared" si="20"/>
        <v>0</v>
      </c>
      <c r="M290" s="125">
        <f t="shared" si="21"/>
        <v>0</v>
      </c>
    </row>
    <row r="291" spans="1:13" x14ac:dyDescent="0.25">
      <c r="A291" s="10"/>
      <c r="B291" s="22"/>
      <c r="C291" s="36" t="s">
        <v>36</v>
      </c>
      <c r="D291" s="1"/>
      <c r="E291" s="11"/>
      <c r="F291" s="11"/>
      <c r="G291" s="2">
        <f t="shared" si="18"/>
        <v>70801.070000000298</v>
      </c>
      <c r="H291" s="73"/>
      <c r="I291" s="40"/>
      <c r="J291" s="67"/>
      <c r="K291" s="11">
        <f t="shared" si="19"/>
        <v>0</v>
      </c>
      <c r="L291" s="2">
        <f t="shared" si="20"/>
        <v>0</v>
      </c>
      <c r="M291" s="125">
        <f t="shared" si="21"/>
        <v>0</v>
      </c>
    </row>
    <row r="292" spans="1:13" x14ac:dyDescent="0.25">
      <c r="A292" s="10"/>
      <c r="B292" s="22"/>
      <c r="C292" s="36" t="s">
        <v>36</v>
      </c>
      <c r="D292" s="1"/>
      <c r="E292" s="11"/>
      <c r="F292" s="11"/>
      <c r="G292" s="2">
        <f t="shared" si="18"/>
        <v>70801.070000000298</v>
      </c>
      <c r="H292" s="73"/>
      <c r="I292" s="40"/>
      <c r="J292" s="67"/>
      <c r="K292" s="11">
        <f t="shared" si="19"/>
        <v>0</v>
      </c>
      <c r="L292" s="2">
        <f t="shared" si="20"/>
        <v>0</v>
      </c>
      <c r="M292" s="125">
        <f t="shared" si="21"/>
        <v>0</v>
      </c>
    </row>
    <row r="293" spans="1:13" x14ac:dyDescent="0.25">
      <c r="A293" s="10"/>
      <c r="B293" s="22"/>
      <c r="C293" s="36" t="s">
        <v>36</v>
      </c>
      <c r="D293" s="1"/>
      <c r="E293" s="11"/>
      <c r="F293" s="11"/>
      <c r="G293" s="2">
        <f t="shared" si="18"/>
        <v>70801.070000000298</v>
      </c>
      <c r="H293" s="73"/>
      <c r="I293" s="40"/>
      <c r="J293" s="67"/>
      <c r="K293" s="11">
        <f t="shared" si="19"/>
        <v>0</v>
      </c>
      <c r="L293" s="2">
        <f t="shared" si="20"/>
        <v>0</v>
      </c>
      <c r="M293" s="125">
        <f t="shared" si="21"/>
        <v>0</v>
      </c>
    </row>
    <row r="294" spans="1:13" x14ac:dyDescent="0.25">
      <c r="A294" s="10"/>
      <c r="B294" s="22"/>
      <c r="C294" s="36" t="s">
        <v>36</v>
      </c>
      <c r="D294" s="1"/>
      <c r="E294" s="11"/>
      <c r="F294" s="11"/>
      <c r="G294" s="2">
        <f t="shared" si="18"/>
        <v>70801.070000000298</v>
      </c>
      <c r="H294" s="73"/>
      <c r="I294" s="40"/>
      <c r="J294" s="67"/>
      <c r="K294" s="11">
        <f t="shared" si="19"/>
        <v>0</v>
      </c>
      <c r="L294" s="2">
        <f t="shared" si="20"/>
        <v>0</v>
      </c>
      <c r="M294" s="125">
        <f t="shared" si="21"/>
        <v>0</v>
      </c>
    </row>
    <row r="295" spans="1:13" x14ac:dyDescent="0.25">
      <c r="A295" s="10"/>
      <c r="B295" s="22"/>
      <c r="C295" s="36" t="s">
        <v>36</v>
      </c>
      <c r="D295" s="1"/>
      <c r="E295" s="11"/>
      <c r="F295" s="11"/>
      <c r="G295" s="2">
        <f t="shared" si="18"/>
        <v>70801.070000000298</v>
      </c>
      <c r="H295" s="73"/>
      <c r="I295" s="40"/>
      <c r="J295" s="67"/>
      <c r="K295" s="11">
        <f t="shared" si="19"/>
        <v>0</v>
      </c>
      <c r="L295" s="2">
        <f t="shared" si="20"/>
        <v>0</v>
      </c>
      <c r="M295" s="125">
        <f t="shared" si="21"/>
        <v>0</v>
      </c>
    </row>
    <row r="296" spans="1:13" x14ac:dyDescent="0.25">
      <c r="A296" s="10"/>
      <c r="B296" s="22"/>
      <c r="C296" s="36" t="s">
        <v>36</v>
      </c>
      <c r="D296" s="1"/>
      <c r="E296" s="11"/>
      <c r="F296" s="11"/>
      <c r="G296" s="2">
        <f t="shared" si="18"/>
        <v>70801.070000000298</v>
      </c>
      <c r="H296" s="73"/>
      <c r="I296" s="40"/>
      <c r="J296" s="67"/>
      <c r="K296" s="11">
        <f t="shared" si="19"/>
        <v>0</v>
      </c>
      <c r="L296" s="2">
        <f t="shared" si="20"/>
        <v>0</v>
      </c>
      <c r="M296" s="125">
        <f t="shared" si="21"/>
        <v>0</v>
      </c>
    </row>
    <row r="297" spans="1:13" x14ac:dyDescent="0.25">
      <c r="A297" s="10"/>
      <c r="B297" s="22"/>
      <c r="C297" s="36" t="s">
        <v>36</v>
      </c>
      <c r="D297" s="1"/>
      <c r="E297" s="11"/>
      <c r="F297" s="11"/>
      <c r="G297" s="2">
        <f t="shared" si="18"/>
        <v>70801.070000000298</v>
      </c>
      <c r="H297" s="73"/>
      <c r="I297" s="40"/>
      <c r="J297" s="67"/>
      <c r="K297" s="11">
        <f t="shared" si="19"/>
        <v>0</v>
      </c>
      <c r="L297" s="2">
        <f t="shared" si="20"/>
        <v>0</v>
      </c>
      <c r="M297" s="125">
        <f t="shared" si="21"/>
        <v>0</v>
      </c>
    </row>
    <row r="298" spans="1:13" x14ac:dyDescent="0.25">
      <c r="A298" s="10"/>
      <c r="B298" s="22"/>
      <c r="C298" s="36" t="s">
        <v>36</v>
      </c>
      <c r="D298" s="1"/>
      <c r="E298" s="11"/>
      <c r="F298" s="11"/>
      <c r="G298" s="2">
        <f t="shared" si="18"/>
        <v>70801.070000000298</v>
      </c>
      <c r="H298" s="73"/>
      <c r="I298" s="40"/>
      <c r="J298" s="67"/>
      <c r="K298" s="11">
        <f t="shared" si="19"/>
        <v>0</v>
      </c>
      <c r="L298" s="2">
        <f t="shared" si="20"/>
        <v>0</v>
      </c>
      <c r="M298" s="125">
        <f t="shared" si="21"/>
        <v>0</v>
      </c>
    </row>
    <row r="299" spans="1:13" x14ac:dyDescent="0.25">
      <c r="A299" s="10"/>
      <c r="B299" s="22"/>
      <c r="C299" s="36" t="s">
        <v>36</v>
      </c>
      <c r="D299" s="1"/>
      <c r="E299" s="11"/>
      <c r="F299" s="11"/>
      <c r="G299" s="2">
        <f t="shared" si="18"/>
        <v>70801.070000000298</v>
      </c>
      <c r="H299" s="73"/>
      <c r="I299" s="40"/>
      <c r="J299" s="67"/>
      <c r="K299" s="11">
        <f t="shared" si="19"/>
        <v>0</v>
      </c>
      <c r="L299" s="2">
        <f t="shared" si="20"/>
        <v>0</v>
      </c>
      <c r="M299" s="125">
        <f t="shared" si="21"/>
        <v>0</v>
      </c>
    </row>
    <row r="300" spans="1:13" x14ac:dyDescent="0.25">
      <c r="A300" s="10"/>
      <c r="B300" s="22"/>
      <c r="C300" s="36" t="s">
        <v>36</v>
      </c>
      <c r="D300" s="1"/>
      <c r="E300" s="11"/>
      <c r="F300" s="11"/>
      <c r="G300" s="2">
        <f t="shared" si="18"/>
        <v>70801.070000000298</v>
      </c>
      <c r="H300" s="73"/>
      <c r="I300" s="40"/>
      <c r="J300" s="67"/>
      <c r="K300" s="11">
        <f t="shared" si="19"/>
        <v>0</v>
      </c>
      <c r="L300" s="2">
        <f t="shared" si="20"/>
        <v>0</v>
      </c>
      <c r="M300" s="125">
        <f t="shared" si="21"/>
        <v>0</v>
      </c>
    </row>
    <row r="301" spans="1:13" x14ac:dyDescent="0.25">
      <c r="A301" s="10"/>
      <c r="B301" s="22"/>
      <c r="C301" s="36" t="s">
        <v>36</v>
      </c>
      <c r="D301" s="1"/>
      <c r="E301" s="11"/>
      <c r="F301" s="11"/>
      <c r="G301" s="2">
        <f t="shared" ref="G301:G350" si="22">G300+E301-F301</f>
        <v>70801.070000000298</v>
      </c>
      <c r="H301" s="73"/>
      <c r="I301" s="40"/>
      <c r="J301" s="67"/>
      <c r="K301" s="11">
        <f t="shared" ref="K301:K350" si="23">H301+I301-J301</f>
        <v>0</v>
      </c>
      <c r="L301" s="2">
        <f t="shared" ref="L301:L350" si="24">H301+I301+J301-F301</f>
        <v>0</v>
      </c>
      <c r="M301" s="125">
        <f t="shared" ref="M301:M350" si="25">F301*0.2</f>
        <v>0</v>
      </c>
    </row>
    <row r="302" spans="1:13" x14ac:dyDescent="0.25">
      <c r="A302" s="10"/>
      <c r="B302" s="22"/>
      <c r="C302" s="36" t="s">
        <v>36</v>
      </c>
      <c r="D302" s="1"/>
      <c r="E302" s="11"/>
      <c r="F302" s="11"/>
      <c r="G302" s="2">
        <f t="shared" si="22"/>
        <v>70801.070000000298</v>
      </c>
      <c r="H302" s="73"/>
      <c r="I302" s="40"/>
      <c r="J302" s="67"/>
      <c r="K302" s="11">
        <f t="shared" si="23"/>
        <v>0</v>
      </c>
      <c r="L302" s="2">
        <f t="shared" si="24"/>
        <v>0</v>
      </c>
      <c r="M302" s="125">
        <f t="shared" si="25"/>
        <v>0</v>
      </c>
    </row>
    <row r="303" spans="1:13" x14ac:dyDescent="0.25">
      <c r="A303" s="10"/>
      <c r="B303" s="22"/>
      <c r="C303" s="36" t="s">
        <v>36</v>
      </c>
      <c r="D303" s="1"/>
      <c r="E303" s="11"/>
      <c r="F303" s="11"/>
      <c r="G303" s="2">
        <f t="shared" si="22"/>
        <v>70801.070000000298</v>
      </c>
      <c r="H303" s="73"/>
      <c r="I303" s="40"/>
      <c r="J303" s="67"/>
      <c r="K303" s="11">
        <f t="shared" si="23"/>
        <v>0</v>
      </c>
      <c r="L303" s="2">
        <f t="shared" si="24"/>
        <v>0</v>
      </c>
      <c r="M303" s="125">
        <f t="shared" si="25"/>
        <v>0</v>
      </c>
    </row>
    <row r="304" spans="1:13" x14ac:dyDescent="0.25">
      <c r="A304" s="10"/>
      <c r="B304" s="22"/>
      <c r="C304" s="36" t="s">
        <v>36</v>
      </c>
      <c r="D304" s="1"/>
      <c r="E304" s="11"/>
      <c r="F304" s="11"/>
      <c r="G304" s="2">
        <f t="shared" si="22"/>
        <v>70801.070000000298</v>
      </c>
      <c r="H304" s="73"/>
      <c r="I304" s="40"/>
      <c r="J304" s="67"/>
      <c r="K304" s="11">
        <f t="shared" si="23"/>
        <v>0</v>
      </c>
      <c r="L304" s="2">
        <f t="shared" si="24"/>
        <v>0</v>
      </c>
      <c r="M304" s="125">
        <f t="shared" si="25"/>
        <v>0</v>
      </c>
    </row>
    <row r="305" spans="1:13" x14ac:dyDescent="0.25">
      <c r="A305" s="10"/>
      <c r="B305" s="22"/>
      <c r="C305" s="36" t="s">
        <v>36</v>
      </c>
      <c r="D305" s="1"/>
      <c r="E305" s="11"/>
      <c r="F305" s="11"/>
      <c r="G305" s="2">
        <f t="shared" si="22"/>
        <v>70801.070000000298</v>
      </c>
      <c r="H305" s="73"/>
      <c r="I305" s="40"/>
      <c r="J305" s="67"/>
      <c r="K305" s="11">
        <f t="shared" si="23"/>
        <v>0</v>
      </c>
      <c r="L305" s="2">
        <f t="shared" si="24"/>
        <v>0</v>
      </c>
      <c r="M305" s="125">
        <f t="shared" si="25"/>
        <v>0</v>
      </c>
    </row>
    <row r="306" spans="1:13" x14ac:dyDescent="0.25">
      <c r="A306" s="10"/>
      <c r="B306" s="22"/>
      <c r="C306" s="36" t="s">
        <v>36</v>
      </c>
      <c r="D306" s="1"/>
      <c r="E306" s="11"/>
      <c r="F306" s="11"/>
      <c r="G306" s="2">
        <f t="shared" si="22"/>
        <v>70801.070000000298</v>
      </c>
      <c r="H306" s="73"/>
      <c r="I306" s="40"/>
      <c r="J306" s="67"/>
      <c r="K306" s="11">
        <f t="shared" si="23"/>
        <v>0</v>
      </c>
      <c r="L306" s="2">
        <f t="shared" si="24"/>
        <v>0</v>
      </c>
      <c r="M306" s="125">
        <f t="shared" si="25"/>
        <v>0</v>
      </c>
    </row>
    <row r="307" spans="1:13" x14ac:dyDescent="0.25">
      <c r="A307" s="10"/>
      <c r="B307" s="22"/>
      <c r="C307" s="36" t="s">
        <v>36</v>
      </c>
      <c r="D307" s="1"/>
      <c r="E307" s="11"/>
      <c r="F307" s="11"/>
      <c r="G307" s="2">
        <f t="shared" si="22"/>
        <v>70801.070000000298</v>
      </c>
      <c r="H307" s="73"/>
      <c r="I307" s="40"/>
      <c r="J307" s="67"/>
      <c r="K307" s="11">
        <f t="shared" si="23"/>
        <v>0</v>
      </c>
      <c r="L307" s="2">
        <f t="shared" si="24"/>
        <v>0</v>
      </c>
      <c r="M307" s="125">
        <f t="shared" si="25"/>
        <v>0</v>
      </c>
    </row>
    <row r="308" spans="1:13" x14ac:dyDescent="0.25">
      <c r="A308" s="10"/>
      <c r="B308" s="22"/>
      <c r="C308" s="36" t="s">
        <v>36</v>
      </c>
      <c r="D308" s="1"/>
      <c r="E308" s="11"/>
      <c r="F308" s="11"/>
      <c r="G308" s="2">
        <f t="shared" si="22"/>
        <v>70801.070000000298</v>
      </c>
      <c r="H308" s="73"/>
      <c r="I308" s="40"/>
      <c r="J308" s="67"/>
      <c r="K308" s="11">
        <f t="shared" si="23"/>
        <v>0</v>
      </c>
      <c r="L308" s="2">
        <f t="shared" si="24"/>
        <v>0</v>
      </c>
      <c r="M308" s="125">
        <f t="shared" si="25"/>
        <v>0</v>
      </c>
    </row>
    <row r="309" spans="1:13" x14ac:dyDescent="0.25">
      <c r="A309" s="10"/>
      <c r="B309" s="22"/>
      <c r="C309" s="36" t="s">
        <v>36</v>
      </c>
      <c r="D309" s="1"/>
      <c r="E309" s="11"/>
      <c r="F309" s="11"/>
      <c r="G309" s="2">
        <f t="shared" si="22"/>
        <v>70801.070000000298</v>
      </c>
      <c r="H309" s="73"/>
      <c r="I309" s="40"/>
      <c r="J309" s="67"/>
      <c r="K309" s="11">
        <f t="shared" si="23"/>
        <v>0</v>
      </c>
      <c r="L309" s="2">
        <f t="shared" si="24"/>
        <v>0</v>
      </c>
      <c r="M309" s="125">
        <f t="shared" si="25"/>
        <v>0</v>
      </c>
    </row>
    <row r="310" spans="1:13" x14ac:dyDescent="0.25">
      <c r="A310" s="10"/>
      <c r="B310" s="22"/>
      <c r="C310" s="36" t="s">
        <v>36</v>
      </c>
      <c r="D310" s="1"/>
      <c r="E310" s="11"/>
      <c r="F310" s="11"/>
      <c r="G310" s="2">
        <f t="shared" si="22"/>
        <v>70801.070000000298</v>
      </c>
      <c r="H310" s="73"/>
      <c r="I310" s="40"/>
      <c r="J310" s="67"/>
      <c r="K310" s="11">
        <f t="shared" si="23"/>
        <v>0</v>
      </c>
      <c r="L310" s="2">
        <f t="shared" si="24"/>
        <v>0</v>
      </c>
      <c r="M310" s="125">
        <f t="shared" si="25"/>
        <v>0</v>
      </c>
    </row>
    <row r="311" spans="1:13" x14ac:dyDescent="0.25">
      <c r="A311" s="10"/>
      <c r="B311" s="22"/>
      <c r="C311" s="36" t="s">
        <v>36</v>
      </c>
      <c r="D311" s="1"/>
      <c r="E311" s="11"/>
      <c r="F311" s="11"/>
      <c r="G311" s="2">
        <f t="shared" si="22"/>
        <v>70801.070000000298</v>
      </c>
      <c r="H311" s="73"/>
      <c r="I311" s="40"/>
      <c r="J311" s="67"/>
      <c r="K311" s="11">
        <f t="shared" si="23"/>
        <v>0</v>
      </c>
      <c r="L311" s="2">
        <f t="shared" si="24"/>
        <v>0</v>
      </c>
      <c r="M311" s="125">
        <f t="shared" si="25"/>
        <v>0</v>
      </c>
    </row>
    <row r="312" spans="1:13" x14ac:dyDescent="0.25">
      <c r="A312" s="10"/>
      <c r="B312" s="22"/>
      <c r="C312" s="36" t="s">
        <v>36</v>
      </c>
      <c r="D312" s="1"/>
      <c r="E312" s="11"/>
      <c r="F312" s="11"/>
      <c r="G312" s="2">
        <f t="shared" si="22"/>
        <v>70801.070000000298</v>
      </c>
      <c r="H312" s="73"/>
      <c r="I312" s="40"/>
      <c r="J312" s="67"/>
      <c r="K312" s="11">
        <f t="shared" si="23"/>
        <v>0</v>
      </c>
      <c r="L312" s="2">
        <f t="shared" si="24"/>
        <v>0</v>
      </c>
      <c r="M312" s="125">
        <f t="shared" si="25"/>
        <v>0</v>
      </c>
    </row>
    <row r="313" spans="1:13" x14ac:dyDescent="0.25">
      <c r="A313" s="10"/>
      <c r="B313" s="22"/>
      <c r="C313" s="36" t="s">
        <v>36</v>
      </c>
      <c r="D313" s="1"/>
      <c r="E313" s="11"/>
      <c r="F313" s="11"/>
      <c r="G313" s="2">
        <f t="shared" si="22"/>
        <v>70801.070000000298</v>
      </c>
      <c r="H313" s="73"/>
      <c r="I313" s="40"/>
      <c r="J313" s="67"/>
      <c r="K313" s="11">
        <f t="shared" si="23"/>
        <v>0</v>
      </c>
      <c r="L313" s="2">
        <f t="shared" si="24"/>
        <v>0</v>
      </c>
      <c r="M313" s="125">
        <f t="shared" si="25"/>
        <v>0</v>
      </c>
    </row>
    <row r="314" spans="1:13" x14ac:dyDescent="0.25">
      <c r="A314" s="10"/>
      <c r="B314" s="22"/>
      <c r="C314" s="36" t="s">
        <v>36</v>
      </c>
      <c r="D314" s="1"/>
      <c r="E314" s="11"/>
      <c r="F314" s="11"/>
      <c r="G314" s="2">
        <f t="shared" si="22"/>
        <v>70801.070000000298</v>
      </c>
      <c r="H314" s="73"/>
      <c r="I314" s="40"/>
      <c r="J314" s="67"/>
      <c r="K314" s="11">
        <f t="shared" si="23"/>
        <v>0</v>
      </c>
      <c r="L314" s="2">
        <f t="shared" si="24"/>
        <v>0</v>
      </c>
      <c r="M314" s="125">
        <f t="shared" si="25"/>
        <v>0</v>
      </c>
    </row>
    <row r="315" spans="1:13" x14ac:dyDescent="0.25">
      <c r="A315" s="10"/>
      <c r="B315" s="22"/>
      <c r="C315" s="36" t="s">
        <v>36</v>
      </c>
      <c r="D315" s="1"/>
      <c r="E315" s="11"/>
      <c r="F315" s="11"/>
      <c r="G315" s="2">
        <f t="shared" si="22"/>
        <v>70801.070000000298</v>
      </c>
      <c r="H315" s="73"/>
      <c r="I315" s="40"/>
      <c r="J315" s="67"/>
      <c r="K315" s="11">
        <f t="shared" si="23"/>
        <v>0</v>
      </c>
      <c r="L315" s="2">
        <f t="shared" si="24"/>
        <v>0</v>
      </c>
      <c r="M315" s="125">
        <f t="shared" si="25"/>
        <v>0</v>
      </c>
    </row>
    <row r="316" spans="1:13" x14ac:dyDescent="0.25">
      <c r="A316" s="10"/>
      <c r="B316" s="22"/>
      <c r="C316" s="36" t="s">
        <v>36</v>
      </c>
      <c r="D316" s="1"/>
      <c r="E316" s="11"/>
      <c r="F316" s="11"/>
      <c r="G316" s="2">
        <f t="shared" si="22"/>
        <v>70801.070000000298</v>
      </c>
      <c r="H316" s="73"/>
      <c r="I316" s="40"/>
      <c r="J316" s="67"/>
      <c r="K316" s="11">
        <f t="shared" si="23"/>
        <v>0</v>
      </c>
      <c r="L316" s="2">
        <f t="shared" si="24"/>
        <v>0</v>
      </c>
      <c r="M316" s="125">
        <f t="shared" si="25"/>
        <v>0</v>
      </c>
    </row>
    <row r="317" spans="1:13" x14ac:dyDescent="0.25">
      <c r="A317" s="10"/>
      <c r="B317" s="22"/>
      <c r="C317" s="36" t="s">
        <v>36</v>
      </c>
      <c r="D317" s="1"/>
      <c r="E317" s="11"/>
      <c r="F317" s="11"/>
      <c r="G317" s="2">
        <f t="shared" si="22"/>
        <v>70801.070000000298</v>
      </c>
      <c r="H317" s="73"/>
      <c r="I317" s="40"/>
      <c r="J317" s="67"/>
      <c r="K317" s="11">
        <f t="shared" si="23"/>
        <v>0</v>
      </c>
      <c r="L317" s="2">
        <f t="shared" si="24"/>
        <v>0</v>
      </c>
      <c r="M317" s="125">
        <f t="shared" si="25"/>
        <v>0</v>
      </c>
    </row>
    <row r="318" spans="1:13" x14ac:dyDescent="0.25">
      <c r="A318" s="10"/>
      <c r="B318" s="22"/>
      <c r="C318" s="36" t="s">
        <v>36</v>
      </c>
      <c r="D318" s="1"/>
      <c r="E318" s="11"/>
      <c r="F318" s="11"/>
      <c r="G318" s="2">
        <f t="shared" si="22"/>
        <v>70801.070000000298</v>
      </c>
      <c r="H318" s="73"/>
      <c r="I318" s="40"/>
      <c r="J318" s="67"/>
      <c r="K318" s="11">
        <f t="shared" si="23"/>
        <v>0</v>
      </c>
      <c r="L318" s="2">
        <f t="shared" si="24"/>
        <v>0</v>
      </c>
      <c r="M318" s="125">
        <f t="shared" si="25"/>
        <v>0</v>
      </c>
    </row>
    <row r="319" spans="1:13" x14ac:dyDescent="0.25">
      <c r="A319" s="10"/>
      <c r="B319" s="22"/>
      <c r="C319" s="36" t="s">
        <v>36</v>
      </c>
      <c r="D319" s="1"/>
      <c r="E319" s="11"/>
      <c r="F319" s="11"/>
      <c r="G319" s="2">
        <f t="shared" si="22"/>
        <v>70801.070000000298</v>
      </c>
      <c r="H319" s="73"/>
      <c r="I319" s="40"/>
      <c r="J319" s="67"/>
      <c r="K319" s="11">
        <f t="shared" si="23"/>
        <v>0</v>
      </c>
      <c r="L319" s="2">
        <f t="shared" si="24"/>
        <v>0</v>
      </c>
      <c r="M319" s="125">
        <f t="shared" si="25"/>
        <v>0</v>
      </c>
    </row>
    <row r="320" spans="1:13" x14ac:dyDescent="0.25">
      <c r="A320" s="10"/>
      <c r="B320" s="22"/>
      <c r="C320" s="36" t="s">
        <v>36</v>
      </c>
      <c r="D320" s="1"/>
      <c r="E320" s="11"/>
      <c r="F320" s="11"/>
      <c r="G320" s="2">
        <f t="shared" si="22"/>
        <v>70801.070000000298</v>
      </c>
      <c r="H320" s="73"/>
      <c r="I320" s="40"/>
      <c r="J320" s="67"/>
      <c r="K320" s="11">
        <f t="shared" si="23"/>
        <v>0</v>
      </c>
      <c r="L320" s="2">
        <f t="shared" si="24"/>
        <v>0</v>
      </c>
      <c r="M320" s="125">
        <f t="shared" si="25"/>
        <v>0</v>
      </c>
    </row>
    <row r="321" spans="1:13" x14ac:dyDescent="0.25">
      <c r="A321" s="10"/>
      <c r="B321" s="22"/>
      <c r="C321" s="36" t="s">
        <v>36</v>
      </c>
      <c r="D321" s="1"/>
      <c r="E321" s="11"/>
      <c r="F321" s="11"/>
      <c r="G321" s="2">
        <f t="shared" si="22"/>
        <v>70801.070000000298</v>
      </c>
      <c r="H321" s="73"/>
      <c r="I321" s="40"/>
      <c r="J321" s="67"/>
      <c r="K321" s="11">
        <f t="shared" si="23"/>
        <v>0</v>
      </c>
      <c r="L321" s="2">
        <f t="shared" si="24"/>
        <v>0</v>
      </c>
      <c r="M321" s="125">
        <f t="shared" si="25"/>
        <v>0</v>
      </c>
    </row>
    <row r="322" spans="1:13" x14ac:dyDescent="0.25">
      <c r="A322" s="10"/>
      <c r="B322" s="22"/>
      <c r="C322" s="36" t="s">
        <v>36</v>
      </c>
      <c r="D322" s="1"/>
      <c r="E322" s="11"/>
      <c r="F322" s="11"/>
      <c r="G322" s="2">
        <f t="shared" si="22"/>
        <v>70801.070000000298</v>
      </c>
      <c r="H322" s="73"/>
      <c r="I322" s="40"/>
      <c r="J322" s="67"/>
      <c r="K322" s="11">
        <f t="shared" si="23"/>
        <v>0</v>
      </c>
      <c r="L322" s="2">
        <f t="shared" si="24"/>
        <v>0</v>
      </c>
      <c r="M322" s="125">
        <f t="shared" si="25"/>
        <v>0</v>
      </c>
    </row>
    <row r="323" spans="1:13" x14ac:dyDescent="0.25">
      <c r="A323" s="10"/>
      <c r="B323" s="22"/>
      <c r="C323" s="36" t="s">
        <v>36</v>
      </c>
      <c r="D323" s="1"/>
      <c r="E323" s="11"/>
      <c r="F323" s="11"/>
      <c r="G323" s="2">
        <f t="shared" si="22"/>
        <v>70801.070000000298</v>
      </c>
      <c r="H323" s="73"/>
      <c r="I323" s="40"/>
      <c r="J323" s="67"/>
      <c r="K323" s="11">
        <f t="shared" si="23"/>
        <v>0</v>
      </c>
      <c r="L323" s="2">
        <f t="shared" si="24"/>
        <v>0</v>
      </c>
      <c r="M323" s="125">
        <f t="shared" si="25"/>
        <v>0</v>
      </c>
    </row>
    <row r="324" spans="1:13" x14ac:dyDescent="0.25">
      <c r="A324" s="10"/>
      <c r="B324" s="22"/>
      <c r="C324" s="36" t="s">
        <v>36</v>
      </c>
      <c r="D324" s="1"/>
      <c r="E324" s="11"/>
      <c r="F324" s="11"/>
      <c r="G324" s="2">
        <f t="shared" si="22"/>
        <v>70801.070000000298</v>
      </c>
      <c r="H324" s="73"/>
      <c r="I324" s="40"/>
      <c r="J324" s="67"/>
      <c r="K324" s="11">
        <f t="shared" si="23"/>
        <v>0</v>
      </c>
      <c r="L324" s="2">
        <f t="shared" si="24"/>
        <v>0</v>
      </c>
      <c r="M324" s="125">
        <f t="shared" si="25"/>
        <v>0</v>
      </c>
    </row>
    <row r="325" spans="1:13" x14ac:dyDescent="0.25">
      <c r="A325" s="10"/>
      <c r="B325" s="22"/>
      <c r="C325" s="36" t="s">
        <v>36</v>
      </c>
      <c r="D325" s="1"/>
      <c r="E325" s="11"/>
      <c r="F325" s="11"/>
      <c r="G325" s="2">
        <f t="shared" si="22"/>
        <v>70801.070000000298</v>
      </c>
      <c r="H325" s="73"/>
      <c r="I325" s="40"/>
      <c r="J325" s="67"/>
      <c r="K325" s="11">
        <f t="shared" si="23"/>
        <v>0</v>
      </c>
      <c r="L325" s="2">
        <f t="shared" si="24"/>
        <v>0</v>
      </c>
      <c r="M325" s="125">
        <f t="shared" si="25"/>
        <v>0</v>
      </c>
    </row>
    <row r="326" spans="1:13" x14ac:dyDescent="0.25">
      <c r="A326" s="10"/>
      <c r="B326" s="22"/>
      <c r="C326" s="36" t="s">
        <v>36</v>
      </c>
      <c r="D326" s="1"/>
      <c r="E326" s="11"/>
      <c r="F326" s="11"/>
      <c r="G326" s="2">
        <f t="shared" si="22"/>
        <v>70801.070000000298</v>
      </c>
      <c r="H326" s="73"/>
      <c r="I326" s="40"/>
      <c r="J326" s="67"/>
      <c r="K326" s="11">
        <f t="shared" si="23"/>
        <v>0</v>
      </c>
      <c r="L326" s="2">
        <f t="shared" si="24"/>
        <v>0</v>
      </c>
      <c r="M326" s="125">
        <f t="shared" si="25"/>
        <v>0</v>
      </c>
    </row>
    <row r="327" spans="1:13" x14ac:dyDescent="0.25">
      <c r="A327" s="10"/>
      <c r="B327" s="22"/>
      <c r="C327" s="36" t="s">
        <v>36</v>
      </c>
      <c r="D327" s="1"/>
      <c r="E327" s="11"/>
      <c r="F327" s="11"/>
      <c r="G327" s="2">
        <f t="shared" si="22"/>
        <v>70801.070000000298</v>
      </c>
      <c r="H327" s="73"/>
      <c r="I327" s="40"/>
      <c r="J327" s="67"/>
      <c r="K327" s="11">
        <f t="shared" si="23"/>
        <v>0</v>
      </c>
      <c r="L327" s="2">
        <f t="shared" si="24"/>
        <v>0</v>
      </c>
      <c r="M327" s="125">
        <f t="shared" si="25"/>
        <v>0</v>
      </c>
    </row>
    <row r="328" spans="1:13" x14ac:dyDescent="0.25">
      <c r="A328" s="10"/>
      <c r="B328" s="22"/>
      <c r="C328" s="36" t="s">
        <v>36</v>
      </c>
      <c r="D328" s="1"/>
      <c r="E328" s="11"/>
      <c r="F328" s="11"/>
      <c r="G328" s="2">
        <f t="shared" si="22"/>
        <v>70801.070000000298</v>
      </c>
      <c r="H328" s="73"/>
      <c r="I328" s="40"/>
      <c r="J328" s="67"/>
      <c r="K328" s="11">
        <f t="shared" si="23"/>
        <v>0</v>
      </c>
      <c r="L328" s="2">
        <f t="shared" si="24"/>
        <v>0</v>
      </c>
      <c r="M328" s="125">
        <f t="shared" si="25"/>
        <v>0</v>
      </c>
    </row>
    <row r="329" spans="1:13" x14ac:dyDescent="0.25">
      <c r="A329" s="10"/>
      <c r="B329" s="22"/>
      <c r="C329" s="36" t="s">
        <v>36</v>
      </c>
      <c r="D329" s="1"/>
      <c r="E329" s="11"/>
      <c r="F329" s="11"/>
      <c r="G329" s="2">
        <f t="shared" si="22"/>
        <v>70801.070000000298</v>
      </c>
      <c r="H329" s="73"/>
      <c r="I329" s="40"/>
      <c r="J329" s="67"/>
      <c r="K329" s="11">
        <f t="shared" si="23"/>
        <v>0</v>
      </c>
      <c r="L329" s="2">
        <f t="shared" si="24"/>
        <v>0</v>
      </c>
      <c r="M329" s="125">
        <f t="shared" si="25"/>
        <v>0</v>
      </c>
    </row>
    <row r="330" spans="1:13" x14ac:dyDescent="0.25">
      <c r="A330" s="10"/>
      <c r="B330" s="22"/>
      <c r="C330" s="36" t="s">
        <v>36</v>
      </c>
      <c r="D330" s="1"/>
      <c r="E330" s="11"/>
      <c r="F330" s="11"/>
      <c r="G330" s="2">
        <f t="shared" si="22"/>
        <v>70801.070000000298</v>
      </c>
      <c r="H330" s="73"/>
      <c r="I330" s="40"/>
      <c r="J330" s="67"/>
      <c r="K330" s="11">
        <f t="shared" si="23"/>
        <v>0</v>
      </c>
      <c r="L330" s="2">
        <f t="shared" si="24"/>
        <v>0</v>
      </c>
      <c r="M330" s="125">
        <f t="shared" si="25"/>
        <v>0</v>
      </c>
    </row>
    <row r="331" spans="1:13" x14ac:dyDescent="0.25">
      <c r="A331" s="10"/>
      <c r="B331" s="22"/>
      <c r="C331" s="36" t="s">
        <v>36</v>
      </c>
      <c r="D331" s="1"/>
      <c r="E331" s="11"/>
      <c r="F331" s="11"/>
      <c r="G331" s="2">
        <f t="shared" si="22"/>
        <v>70801.070000000298</v>
      </c>
      <c r="H331" s="73"/>
      <c r="I331" s="40"/>
      <c r="J331" s="67"/>
      <c r="K331" s="11">
        <f t="shared" si="23"/>
        <v>0</v>
      </c>
      <c r="L331" s="2">
        <f t="shared" si="24"/>
        <v>0</v>
      </c>
      <c r="M331" s="125">
        <f t="shared" si="25"/>
        <v>0</v>
      </c>
    </row>
    <row r="332" spans="1:13" x14ac:dyDescent="0.25">
      <c r="A332" s="10"/>
      <c r="B332" s="22"/>
      <c r="C332" s="36" t="s">
        <v>36</v>
      </c>
      <c r="D332" s="1"/>
      <c r="E332" s="11"/>
      <c r="F332" s="11"/>
      <c r="G332" s="2">
        <f t="shared" si="22"/>
        <v>70801.070000000298</v>
      </c>
      <c r="H332" s="73"/>
      <c r="I332" s="40"/>
      <c r="J332" s="67"/>
      <c r="K332" s="11">
        <f t="shared" si="23"/>
        <v>0</v>
      </c>
      <c r="L332" s="2">
        <f t="shared" si="24"/>
        <v>0</v>
      </c>
      <c r="M332" s="125">
        <f t="shared" si="25"/>
        <v>0</v>
      </c>
    </row>
    <row r="333" spans="1:13" x14ac:dyDescent="0.25">
      <c r="A333" s="10"/>
      <c r="B333" s="22"/>
      <c r="C333" s="36" t="s">
        <v>36</v>
      </c>
      <c r="D333" s="1"/>
      <c r="E333" s="11"/>
      <c r="F333" s="11"/>
      <c r="G333" s="2">
        <f t="shared" si="22"/>
        <v>70801.070000000298</v>
      </c>
      <c r="H333" s="73"/>
      <c r="I333" s="40"/>
      <c r="J333" s="67"/>
      <c r="K333" s="11">
        <f t="shared" si="23"/>
        <v>0</v>
      </c>
      <c r="L333" s="2">
        <f t="shared" si="24"/>
        <v>0</v>
      </c>
      <c r="M333" s="125">
        <f t="shared" si="25"/>
        <v>0</v>
      </c>
    </row>
    <row r="334" spans="1:13" x14ac:dyDescent="0.25">
      <c r="A334" s="10"/>
      <c r="B334" s="22"/>
      <c r="C334" s="36" t="s">
        <v>36</v>
      </c>
      <c r="D334" s="1"/>
      <c r="E334" s="11"/>
      <c r="F334" s="11"/>
      <c r="G334" s="2">
        <f t="shared" si="22"/>
        <v>70801.070000000298</v>
      </c>
      <c r="H334" s="73"/>
      <c r="I334" s="40"/>
      <c r="J334" s="67"/>
      <c r="K334" s="11">
        <f t="shared" si="23"/>
        <v>0</v>
      </c>
      <c r="L334" s="2">
        <f t="shared" si="24"/>
        <v>0</v>
      </c>
      <c r="M334" s="125">
        <f t="shared" si="25"/>
        <v>0</v>
      </c>
    </row>
    <row r="335" spans="1:13" x14ac:dyDescent="0.25">
      <c r="A335" s="10"/>
      <c r="B335" s="22"/>
      <c r="C335" s="36" t="s">
        <v>36</v>
      </c>
      <c r="D335" s="1"/>
      <c r="E335" s="11"/>
      <c r="F335" s="11"/>
      <c r="G335" s="2">
        <f t="shared" si="22"/>
        <v>70801.070000000298</v>
      </c>
      <c r="H335" s="73"/>
      <c r="I335" s="40"/>
      <c r="J335" s="67"/>
      <c r="K335" s="11">
        <f t="shared" si="23"/>
        <v>0</v>
      </c>
      <c r="L335" s="2">
        <f t="shared" si="24"/>
        <v>0</v>
      </c>
      <c r="M335" s="125">
        <f t="shared" si="25"/>
        <v>0</v>
      </c>
    </row>
    <row r="336" spans="1:13" x14ac:dyDescent="0.25">
      <c r="A336" s="10"/>
      <c r="B336" s="22"/>
      <c r="C336" s="36" t="s">
        <v>36</v>
      </c>
      <c r="D336" s="1"/>
      <c r="E336" s="11"/>
      <c r="F336" s="11"/>
      <c r="G336" s="2">
        <f t="shared" si="22"/>
        <v>70801.070000000298</v>
      </c>
      <c r="H336" s="73"/>
      <c r="I336" s="40"/>
      <c r="J336" s="67"/>
      <c r="K336" s="11">
        <f t="shared" si="23"/>
        <v>0</v>
      </c>
      <c r="L336" s="2">
        <f t="shared" si="24"/>
        <v>0</v>
      </c>
      <c r="M336" s="125">
        <f t="shared" si="25"/>
        <v>0</v>
      </c>
    </row>
    <row r="337" spans="1:13" x14ac:dyDescent="0.25">
      <c r="A337" s="10"/>
      <c r="B337" s="22"/>
      <c r="C337" s="36" t="s">
        <v>36</v>
      </c>
      <c r="D337" s="1"/>
      <c r="E337" s="11"/>
      <c r="F337" s="11"/>
      <c r="G337" s="2">
        <f t="shared" si="22"/>
        <v>70801.070000000298</v>
      </c>
      <c r="H337" s="73"/>
      <c r="I337" s="40"/>
      <c r="J337" s="67"/>
      <c r="K337" s="11">
        <f t="shared" si="23"/>
        <v>0</v>
      </c>
      <c r="L337" s="2">
        <f t="shared" si="24"/>
        <v>0</v>
      </c>
      <c r="M337" s="125">
        <f t="shared" si="25"/>
        <v>0</v>
      </c>
    </row>
    <row r="338" spans="1:13" x14ac:dyDescent="0.25">
      <c r="A338" s="10"/>
      <c r="B338" s="22"/>
      <c r="C338" s="36" t="s">
        <v>36</v>
      </c>
      <c r="D338" s="1"/>
      <c r="E338" s="11"/>
      <c r="F338" s="11"/>
      <c r="G338" s="2">
        <f t="shared" si="22"/>
        <v>70801.070000000298</v>
      </c>
      <c r="H338" s="73"/>
      <c r="I338" s="40"/>
      <c r="J338" s="67"/>
      <c r="K338" s="11">
        <f t="shared" si="23"/>
        <v>0</v>
      </c>
      <c r="L338" s="2">
        <f t="shared" si="24"/>
        <v>0</v>
      </c>
      <c r="M338" s="125">
        <f t="shared" si="25"/>
        <v>0</v>
      </c>
    </row>
    <row r="339" spans="1:13" x14ac:dyDescent="0.25">
      <c r="A339" s="10"/>
      <c r="B339" s="22"/>
      <c r="C339" s="36" t="s">
        <v>36</v>
      </c>
      <c r="D339" s="1"/>
      <c r="E339" s="11"/>
      <c r="F339" s="11"/>
      <c r="G339" s="2">
        <f t="shared" si="22"/>
        <v>70801.070000000298</v>
      </c>
      <c r="H339" s="73"/>
      <c r="I339" s="40"/>
      <c r="J339" s="67"/>
      <c r="K339" s="11">
        <f t="shared" si="23"/>
        <v>0</v>
      </c>
      <c r="L339" s="2">
        <f t="shared" si="24"/>
        <v>0</v>
      </c>
      <c r="M339" s="125">
        <f t="shared" si="25"/>
        <v>0</v>
      </c>
    </row>
    <row r="340" spans="1:13" x14ac:dyDescent="0.25">
      <c r="A340" s="10"/>
      <c r="B340" s="22"/>
      <c r="C340" s="36" t="s">
        <v>36</v>
      </c>
      <c r="D340" s="1"/>
      <c r="E340" s="11"/>
      <c r="F340" s="11"/>
      <c r="G340" s="2">
        <f t="shared" si="22"/>
        <v>70801.070000000298</v>
      </c>
      <c r="H340" s="73"/>
      <c r="I340" s="40"/>
      <c r="J340" s="67"/>
      <c r="K340" s="11">
        <f t="shared" si="23"/>
        <v>0</v>
      </c>
      <c r="L340" s="2">
        <f t="shared" si="24"/>
        <v>0</v>
      </c>
      <c r="M340" s="125">
        <f t="shared" si="25"/>
        <v>0</v>
      </c>
    </row>
    <row r="341" spans="1:13" x14ac:dyDescent="0.25">
      <c r="A341" s="10"/>
      <c r="B341" s="22"/>
      <c r="C341" s="36" t="s">
        <v>36</v>
      </c>
      <c r="D341" s="1"/>
      <c r="E341" s="11"/>
      <c r="F341" s="11"/>
      <c r="G341" s="2">
        <f t="shared" si="22"/>
        <v>70801.070000000298</v>
      </c>
      <c r="H341" s="73"/>
      <c r="I341" s="40"/>
      <c r="J341" s="67"/>
      <c r="K341" s="11">
        <f t="shared" si="23"/>
        <v>0</v>
      </c>
      <c r="L341" s="2">
        <f t="shared" si="24"/>
        <v>0</v>
      </c>
      <c r="M341" s="125">
        <f t="shared" si="25"/>
        <v>0</v>
      </c>
    </row>
    <row r="342" spans="1:13" x14ac:dyDescent="0.25">
      <c r="A342" s="10"/>
      <c r="B342" s="22"/>
      <c r="C342" s="36" t="s">
        <v>36</v>
      </c>
      <c r="D342" s="1"/>
      <c r="E342" s="11"/>
      <c r="F342" s="11"/>
      <c r="G342" s="2">
        <f t="shared" si="22"/>
        <v>70801.070000000298</v>
      </c>
      <c r="H342" s="73"/>
      <c r="I342" s="40"/>
      <c r="J342" s="67"/>
      <c r="K342" s="11">
        <f t="shared" si="23"/>
        <v>0</v>
      </c>
      <c r="L342" s="2">
        <f t="shared" si="24"/>
        <v>0</v>
      </c>
      <c r="M342" s="125">
        <f t="shared" si="25"/>
        <v>0</v>
      </c>
    </row>
    <row r="343" spans="1:13" x14ac:dyDescent="0.25">
      <c r="A343" s="10"/>
      <c r="B343" s="22"/>
      <c r="C343" s="36" t="s">
        <v>36</v>
      </c>
      <c r="D343" s="1"/>
      <c r="E343" s="11"/>
      <c r="F343" s="11"/>
      <c r="G343" s="2">
        <f t="shared" si="22"/>
        <v>70801.070000000298</v>
      </c>
      <c r="H343" s="73"/>
      <c r="I343" s="40"/>
      <c r="J343" s="67"/>
      <c r="K343" s="11">
        <f t="shared" si="23"/>
        <v>0</v>
      </c>
      <c r="L343" s="2">
        <f t="shared" si="24"/>
        <v>0</v>
      </c>
      <c r="M343" s="125">
        <f t="shared" si="25"/>
        <v>0</v>
      </c>
    </row>
    <row r="344" spans="1:13" x14ac:dyDescent="0.25">
      <c r="A344" s="10"/>
      <c r="B344" s="22"/>
      <c r="C344" s="36" t="s">
        <v>36</v>
      </c>
      <c r="D344" s="1"/>
      <c r="E344" s="11"/>
      <c r="F344" s="11"/>
      <c r="G344" s="2">
        <f t="shared" si="22"/>
        <v>70801.070000000298</v>
      </c>
      <c r="H344" s="73"/>
      <c r="I344" s="40"/>
      <c r="J344" s="67"/>
      <c r="K344" s="11">
        <f t="shared" si="23"/>
        <v>0</v>
      </c>
      <c r="L344" s="2">
        <f t="shared" si="24"/>
        <v>0</v>
      </c>
      <c r="M344" s="125">
        <f t="shared" si="25"/>
        <v>0</v>
      </c>
    </row>
    <row r="345" spans="1:13" x14ac:dyDescent="0.25">
      <c r="A345" s="10"/>
      <c r="B345" s="22"/>
      <c r="C345" s="36" t="s">
        <v>36</v>
      </c>
      <c r="D345" s="1"/>
      <c r="E345" s="11"/>
      <c r="F345" s="11"/>
      <c r="G345" s="2">
        <f t="shared" si="22"/>
        <v>70801.070000000298</v>
      </c>
      <c r="H345" s="73"/>
      <c r="I345" s="40"/>
      <c r="J345" s="67"/>
      <c r="K345" s="11">
        <f t="shared" si="23"/>
        <v>0</v>
      </c>
      <c r="L345" s="2">
        <f t="shared" si="24"/>
        <v>0</v>
      </c>
      <c r="M345" s="125">
        <f t="shared" si="25"/>
        <v>0</v>
      </c>
    </row>
    <row r="346" spans="1:13" x14ac:dyDescent="0.25">
      <c r="A346" s="10"/>
      <c r="B346" s="22"/>
      <c r="C346" s="36" t="s">
        <v>36</v>
      </c>
      <c r="D346" s="1"/>
      <c r="E346" s="11"/>
      <c r="F346" s="11"/>
      <c r="G346" s="2">
        <f t="shared" si="22"/>
        <v>70801.070000000298</v>
      </c>
      <c r="H346" s="73"/>
      <c r="I346" s="40"/>
      <c r="J346" s="67"/>
      <c r="K346" s="11">
        <f t="shared" si="23"/>
        <v>0</v>
      </c>
      <c r="L346" s="2">
        <f t="shared" si="24"/>
        <v>0</v>
      </c>
      <c r="M346" s="125">
        <f t="shared" si="25"/>
        <v>0</v>
      </c>
    </row>
    <row r="347" spans="1:13" x14ac:dyDescent="0.25">
      <c r="A347" s="10"/>
      <c r="B347" s="22"/>
      <c r="C347" s="36" t="s">
        <v>36</v>
      </c>
      <c r="D347" s="1"/>
      <c r="E347" s="11"/>
      <c r="F347" s="11"/>
      <c r="G347" s="2">
        <f t="shared" si="22"/>
        <v>70801.070000000298</v>
      </c>
      <c r="H347" s="73"/>
      <c r="I347" s="40"/>
      <c r="J347" s="67"/>
      <c r="K347" s="11">
        <f t="shared" si="23"/>
        <v>0</v>
      </c>
      <c r="L347" s="2">
        <f t="shared" si="24"/>
        <v>0</v>
      </c>
      <c r="M347" s="125">
        <f t="shared" si="25"/>
        <v>0</v>
      </c>
    </row>
    <row r="348" spans="1:13" x14ac:dyDescent="0.25">
      <c r="A348" s="10"/>
      <c r="B348" s="22"/>
      <c r="C348" s="36" t="s">
        <v>36</v>
      </c>
      <c r="D348" s="1"/>
      <c r="E348" s="11"/>
      <c r="F348" s="11"/>
      <c r="G348" s="2">
        <f t="shared" si="22"/>
        <v>70801.070000000298</v>
      </c>
      <c r="H348" s="73"/>
      <c r="I348" s="40"/>
      <c r="J348" s="67"/>
      <c r="K348" s="11">
        <f t="shared" si="23"/>
        <v>0</v>
      </c>
      <c r="L348" s="2">
        <f t="shared" si="24"/>
        <v>0</v>
      </c>
      <c r="M348" s="125">
        <f t="shared" si="25"/>
        <v>0</v>
      </c>
    </row>
    <row r="349" spans="1:13" x14ac:dyDescent="0.25">
      <c r="A349" s="10"/>
      <c r="B349" s="22"/>
      <c r="C349" s="36" t="s">
        <v>36</v>
      </c>
      <c r="D349" s="1"/>
      <c r="E349" s="11"/>
      <c r="F349" s="11"/>
      <c r="G349" s="2">
        <f t="shared" si="22"/>
        <v>70801.070000000298</v>
      </c>
      <c r="H349" s="73"/>
      <c r="I349" s="40"/>
      <c r="J349" s="67"/>
      <c r="K349" s="11">
        <f t="shared" si="23"/>
        <v>0</v>
      </c>
      <c r="L349" s="2">
        <f t="shared" si="24"/>
        <v>0</v>
      </c>
      <c r="M349" s="125">
        <f t="shared" si="25"/>
        <v>0</v>
      </c>
    </row>
    <row r="350" spans="1:13" x14ac:dyDescent="0.25">
      <c r="A350" s="10"/>
      <c r="B350" s="22"/>
      <c r="C350" s="36" t="s">
        <v>36</v>
      </c>
      <c r="D350" s="1"/>
      <c r="E350" s="11"/>
      <c r="F350" s="11"/>
      <c r="G350" s="2">
        <f t="shared" si="22"/>
        <v>70801.070000000298</v>
      </c>
      <c r="H350" s="73"/>
      <c r="I350" s="40"/>
      <c r="J350" s="67"/>
      <c r="K350" s="11">
        <f t="shared" si="23"/>
        <v>0</v>
      </c>
      <c r="L350" s="2">
        <f t="shared" si="24"/>
        <v>0</v>
      </c>
      <c r="M350" s="125">
        <f t="shared" si="25"/>
        <v>0</v>
      </c>
    </row>
  </sheetData>
  <dataValidations count="1">
    <dataValidation type="list" allowBlank="1" showInputMessage="1" showErrorMessage="1" sqref="C5:C350" xr:uid="{8FE8164D-53BB-475C-AE6E-125B089CAC18}">
      <formula1>OPERACION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TOTALES</vt:lpstr>
      <vt:lpstr>04143192117</vt:lpstr>
      <vt:lpstr>04241102899</vt:lpstr>
      <vt:lpstr>04242099286</vt:lpstr>
      <vt:lpstr>Hoja1</vt:lpstr>
      <vt:lpstr>04143182190</vt:lpstr>
      <vt:lpstr>04242061519</vt:lpstr>
      <vt:lpstr>04241083350</vt:lpstr>
      <vt:lpstr>04241815693</vt:lpstr>
      <vt:lpstr>04242099312</vt:lpstr>
      <vt:lpstr>04128128014</vt:lpstr>
      <vt:lpstr>04128124511</vt:lpstr>
      <vt:lpstr>04128113024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BOVEDA-P</cp:lastModifiedBy>
  <cp:lastPrinted>2019-06-28T11:23:04Z</cp:lastPrinted>
  <dcterms:created xsi:type="dcterms:W3CDTF">2018-02-10T14:01:51Z</dcterms:created>
  <dcterms:modified xsi:type="dcterms:W3CDTF">2021-01-04T17:37:53Z</dcterms:modified>
</cp:coreProperties>
</file>