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15" windowHeight="7620"/>
  </bookViews>
  <sheets>
    <sheet name="ANALISIS" sheetId="1" r:id="rId1"/>
    <sheet name="CUADRO FINAL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71" i="1" l="1"/>
  <c r="F170" i="1"/>
  <c r="F169" i="1"/>
  <c r="F168" i="1"/>
  <c r="F172" i="1" s="1"/>
  <c r="R31" i="2"/>
  <c r="U19" i="2"/>
  <c r="F173" i="1" l="1"/>
  <c r="F174" i="1" s="1"/>
  <c r="O117" i="1"/>
  <c r="W20" i="2"/>
  <c r="V20" i="2"/>
  <c r="F152" i="1"/>
  <c r="F151" i="1"/>
  <c r="F150" i="1"/>
  <c r="F149" i="1"/>
  <c r="F153" i="1" l="1"/>
  <c r="R9" i="2"/>
  <c r="U17" i="2"/>
  <c r="U18" i="2"/>
  <c r="U20" i="2"/>
  <c r="F132" i="1"/>
  <c r="F131" i="1"/>
  <c r="F130" i="1"/>
  <c r="F129" i="1"/>
  <c r="F155" i="1" l="1"/>
  <c r="F154" i="1"/>
  <c r="F133" i="1"/>
  <c r="F134" i="1" s="1"/>
  <c r="F135" i="1" s="1"/>
  <c r="F118" i="1"/>
  <c r="F117" i="1"/>
  <c r="F116" i="1"/>
  <c r="F115" i="1"/>
  <c r="F119" i="1" l="1"/>
  <c r="F120" i="1" s="1"/>
  <c r="F121" i="1" s="1"/>
  <c r="F104" i="1"/>
  <c r="F103" i="1"/>
  <c r="F102" i="1"/>
  <c r="F101" i="1"/>
  <c r="F89" i="1"/>
  <c r="F88" i="1"/>
  <c r="F87" i="1"/>
  <c r="F86" i="1"/>
  <c r="F75" i="1"/>
  <c r="F74" i="1"/>
  <c r="F73" i="1"/>
  <c r="F72" i="1"/>
  <c r="F62" i="1"/>
  <c r="F61" i="1"/>
  <c r="F60" i="1"/>
  <c r="F59" i="1"/>
  <c r="F63" i="1" l="1"/>
  <c r="F76" i="1"/>
  <c r="F77" i="1" s="1"/>
  <c r="F78" i="1" s="1"/>
  <c r="F90" i="1"/>
  <c r="F91" i="1" s="1"/>
  <c r="F92" i="1" s="1"/>
  <c r="F105" i="1"/>
  <c r="F106" i="1" s="1"/>
  <c r="F107" i="1" s="1"/>
  <c r="F64" i="1"/>
  <c r="F65" i="1" s="1"/>
  <c r="G8" i="2" l="1"/>
  <c r="H8" i="2" s="1"/>
  <c r="G9" i="2"/>
  <c r="H9" i="2" s="1"/>
  <c r="G10" i="2"/>
  <c r="H10" i="2" s="1"/>
  <c r="G11" i="2"/>
  <c r="H11" i="2" s="1"/>
  <c r="F46" i="1" l="1"/>
  <c r="F45" i="1"/>
  <c r="F44" i="1"/>
  <c r="F43" i="1"/>
  <c r="F47" i="1" l="1"/>
  <c r="F25" i="1"/>
  <c r="F24" i="1"/>
  <c r="F23" i="1"/>
  <c r="F22" i="1"/>
  <c r="F48" i="1" l="1"/>
  <c r="F49" i="1" s="1"/>
  <c r="F26" i="1"/>
  <c r="F9" i="1"/>
  <c r="F10" i="1"/>
  <c r="F11" i="1"/>
  <c r="F8" i="1"/>
  <c r="F27" i="1" l="1"/>
  <c r="F28" i="1" s="1"/>
  <c r="F12" i="1"/>
  <c r="F13" i="1" s="1"/>
  <c r="F14" i="1" s="1"/>
</calcChain>
</file>

<file path=xl/comments1.xml><?xml version="1.0" encoding="utf-8"?>
<comments xmlns="http://schemas.openxmlformats.org/spreadsheetml/2006/main">
  <authors>
    <author>Tesoreria-12</author>
  </authors>
  <commentList>
    <comment ref="Q17" authorId="0">
      <text>
        <r>
          <rPr>
            <sz val="9"/>
            <color indexed="81"/>
            <rFont val="Tahoma"/>
            <family val="2"/>
          </rPr>
          <t xml:space="preserve">ESTE CORTE NO SE CANCELA  ESTAS UNIDADES, 
</t>
        </r>
      </text>
    </comment>
    <comment ref="U20" authorId="0">
      <text>
        <r>
          <rPr>
            <b/>
            <sz val="9"/>
            <color indexed="81"/>
            <rFont val="Tahoma"/>
            <family val="2"/>
          </rPr>
          <t xml:space="preserve">DEMAS UNIDADES  INTERCABIARON  CODIGOS  76 UNIDADES DEL CODIGO 10205 X EL CODIGO 10204
</t>
        </r>
      </text>
    </comment>
    <comment ref="Q21" authorId="0">
      <text>
        <r>
          <rPr>
            <b/>
            <sz val="9"/>
            <color indexed="81"/>
            <rFont val="Tahoma"/>
            <family val="2"/>
          </rPr>
          <t xml:space="preserve">SE CANCELA LA TOTALIDA DE LOS CODIGOS 10202,10203,10205, </t>
        </r>
      </text>
    </comment>
  </commentList>
</comments>
</file>

<file path=xl/sharedStrings.xml><?xml version="1.0" encoding="utf-8"?>
<sst xmlns="http://schemas.openxmlformats.org/spreadsheetml/2006/main" count="168" uniqueCount="36">
  <si>
    <t>CDG</t>
  </si>
  <si>
    <t>COSTO POR UNIDDA</t>
  </si>
  <si>
    <t>VENTAS POR  UNIDAD</t>
  </si>
  <si>
    <t>TOTAL</t>
  </si>
  <si>
    <t>IVA</t>
  </si>
  <si>
    <t>TOTAL APAGAR</t>
  </si>
  <si>
    <t xml:space="preserve"> </t>
  </si>
  <si>
    <t xml:space="preserve">ANALISIS DE VENTAS DESDE EL 01  AL 31 AGOSTO  2021 </t>
  </si>
  <si>
    <t>LAVAPLATOS EN CREMA 425 GR MULTIUSO NARANJA</t>
  </si>
  <si>
    <t>LAVAPLATOS 200 GR CREMA MULTIUSO LIMON</t>
  </si>
  <si>
    <t>LAVAPLATO EN CREMA 200 GR NARANJA FULLA</t>
  </si>
  <si>
    <t>LAVAPLATOS 425 GR EN CREMA LIMON MULTIUSO</t>
  </si>
  <si>
    <t>PRODUCTO A CONSIGNACION     ALIMENTOS FOOD SERVICE (FULLA)</t>
  </si>
  <si>
    <t>SUB - TOTAL</t>
  </si>
  <si>
    <t>ANALISIS DE VENTAS DESDE EL 01  Al  30  de SEPTIEMBRE 2021</t>
  </si>
  <si>
    <t xml:space="preserve">NOTA:  SE REALIZA CORTES  TOMANDO ENCUENTAS  LAS  VENTAS INVENTARIO  DE LAS  </t>
  </si>
  <si>
    <t xml:space="preserve">SOCURSALES </t>
  </si>
  <si>
    <t xml:space="preserve"> AUTOMERCADO,EXQUISITECES Y MODELO</t>
  </si>
  <si>
    <t xml:space="preserve">,SAN ANTONIO ,SAN PEDRO, ROMA , HOYDA , PROXIMOS  CORTES SOLO  REALIZARAN  EN LAS TIENDAS  PRICIPALES </t>
  </si>
  <si>
    <t xml:space="preserve">ANALISIS DE VENTAS DESDE EL 01  Al   29 DE OCTUBRE 2021 </t>
  </si>
  <si>
    <t xml:space="preserve">   ALIMENTOS FOOD SERVICE (FULLA)</t>
  </si>
  <si>
    <t xml:space="preserve">NUMEROS DE NOTAS </t>
  </si>
  <si>
    <t>TOTAL UNID</t>
  </si>
  <si>
    <t>TOTAL CAJ</t>
  </si>
  <si>
    <t xml:space="preserve">FECHAS DE CORTES </t>
  </si>
  <si>
    <t>NOTA</t>
  </si>
  <si>
    <t xml:space="preserve">ANALISIS DE VENTAS DESDE EL 30 -10  Al   30 -11 -2021 </t>
  </si>
  <si>
    <t xml:space="preserve">ANALISIS DE VENTAS DESDE EL 01 -12  Al   29 -12 -2021 </t>
  </si>
  <si>
    <t xml:space="preserve">ANALISIS DE VENTAS DESDE EL 30/12/2021  Al   31/01/2022 </t>
  </si>
  <si>
    <t xml:space="preserve">ANALISIS DE VENTAS DESDE EL 01/02/2021  Al   23/02/2022 </t>
  </si>
  <si>
    <t>ANALISIS DE VENTAS DESDE EL  24   DE FEBRERO  AL 30 DE MARZO 2022</t>
  </si>
  <si>
    <t>ANALISIS DE VENTAS DESDE EL  31  DE MARZO  AL 26 DE ABRIL DE 2022</t>
  </si>
  <si>
    <t>ANALISIS DE VENTAS DESDE EL 27 DE ABRIL 28  DE MAYO DE 2022</t>
  </si>
  <si>
    <t>PENDIENTE ---</t>
  </si>
  <si>
    <t>ANALISIS DE VENTAS DESDE  29   DE MAYO AL 23 DE JUNIO   2022</t>
  </si>
  <si>
    <t xml:space="preserve">PAGO X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</si>
</sst>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 Black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Algerian"/>
      <family val="5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i/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1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49" fontId="0" fillId="0" borderId="1" xfId="0" applyNumberFormat="1" applyFont="1" applyFill="1" applyBorder="1"/>
    <xf numFmtId="0" fontId="0" fillId="3" borderId="1" xfId="0" applyFont="1" applyFill="1" applyBorder="1"/>
    <xf numFmtId="0" fontId="0" fillId="0" borderId="1" xfId="0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wrapText="1"/>
    </xf>
    <xf numFmtId="2" fontId="1" fillId="7" borderId="1" xfId="0" applyNumberFormat="1" applyFont="1" applyFill="1" applyBorder="1" applyAlignment="1">
      <alignment horizontal="center"/>
    </xf>
    <xf numFmtId="0" fontId="0" fillId="0" borderId="0" xfId="0" applyAlignment="1"/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4" fillId="2" borderId="0" xfId="0" applyFont="1" applyFill="1" applyAlignment="1"/>
    <xf numFmtId="0" fontId="1" fillId="8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/>
    </xf>
    <xf numFmtId="49" fontId="5" fillId="9" borderId="1" xfId="0" applyNumberFormat="1" applyFont="1" applyFill="1" applyBorder="1" applyAlignment="1">
      <alignment horizontal="center" wrapText="1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11" borderId="0" xfId="0" applyFill="1"/>
    <xf numFmtId="16" fontId="1" fillId="7" borderId="1" xfId="0" applyNumberFormat="1" applyFont="1" applyFill="1" applyBorder="1" applyAlignment="1">
      <alignment horizontal="center"/>
    </xf>
    <xf numFmtId="16" fontId="0" fillId="7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11" borderId="1" xfId="0" applyFont="1" applyFill="1" applyBorder="1" applyAlignment="1">
      <alignment horizontal="center"/>
    </xf>
    <xf numFmtId="49" fontId="5" fillId="13" borderId="1" xfId="0" applyNumberFormat="1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0" fillId="15" borderId="1" xfId="0" applyFont="1" applyFill="1" applyBorder="1"/>
    <xf numFmtId="0" fontId="0" fillId="14" borderId="1" xfId="0" applyFill="1" applyBorder="1" applyAlignment="1">
      <alignment horizontal="center"/>
    </xf>
    <xf numFmtId="0" fontId="0" fillId="14" borderId="1" xfId="0" applyFont="1" applyFill="1" applyBorder="1" applyAlignment="1">
      <alignment horizontal="center"/>
    </xf>
    <xf numFmtId="0" fontId="0" fillId="1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17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49" fontId="5" fillId="19" borderId="1" xfId="0" applyNumberFormat="1" applyFont="1" applyFill="1" applyBorder="1" applyAlignment="1">
      <alignment horizontal="center" wrapText="1"/>
    </xf>
    <xf numFmtId="0" fontId="4" fillId="18" borderId="1" xfId="0" applyFont="1" applyFill="1" applyBorder="1" applyAlignment="1">
      <alignment horizontal="center" wrapText="1"/>
    </xf>
    <xf numFmtId="0" fontId="4" fillId="18" borderId="1" xfId="0" applyFont="1" applyFill="1" applyBorder="1" applyAlignment="1">
      <alignment horizontal="center"/>
    </xf>
    <xf numFmtId="0" fontId="4" fillId="20" borderId="0" xfId="0" applyFont="1" applyFill="1" applyAlignment="1"/>
    <xf numFmtId="0" fontId="0" fillId="20" borderId="0" xfId="0" applyFill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2" fontId="1" fillId="7" borderId="0" xfId="0" applyNumberFormat="1" applyFont="1" applyFill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16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7" borderId="0" xfId="0" applyFill="1"/>
    <xf numFmtId="0" fontId="0" fillId="0" borderId="0" xfId="0" applyAlignment="1">
      <alignment horizontal="center"/>
    </xf>
    <xf numFmtId="0" fontId="1" fillId="21" borderId="1" xfId="0" applyFont="1" applyFill="1" applyBorder="1" applyAlignment="1">
      <alignment horizontal="center"/>
    </xf>
    <xf numFmtId="49" fontId="5" fillId="22" borderId="1" xfId="0" applyNumberFormat="1" applyFont="1" applyFill="1" applyBorder="1" applyAlignment="1">
      <alignment horizontal="center" wrapText="1"/>
    </xf>
    <xf numFmtId="0" fontId="4" fillId="21" borderId="1" xfId="0" applyFont="1" applyFill="1" applyBorder="1" applyAlignment="1">
      <alignment horizontal="center" wrapText="1"/>
    </xf>
    <xf numFmtId="0" fontId="4" fillId="21" borderId="1" xfId="0" applyFont="1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1" borderId="1" xfId="0" applyFont="1" applyFill="1" applyBorder="1" applyAlignment="1">
      <alignment horizontal="center"/>
    </xf>
    <xf numFmtId="0" fontId="0" fillId="10" borderId="0" xfId="0" applyFill="1"/>
    <xf numFmtId="0" fontId="10" fillId="10" borderId="0" xfId="0" applyFont="1" applyFill="1" applyAlignment="1"/>
    <xf numFmtId="0" fontId="0" fillId="23" borderId="1" xfId="0" applyFont="1" applyFill="1" applyBorder="1" applyAlignment="1">
      <alignment horizontal="center"/>
    </xf>
    <xf numFmtId="49" fontId="0" fillId="23" borderId="1" xfId="0" applyNumberFormat="1" applyFont="1" applyFill="1" applyBorder="1"/>
    <xf numFmtId="0" fontId="0" fillId="23" borderId="1" xfId="0" applyFill="1" applyBorder="1" applyAlignment="1">
      <alignment horizontal="center"/>
    </xf>
    <xf numFmtId="0" fontId="0" fillId="23" borderId="1" xfId="0" applyFill="1" applyBorder="1" applyAlignment="1">
      <alignment horizontal="center" vertical="center"/>
    </xf>
    <xf numFmtId="0" fontId="0" fillId="23" borderId="0" xfId="0" applyFill="1"/>
    <xf numFmtId="0" fontId="1" fillId="12" borderId="0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1" borderId="1" xfId="0" applyFill="1" applyBorder="1" applyAlignment="1">
      <alignment horizontal="center"/>
    </xf>
    <xf numFmtId="16" fontId="0" fillId="7" borderId="0" xfId="0" applyNumberFormat="1" applyFill="1" applyBorder="1" applyAlignment="1">
      <alignment horizontal="center"/>
    </xf>
    <xf numFmtId="0" fontId="0" fillId="24" borderId="0" xfId="0" applyFill="1"/>
    <xf numFmtId="0" fontId="10" fillId="24" borderId="0" xfId="0" applyFont="1" applyFill="1" applyAlignment="1"/>
    <xf numFmtId="0" fontId="1" fillId="24" borderId="1" xfId="0" applyFont="1" applyFill="1" applyBorder="1" applyAlignment="1">
      <alignment horizontal="center"/>
    </xf>
    <xf numFmtId="49" fontId="5" fillId="25" borderId="1" xfId="0" applyNumberFormat="1" applyFont="1" applyFill="1" applyBorder="1" applyAlignment="1">
      <alignment horizontal="center" wrapText="1"/>
    </xf>
    <xf numFmtId="0" fontId="4" fillId="24" borderId="1" xfId="0" applyFont="1" applyFill="1" applyBorder="1" applyAlignment="1">
      <alignment horizontal="center" wrapText="1"/>
    </xf>
    <xf numFmtId="0" fontId="4" fillId="24" borderId="1" xfId="0" applyFont="1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4" borderId="1" xfId="0" applyFont="1" applyFill="1" applyBorder="1" applyAlignment="1">
      <alignment horizontal="center"/>
    </xf>
    <xf numFmtId="0" fontId="1" fillId="7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85725</xdr:rowOff>
    </xdr:from>
    <xdr:to>
      <xdr:col>2</xdr:col>
      <xdr:colOff>3133725</xdr:colOff>
      <xdr:row>3</xdr:row>
      <xdr:rowOff>19050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85725"/>
          <a:ext cx="306705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14</xdr:row>
      <xdr:rowOff>161925</xdr:rowOff>
    </xdr:from>
    <xdr:to>
      <xdr:col>2</xdr:col>
      <xdr:colOff>3486149</xdr:colOff>
      <xdr:row>17</xdr:row>
      <xdr:rowOff>95250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4" y="3133725"/>
          <a:ext cx="3209925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35</xdr:row>
      <xdr:rowOff>180975</xdr:rowOff>
    </xdr:from>
    <xdr:to>
      <xdr:col>2</xdr:col>
      <xdr:colOff>3390900</xdr:colOff>
      <xdr:row>38</xdr:row>
      <xdr:rowOff>57150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7038975"/>
          <a:ext cx="3209925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52</xdr:row>
      <xdr:rowOff>66675</xdr:rowOff>
    </xdr:from>
    <xdr:to>
      <xdr:col>2</xdr:col>
      <xdr:colOff>3238500</xdr:colOff>
      <xdr:row>54</xdr:row>
      <xdr:rowOff>133350</xdr:rowOff>
    </xdr:to>
    <xdr:pic>
      <xdr:nvPicPr>
        <xdr:cNvPr id="10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10410825"/>
          <a:ext cx="3209925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65</xdr:row>
      <xdr:rowOff>66675</xdr:rowOff>
    </xdr:from>
    <xdr:to>
      <xdr:col>2</xdr:col>
      <xdr:colOff>3238500</xdr:colOff>
      <xdr:row>67</xdr:row>
      <xdr:rowOff>133350</xdr:rowOff>
    </xdr:to>
    <xdr:pic>
      <xdr:nvPicPr>
        <xdr:cNvPr id="11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13134975"/>
          <a:ext cx="3209925" cy="447675"/>
        </a:xfrm>
        <a:prstGeom prst="rect">
          <a:avLst/>
        </a:prstGeom>
      </xdr:spPr>
    </xdr:pic>
    <xdr:clientData/>
  </xdr:twoCellAnchor>
  <xdr:oneCellAnchor>
    <xdr:from>
      <xdr:col>2</xdr:col>
      <xdr:colOff>28575</xdr:colOff>
      <xdr:row>79</xdr:row>
      <xdr:rowOff>66675</xdr:rowOff>
    </xdr:from>
    <xdr:ext cx="3209925" cy="447675"/>
    <xdr:pic>
      <xdr:nvPicPr>
        <xdr:cNvPr id="12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16049625"/>
          <a:ext cx="3209925" cy="447675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93</xdr:row>
      <xdr:rowOff>133350</xdr:rowOff>
    </xdr:from>
    <xdr:ext cx="3209925" cy="447675"/>
    <xdr:pic>
      <xdr:nvPicPr>
        <xdr:cNvPr id="13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19030950"/>
          <a:ext cx="3209925" cy="447675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108</xdr:row>
      <xdr:rowOff>47625</xdr:rowOff>
    </xdr:from>
    <xdr:ext cx="3209925" cy="447675"/>
    <xdr:pic>
      <xdr:nvPicPr>
        <xdr:cNvPr id="9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1859875"/>
          <a:ext cx="3209925" cy="447675"/>
        </a:xfrm>
        <a:prstGeom prst="rect">
          <a:avLst/>
        </a:prstGeom>
      </xdr:spPr>
    </xdr:pic>
    <xdr:clientData/>
  </xdr:oneCellAnchor>
  <xdr:oneCellAnchor>
    <xdr:from>
      <xdr:col>2</xdr:col>
      <xdr:colOff>381000</xdr:colOff>
      <xdr:row>158</xdr:row>
      <xdr:rowOff>171451</xdr:rowOff>
    </xdr:from>
    <xdr:ext cx="3905250" cy="628650"/>
    <xdr:pic>
      <xdr:nvPicPr>
        <xdr:cNvPr id="14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32451676"/>
          <a:ext cx="3905250" cy="628650"/>
        </a:xfrm>
        <a:prstGeom prst="rect">
          <a:avLst/>
        </a:prstGeom>
      </xdr:spPr>
    </xdr:pic>
    <xdr:clientData/>
  </xdr:oneCellAnchor>
  <xdr:oneCellAnchor>
    <xdr:from>
      <xdr:col>2</xdr:col>
      <xdr:colOff>352425</xdr:colOff>
      <xdr:row>120</xdr:row>
      <xdr:rowOff>171450</xdr:rowOff>
    </xdr:from>
    <xdr:ext cx="3209925" cy="447675"/>
    <xdr:pic>
      <xdr:nvPicPr>
        <xdr:cNvPr id="15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24707850"/>
          <a:ext cx="3209925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0"/>
  <sheetViews>
    <sheetView tabSelected="1" topLeftCell="A158" workbookViewId="0">
      <selection activeCell="E193" sqref="E193"/>
    </sheetView>
  </sheetViews>
  <sheetFormatPr baseColWidth="10" defaultRowHeight="15" x14ac:dyDescent="0.25"/>
  <cols>
    <col min="1" max="1" width="7.140625" customWidth="1"/>
    <col min="2" max="2" width="7.7109375" customWidth="1"/>
    <col min="3" max="3" width="54.85546875" customWidth="1"/>
    <col min="4" max="4" width="11.42578125" customWidth="1"/>
    <col min="5" max="5" width="17.28515625" customWidth="1"/>
    <col min="6" max="7" width="11.42578125" customWidth="1"/>
  </cols>
  <sheetData>
    <row r="3" spans="1:7" x14ac:dyDescent="0.25">
      <c r="A3" t="s">
        <v>6</v>
      </c>
    </row>
    <row r="5" spans="1:7" x14ac:dyDescent="0.25">
      <c r="B5" s="1"/>
      <c r="C5" s="5" t="s">
        <v>7</v>
      </c>
      <c r="D5" s="1"/>
      <c r="E5" s="1"/>
      <c r="F5" s="1"/>
    </row>
    <row r="6" spans="1:7" x14ac:dyDescent="0.25">
      <c r="B6" s="2"/>
      <c r="C6" s="1"/>
      <c r="D6" s="2"/>
      <c r="E6" s="1"/>
      <c r="F6" s="1"/>
    </row>
    <row r="7" spans="1:7" ht="39" x14ac:dyDescent="0.4">
      <c r="B7" s="10" t="s">
        <v>0</v>
      </c>
      <c r="C7" s="15" t="s">
        <v>12</v>
      </c>
      <c r="D7" s="11" t="s">
        <v>1</v>
      </c>
      <c r="E7" s="11" t="s">
        <v>2</v>
      </c>
      <c r="F7" s="10" t="s">
        <v>3</v>
      </c>
    </row>
    <row r="8" spans="1:7" x14ac:dyDescent="0.25">
      <c r="B8" s="13">
        <v>10202</v>
      </c>
      <c r="C8" s="12" t="s">
        <v>8</v>
      </c>
      <c r="D8" s="7">
        <v>0.96</v>
      </c>
      <c r="E8" s="8">
        <v>222</v>
      </c>
      <c r="F8" s="14">
        <f>D8*E8</f>
        <v>213.12</v>
      </c>
    </row>
    <row r="9" spans="1:7" x14ac:dyDescent="0.25">
      <c r="B9" s="13">
        <v>10203</v>
      </c>
      <c r="C9" s="12" t="s">
        <v>9</v>
      </c>
      <c r="D9" s="7">
        <v>0.57999999999999996</v>
      </c>
      <c r="E9" s="9">
        <v>333</v>
      </c>
      <c r="F9" s="14">
        <f t="shared" ref="F9:F11" si="0">D9*E9</f>
        <v>193.14</v>
      </c>
    </row>
    <row r="10" spans="1:7" x14ac:dyDescent="0.25">
      <c r="B10" s="13">
        <v>10204</v>
      </c>
      <c r="C10" s="12" t="s">
        <v>10</v>
      </c>
      <c r="D10" s="7">
        <v>0.57999999999999996</v>
      </c>
      <c r="E10" s="9">
        <v>410</v>
      </c>
      <c r="F10" s="14">
        <f t="shared" si="0"/>
        <v>237.79999999999998</v>
      </c>
    </row>
    <row r="11" spans="1:7" x14ac:dyDescent="0.25">
      <c r="B11" s="13">
        <v>10205</v>
      </c>
      <c r="C11" s="12" t="s">
        <v>11</v>
      </c>
      <c r="D11" s="7">
        <v>0.96</v>
      </c>
      <c r="E11" s="9">
        <v>134</v>
      </c>
      <c r="F11" s="14">
        <f t="shared" si="0"/>
        <v>128.63999999999999</v>
      </c>
    </row>
    <row r="12" spans="1:7" x14ac:dyDescent="0.25">
      <c r="A12" s="1"/>
      <c r="B12" s="2"/>
      <c r="C12" s="1"/>
      <c r="D12" s="2"/>
      <c r="E12" s="3" t="s">
        <v>13</v>
      </c>
      <c r="F12" s="4">
        <f>SUM(F8:F11)</f>
        <v>772.69999999999993</v>
      </c>
      <c r="G12" s="1"/>
    </row>
    <row r="13" spans="1:7" x14ac:dyDescent="0.25">
      <c r="A13" s="1"/>
      <c r="B13" s="1"/>
      <c r="C13" s="1"/>
      <c r="D13" s="1"/>
      <c r="E13" s="3" t="s">
        <v>4</v>
      </c>
      <c r="F13" s="6">
        <f>F12*16%</f>
        <v>123.63199999999999</v>
      </c>
      <c r="G13" s="1"/>
    </row>
    <row r="14" spans="1:7" x14ac:dyDescent="0.25">
      <c r="A14" s="1"/>
      <c r="B14" s="1"/>
      <c r="C14" s="1"/>
      <c r="D14" s="1"/>
      <c r="E14" s="3" t="s">
        <v>5</v>
      </c>
      <c r="F14" s="16">
        <f>F12+F13</f>
        <v>896.33199999999988</v>
      </c>
      <c r="G14" s="1"/>
    </row>
    <row r="19" spans="2:15" x14ac:dyDescent="0.25">
      <c r="C19" s="5" t="s">
        <v>14</v>
      </c>
    </row>
    <row r="21" spans="2:15" ht="39" x14ac:dyDescent="0.4">
      <c r="B21" s="10" t="s">
        <v>0</v>
      </c>
      <c r="C21" s="15" t="s">
        <v>12</v>
      </c>
      <c r="D21" s="11" t="s">
        <v>1</v>
      </c>
      <c r="E21" s="11" t="s">
        <v>2</v>
      </c>
      <c r="F21" s="10" t="s">
        <v>3</v>
      </c>
    </row>
    <row r="22" spans="2:15" x14ac:dyDescent="0.25">
      <c r="B22" s="13">
        <v>10202</v>
      </c>
      <c r="C22" s="12" t="s">
        <v>8</v>
      </c>
      <c r="D22" s="7">
        <v>0.96</v>
      </c>
      <c r="E22" s="8">
        <v>252</v>
      </c>
      <c r="F22" s="14">
        <f>D22*E22</f>
        <v>241.92</v>
      </c>
    </row>
    <row r="23" spans="2:15" x14ac:dyDescent="0.25">
      <c r="B23" s="13">
        <v>10203</v>
      </c>
      <c r="C23" s="12" t="s">
        <v>9</v>
      </c>
      <c r="D23" s="7">
        <v>0.57999999999999996</v>
      </c>
      <c r="E23" s="9">
        <v>307</v>
      </c>
      <c r="F23" s="14">
        <f t="shared" ref="F23:F25" si="1">D23*E23</f>
        <v>178.05999999999997</v>
      </c>
    </row>
    <row r="24" spans="2:15" x14ac:dyDescent="0.25">
      <c r="B24" s="13">
        <v>10204</v>
      </c>
      <c r="C24" s="12" t="s">
        <v>10</v>
      </c>
      <c r="D24" s="7">
        <v>0.57999999999999996</v>
      </c>
      <c r="E24" s="9">
        <v>307</v>
      </c>
      <c r="F24" s="14">
        <f t="shared" si="1"/>
        <v>178.05999999999997</v>
      </c>
    </row>
    <row r="25" spans="2:15" x14ac:dyDescent="0.25">
      <c r="B25" s="13">
        <v>10205</v>
      </c>
      <c r="C25" s="12" t="s">
        <v>11</v>
      </c>
      <c r="D25" s="7">
        <v>0.96</v>
      </c>
      <c r="E25" s="9">
        <v>242</v>
      </c>
      <c r="F25" s="14">
        <f t="shared" si="1"/>
        <v>232.32</v>
      </c>
    </row>
    <row r="26" spans="2:15" x14ac:dyDescent="0.25">
      <c r="B26" s="2"/>
      <c r="C26" s="1"/>
      <c r="D26" s="2"/>
      <c r="E26" s="3" t="s">
        <v>13</v>
      </c>
      <c r="F26" s="4">
        <f>SUM(F22:F25)</f>
        <v>830.3599999999999</v>
      </c>
    </row>
    <row r="27" spans="2:15" x14ac:dyDescent="0.25">
      <c r="B27" s="1"/>
      <c r="C27" s="1"/>
      <c r="D27" s="1"/>
      <c r="E27" s="3" t="s">
        <v>4</v>
      </c>
      <c r="F27" s="6">
        <f>F26*16%</f>
        <v>132.85759999999999</v>
      </c>
    </row>
    <row r="28" spans="2:15" x14ac:dyDescent="0.25">
      <c r="B28" s="1"/>
      <c r="C28" s="1"/>
      <c r="D28" s="1"/>
      <c r="E28" s="3" t="s">
        <v>5</v>
      </c>
      <c r="F28" s="16">
        <f>F26+F27</f>
        <v>963.21759999999995</v>
      </c>
    </row>
    <row r="29" spans="2:15" x14ac:dyDescent="0.25">
      <c r="M29" s="17"/>
      <c r="N29" s="17"/>
      <c r="O29" s="17"/>
    </row>
    <row r="30" spans="2:15" ht="11.25" customHeight="1" thickBot="1" x14ac:dyDescent="0.3">
      <c r="M30" s="17"/>
      <c r="N30" s="17"/>
      <c r="O30" s="17"/>
    </row>
    <row r="31" spans="2:15" hidden="1" x14ac:dyDescent="0.25">
      <c r="M31" s="17"/>
      <c r="N31" s="17"/>
      <c r="O31" s="17"/>
    </row>
    <row r="32" spans="2:15" ht="15.75" hidden="1" thickBot="1" x14ac:dyDescent="0.3"/>
    <row r="33" spans="2:10" x14ac:dyDescent="0.25">
      <c r="B33" s="18" t="s">
        <v>15</v>
      </c>
      <c r="C33" s="19"/>
      <c r="D33" s="19"/>
      <c r="E33" s="19"/>
      <c r="F33" s="19"/>
      <c r="G33" s="19"/>
      <c r="H33" s="19"/>
      <c r="I33" s="19"/>
      <c r="J33" s="20"/>
    </row>
    <row r="34" spans="2:10" x14ac:dyDescent="0.25">
      <c r="B34" s="21" t="s">
        <v>16</v>
      </c>
      <c r="C34" s="22" t="s">
        <v>18</v>
      </c>
      <c r="D34" s="22"/>
      <c r="E34" s="22"/>
      <c r="F34" s="22"/>
      <c r="G34" s="22"/>
      <c r="H34" s="22"/>
      <c r="I34" s="22"/>
      <c r="J34" s="23"/>
    </row>
    <row r="35" spans="2:10" ht="15.75" thickBot="1" x14ac:dyDescent="0.3">
      <c r="B35" s="24" t="s">
        <v>17</v>
      </c>
      <c r="C35" s="25"/>
      <c r="D35" s="25"/>
      <c r="E35" s="25"/>
      <c r="F35" s="25"/>
      <c r="G35" s="25"/>
      <c r="H35" s="25"/>
      <c r="I35" s="25"/>
      <c r="J35" s="26"/>
    </row>
    <row r="40" spans="2:10" x14ac:dyDescent="0.25">
      <c r="C40" s="27" t="s">
        <v>19</v>
      </c>
    </row>
    <row r="41" spans="2:10" x14ac:dyDescent="0.25">
      <c r="B41" s="1"/>
      <c r="C41" s="1"/>
      <c r="D41" s="1"/>
      <c r="E41" s="1"/>
      <c r="F41" s="1"/>
      <c r="G41" s="1"/>
    </row>
    <row r="42" spans="2:10" ht="34.5" x14ac:dyDescent="0.3">
      <c r="B42" s="28" t="s">
        <v>0</v>
      </c>
      <c r="C42" s="32" t="s">
        <v>12</v>
      </c>
      <c r="D42" s="30" t="s">
        <v>1</v>
      </c>
      <c r="E42" s="30" t="s">
        <v>2</v>
      </c>
      <c r="F42" s="31" t="s">
        <v>3</v>
      </c>
      <c r="G42" s="1"/>
    </row>
    <row r="43" spans="2:10" x14ac:dyDescent="0.25">
      <c r="B43" s="13">
        <v>10202</v>
      </c>
      <c r="C43" s="12" t="s">
        <v>8</v>
      </c>
      <c r="D43" s="7">
        <v>0.96</v>
      </c>
      <c r="E43" s="8">
        <v>89</v>
      </c>
      <c r="F43" s="14">
        <f>D43*E43</f>
        <v>85.44</v>
      </c>
      <c r="G43" s="1"/>
    </row>
    <row r="44" spans="2:10" x14ac:dyDescent="0.25">
      <c r="B44" s="13">
        <v>10203</v>
      </c>
      <c r="C44" s="12" t="s">
        <v>9</v>
      </c>
      <c r="D44" s="7">
        <v>0.57999999999999996</v>
      </c>
      <c r="E44" s="9">
        <v>351</v>
      </c>
      <c r="F44" s="14">
        <f t="shared" ref="F44:F46" si="2">D44*E44</f>
        <v>203.57999999999998</v>
      </c>
      <c r="G44" s="1"/>
    </row>
    <row r="45" spans="2:10" x14ac:dyDescent="0.25">
      <c r="B45" s="13">
        <v>10204</v>
      </c>
      <c r="C45" s="12" t="s">
        <v>10</v>
      </c>
      <c r="D45" s="7">
        <v>0.57999999999999996</v>
      </c>
      <c r="E45" s="9">
        <v>356</v>
      </c>
      <c r="F45" s="14">
        <f t="shared" si="2"/>
        <v>206.48</v>
      </c>
      <c r="G45" s="1"/>
    </row>
    <row r="46" spans="2:10" x14ac:dyDescent="0.25">
      <c r="B46" s="13">
        <v>10205</v>
      </c>
      <c r="C46" s="12" t="s">
        <v>11</v>
      </c>
      <c r="D46" s="7">
        <v>0.96</v>
      </c>
      <c r="E46" s="9">
        <v>77</v>
      </c>
      <c r="F46" s="14">
        <f t="shared" si="2"/>
        <v>73.92</v>
      </c>
      <c r="G46" s="1"/>
    </row>
    <row r="47" spans="2:10" x14ac:dyDescent="0.25">
      <c r="B47" s="2"/>
      <c r="C47" s="1"/>
      <c r="D47" s="2"/>
      <c r="E47" s="3" t="s">
        <v>13</v>
      </c>
      <c r="F47" s="4">
        <f>SUM(F43:F46)</f>
        <v>569.41999999999996</v>
      </c>
      <c r="G47" s="1"/>
    </row>
    <row r="48" spans="2:10" x14ac:dyDescent="0.25">
      <c r="B48" s="1"/>
      <c r="C48" s="1"/>
      <c r="D48" s="1"/>
      <c r="E48" s="3" t="s">
        <v>4</v>
      </c>
      <c r="F48" s="6">
        <f>F47*16%</f>
        <v>91.107199999999992</v>
      </c>
      <c r="G48" s="1"/>
    </row>
    <row r="49" spans="1:10" x14ac:dyDescent="0.25">
      <c r="B49" s="1"/>
      <c r="C49" s="1"/>
      <c r="D49" s="1"/>
      <c r="E49" s="3" t="s">
        <v>5</v>
      </c>
      <c r="F49" s="29">
        <f>F47+F48</f>
        <v>660.52719999999999</v>
      </c>
      <c r="G49" s="1"/>
    </row>
    <row r="50" spans="1:10" x14ac:dyDescent="0.25">
      <c r="B50" s="1"/>
      <c r="C50" s="1"/>
      <c r="D50" s="1"/>
      <c r="E50" s="1"/>
      <c r="F50" s="1"/>
      <c r="G50" s="1"/>
    </row>
    <row r="53" spans="1:10" x14ac:dyDescent="0.25">
      <c r="A53" s="1"/>
      <c r="B53" s="1"/>
      <c r="C53" s="1"/>
      <c r="D53" s="1"/>
      <c r="E53" s="1"/>
      <c r="F53" s="1"/>
      <c r="G53" s="1"/>
    </row>
    <row r="54" spans="1:10" x14ac:dyDescent="0.25">
      <c r="A54" s="1"/>
      <c r="B54" s="1"/>
      <c r="C54" s="1"/>
      <c r="D54" s="1"/>
      <c r="E54" s="1"/>
      <c r="F54" s="1"/>
      <c r="G54" s="1"/>
    </row>
    <row r="55" spans="1:10" x14ac:dyDescent="0.25">
      <c r="A55" s="1"/>
      <c r="B55" s="1"/>
      <c r="C55" s="1"/>
      <c r="D55" s="1"/>
      <c r="E55" s="1"/>
      <c r="F55" s="1"/>
      <c r="G55" s="1"/>
      <c r="J55" s="33"/>
    </row>
    <row r="56" spans="1:10" x14ac:dyDescent="0.25">
      <c r="A56" s="1"/>
      <c r="B56" s="1"/>
      <c r="C56" s="27" t="s">
        <v>26</v>
      </c>
      <c r="D56" s="1"/>
      <c r="E56" s="1"/>
      <c r="F56" s="1"/>
      <c r="G56" s="1"/>
    </row>
    <row r="57" spans="1:10" x14ac:dyDescent="0.25">
      <c r="A57" s="1"/>
      <c r="B57" s="1"/>
      <c r="C57" s="1"/>
      <c r="D57" s="1"/>
      <c r="E57" s="1"/>
      <c r="F57" s="1"/>
      <c r="G57" s="1"/>
    </row>
    <row r="58" spans="1:10" ht="34.5" x14ac:dyDescent="0.3">
      <c r="A58" s="1"/>
      <c r="B58" s="43" t="s">
        <v>0</v>
      </c>
      <c r="C58" s="44" t="s">
        <v>12</v>
      </c>
      <c r="D58" s="45" t="s">
        <v>1</v>
      </c>
      <c r="E58" s="46" t="s">
        <v>2</v>
      </c>
      <c r="F58" s="47" t="s">
        <v>3</v>
      </c>
      <c r="G58" s="1"/>
    </row>
    <row r="59" spans="1:10" x14ac:dyDescent="0.25">
      <c r="A59" s="1"/>
      <c r="B59" s="48">
        <v>10202</v>
      </c>
      <c r="C59" s="12" t="s">
        <v>8</v>
      </c>
      <c r="D59" s="7">
        <v>0.96</v>
      </c>
      <c r="E59" s="49">
        <v>279</v>
      </c>
      <c r="F59" s="14">
        <f>D59*E59</f>
        <v>267.83999999999997</v>
      </c>
      <c r="G59" s="33"/>
    </row>
    <row r="60" spans="1:10" x14ac:dyDescent="0.25">
      <c r="A60" s="1"/>
      <c r="B60" s="48">
        <v>10203</v>
      </c>
      <c r="C60" s="12" t="s">
        <v>9</v>
      </c>
      <c r="D60" s="7">
        <v>0.57999999999999996</v>
      </c>
      <c r="E60" s="50">
        <v>364</v>
      </c>
      <c r="F60" s="14">
        <f t="shared" ref="F60:F62" si="3">D60*E60</f>
        <v>211.11999999999998</v>
      </c>
      <c r="G60" s="33"/>
      <c r="J60" s="33"/>
    </row>
    <row r="61" spans="1:10" x14ac:dyDescent="0.25">
      <c r="A61" s="1"/>
      <c r="B61" s="48">
        <v>10204</v>
      </c>
      <c r="C61" s="12" t="s">
        <v>10</v>
      </c>
      <c r="D61" s="7">
        <v>0.57999999999999996</v>
      </c>
      <c r="E61" s="50">
        <v>363</v>
      </c>
      <c r="F61" s="14">
        <f t="shared" si="3"/>
        <v>210.54</v>
      </c>
      <c r="G61" s="33"/>
    </row>
    <row r="62" spans="1:10" x14ac:dyDescent="0.25">
      <c r="A62" s="1"/>
      <c r="B62" s="48">
        <v>10205</v>
      </c>
      <c r="C62" s="12" t="s">
        <v>11</v>
      </c>
      <c r="D62" s="7">
        <v>0.96</v>
      </c>
      <c r="E62" s="50">
        <v>182</v>
      </c>
      <c r="F62" s="14">
        <f t="shared" si="3"/>
        <v>174.72</v>
      </c>
      <c r="G62" s="33"/>
    </row>
    <row r="63" spans="1:10" x14ac:dyDescent="0.25">
      <c r="A63" s="1"/>
      <c r="B63" s="42"/>
      <c r="C63" s="1"/>
      <c r="D63" s="42"/>
      <c r="E63" s="3" t="s">
        <v>13</v>
      </c>
      <c r="F63" s="4">
        <f>SUM(F59:F62)</f>
        <v>864.21999999999991</v>
      </c>
      <c r="G63" s="33"/>
    </row>
    <row r="64" spans="1:10" x14ac:dyDescent="0.25">
      <c r="A64" s="1"/>
      <c r="B64" s="1"/>
      <c r="C64" s="1"/>
      <c r="D64" s="1"/>
      <c r="E64" s="3" t="s">
        <v>4</v>
      </c>
      <c r="F64" s="6">
        <f>F63*16%</f>
        <v>138.27519999999998</v>
      </c>
      <c r="G64" s="33"/>
    </row>
    <row r="65" spans="1:7" x14ac:dyDescent="0.25">
      <c r="A65" s="1"/>
      <c r="B65" s="1"/>
      <c r="C65" s="1"/>
      <c r="D65" s="1"/>
      <c r="E65" s="3" t="s">
        <v>5</v>
      </c>
      <c r="F65" s="16">
        <f>F63+F64</f>
        <v>1002.4951999999998</v>
      </c>
      <c r="G65" s="33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27" t="s">
        <v>27</v>
      </c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ht="34.5" x14ac:dyDescent="0.3">
      <c r="A71" s="1"/>
      <c r="B71" s="43" t="s">
        <v>0</v>
      </c>
      <c r="C71" s="44" t="s">
        <v>12</v>
      </c>
      <c r="D71" s="45" t="s">
        <v>1</v>
      </c>
      <c r="E71" s="46" t="s">
        <v>2</v>
      </c>
      <c r="F71" s="47" t="s">
        <v>3</v>
      </c>
      <c r="G71" s="1"/>
    </row>
    <row r="72" spans="1:7" x14ac:dyDescent="0.25">
      <c r="A72" s="1"/>
      <c r="B72" s="48">
        <v>10202</v>
      </c>
      <c r="C72" s="12" t="s">
        <v>8</v>
      </c>
      <c r="D72" s="7">
        <v>0.96</v>
      </c>
      <c r="E72" s="49">
        <v>226</v>
      </c>
      <c r="F72" s="14">
        <f>D72*E72</f>
        <v>216.95999999999998</v>
      </c>
      <c r="G72" s="1"/>
    </row>
    <row r="73" spans="1:7" x14ac:dyDescent="0.25">
      <c r="A73" s="1"/>
      <c r="B73" s="48">
        <v>10203</v>
      </c>
      <c r="C73" s="12" t="s">
        <v>9</v>
      </c>
      <c r="D73" s="7">
        <v>0.57999999999999996</v>
      </c>
      <c r="E73" s="50">
        <v>258</v>
      </c>
      <c r="F73" s="14">
        <f t="shared" ref="F73:F75" si="4">D73*E73</f>
        <v>149.63999999999999</v>
      </c>
      <c r="G73" s="1"/>
    </row>
    <row r="74" spans="1:7" x14ac:dyDescent="0.25">
      <c r="A74" s="1"/>
      <c r="B74" s="48">
        <v>10204</v>
      </c>
      <c r="C74" s="12" t="s">
        <v>10</v>
      </c>
      <c r="D74" s="7">
        <v>0.57999999999999996</v>
      </c>
      <c r="E74" s="50">
        <v>179</v>
      </c>
      <c r="F74" s="14">
        <f t="shared" si="4"/>
        <v>103.82</v>
      </c>
      <c r="G74" s="1"/>
    </row>
    <row r="75" spans="1:7" x14ac:dyDescent="0.25">
      <c r="A75" s="1"/>
      <c r="B75" s="48">
        <v>10205</v>
      </c>
      <c r="C75" s="12" t="s">
        <v>11</v>
      </c>
      <c r="D75" s="7">
        <v>0.96</v>
      </c>
      <c r="E75" s="50">
        <v>111</v>
      </c>
      <c r="F75" s="14">
        <f t="shared" si="4"/>
        <v>106.56</v>
      </c>
      <c r="G75" s="1"/>
    </row>
    <row r="76" spans="1:7" x14ac:dyDescent="0.25">
      <c r="A76" s="1"/>
      <c r="B76" s="42"/>
      <c r="C76" s="1"/>
      <c r="D76" s="42"/>
      <c r="E76" s="3" t="s">
        <v>13</v>
      </c>
      <c r="F76" s="4">
        <f>SUM(F72:F75)</f>
        <v>576.98</v>
      </c>
      <c r="G76" s="1"/>
    </row>
    <row r="77" spans="1:7" x14ac:dyDescent="0.25">
      <c r="A77" s="1"/>
      <c r="B77" s="1"/>
      <c r="C77" s="1"/>
      <c r="D77" s="1"/>
      <c r="E77" s="3" t="s">
        <v>4</v>
      </c>
      <c r="F77" s="6">
        <f>F76*16%</f>
        <v>92.316800000000001</v>
      </c>
      <c r="G77" s="1"/>
    </row>
    <row r="78" spans="1:7" x14ac:dyDescent="0.25">
      <c r="A78" s="1"/>
      <c r="B78" s="1"/>
      <c r="C78" s="1"/>
      <c r="D78" s="1"/>
      <c r="E78" s="3" t="s">
        <v>5</v>
      </c>
      <c r="F78" s="16">
        <f>F76+F77</f>
        <v>669.29680000000008</v>
      </c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27" t="s">
        <v>28</v>
      </c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ht="34.5" x14ac:dyDescent="0.3">
      <c r="A85" s="1"/>
      <c r="B85" s="43" t="s">
        <v>0</v>
      </c>
      <c r="C85" s="44" t="s">
        <v>12</v>
      </c>
      <c r="D85" s="45" t="s">
        <v>1</v>
      </c>
      <c r="E85" s="46" t="s">
        <v>2</v>
      </c>
      <c r="F85" s="47" t="s">
        <v>3</v>
      </c>
      <c r="G85" s="1"/>
    </row>
    <row r="86" spans="1:7" x14ac:dyDescent="0.25">
      <c r="A86" s="1"/>
      <c r="B86" s="48">
        <v>10202</v>
      </c>
      <c r="C86" s="12" t="s">
        <v>8</v>
      </c>
      <c r="D86" s="7">
        <v>0.96</v>
      </c>
      <c r="E86" s="49">
        <v>436</v>
      </c>
      <c r="F86" s="14">
        <f>D86*E86</f>
        <v>418.56</v>
      </c>
      <c r="G86" s="1"/>
    </row>
    <row r="87" spans="1:7" x14ac:dyDescent="0.25">
      <c r="A87" s="1"/>
      <c r="B87" s="48">
        <v>10203</v>
      </c>
      <c r="C87" s="12" t="s">
        <v>9</v>
      </c>
      <c r="D87" s="7">
        <v>0.57999999999999996</v>
      </c>
      <c r="E87" s="50">
        <v>467</v>
      </c>
      <c r="F87" s="14">
        <f t="shared" ref="F87:F89" si="5">D87*E87</f>
        <v>270.85999999999996</v>
      </c>
      <c r="G87" s="1"/>
    </row>
    <row r="88" spans="1:7" x14ac:dyDescent="0.25">
      <c r="A88" s="1"/>
      <c r="B88" s="48">
        <v>10204</v>
      </c>
      <c r="C88" s="12" t="s">
        <v>10</v>
      </c>
      <c r="D88" s="7">
        <v>0.57999999999999996</v>
      </c>
      <c r="E88" s="50">
        <v>228</v>
      </c>
      <c r="F88" s="14">
        <f t="shared" si="5"/>
        <v>132.23999999999998</v>
      </c>
      <c r="G88" s="1"/>
    </row>
    <row r="89" spans="1:7" x14ac:dyDescent="0.25">
      <c r="A89" s="1"/>
      <c r="B89" s="48">
        <v>10205</v>
      </c>
      <c r="C89" s="12" t="s">
        <v>11</v>
      </c>
      <c r="D89" s="7">
        <v>0.96</v>
      </c>
      <c r="E89" s="50">
        <v>145</v>
      </c>
      <c r="F89" s="14">
        <f t="shared" si="5"/>
        <v>139.19999999999999</v>
      </c>
      <c r="G89" s="1"/>
    </row>
    <row r="90" spans="1:7" x14ac:dyDescent="0.25">
      <c r="A90" s="1"/>
      <c r="B90" s="42"/>
      <c r="C90" s="1"/>
      <c r="D90" s="42"/>
      <c r="E90" s="3" t="s">
        <v>13</v>
      </c>
      <c r="F90" s="4">
        <f>SUM(F86:F89)</f>
        <v>960.8599999999999</v>
      </c>
      <c r="G90" s="1"/>
    </row>
    <row r="91" spans="1:7" x14ac:dyDescent="0.25">
      <c r="A91" s="1"/>
      <c r="B91" s="1"/>
      <c r="C91" s="1"/>
      <c r="D91" s="1"/>
      <c r="E91" s="3" t="s">
        <v>4</v>
      </c>
      <c r="F91" s="6">
        <f>F90*16%</f>
        <v>153.73759999999999</v>
      </c>
      <c r="G91" s="1"/>
    </row>
    <row r="92" spans="1:7" x14ac:dyDescent="0.25">
      <c r="A92" s="1"/>
      <c r="B92" s="1"/>
      <c r="C92" s="1"/>
      <c r="D92" s="1"/>
      <c r="E92" s="3" t="s">
        <v>5</v>
      </c>
      <c r="F92" s="16">
        <f>F90+F91</f>
        <v>1114.5975999999998</v>
      </c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27" t="s">
        <v>29</v>
      </c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ht="34.5" x14ac:dyDescent="0.3">
      <c r="A100" s="1"/>
      <c r="B100" s="43" t="s">
        <v>0</v>
      </c>
      <c r="C100" s="44" t="s">
        <v>12</v>
      </c>
      <c r="D100" s="45" t="s">
        <v>1</v>
      </c>
      <c r="E100" s="46" t="s">
        <v>2</v>
      </c>
      <c r="F100" s="47" t="s">
        <v>3</v>
      </c>
      <c r="G100" s="1"/>
    </row>
    <row r="101" spans="1:7" x14ac:dyDescent="0.25">
      <c r="A101" s="1"/>
      <c r="B101" s="51">
        <v>10202</v>
      </c>
      <c r="C101" s="12" t="s">
        <v>8</v>
      </c>
      <c r="D101" s="7">
        <v>0.96</v>
      </c>
      <c r="E101" s="49">
        <v>204</v>
      </c>
      <c r="F101" s="14">
        <f>D101*E101</f>
        <v>195.84</v>
      </c>
      <c r="G101" s="1"/>
    </row>
    <row r="102" spans="1:7" x14ac:dyDescent="0.25">
      <c r="A102" s="1"/>
      <c r="B102" s="51">
        <v>10203</v>
      </c>
      <c r="C102" s="12" t="s">
        <v>9</v>
      </c>
      <c r="D102" s="7">
        <v>0.57999999999999996</v>
      </c>
      <c r="E102" s="50">
        <v>338</v>
      </c>
      <c r="F102" s="14">
        <f t="shared" ref="F102:F104" si="6">D102*E102</f>
        <v>196.04</v>
      </c>
      <c r="G102" s="1"/>
    </row>
    <row r="103" spans="1:7" x14ac:dyDescent="0.25">
      <c r="A103" s="1"/>
      <c r="B103" s="51">
        <v>10204</v>
      </c>
      <c r="C103" s="12" t="s">
        <v>10</v>
      </c>
      <c r="D103" s="7">
        <v>0.57999999999999996</v>
      </c>
      <c r="E103" s="50">
        <v>76</v>
      </c>
      <c r="F103" s="14">
        <f t="shared" si="6"/>
        <v>44.08</v>
      </c>
      <c r="G103" s="1"/>
    </row>
    <row r="104" spans="1:7" x14ac:dyDescent="0.25">
      <c r="A104" s="1"/>
      <c r="B104" s="51">
        <v>10205</v>
      </c>
      <c r="C104" s="12" t="s">
        <v>11</v>
      </c>
      <c r="D104" s="7">
        <v>0.96</v>
      </c>
      <c r="E104" s="50">
        <v>0</v>
      </c>
      <c r="F104" s="14">
        <f t="shared" si="6"/>
        <v>0</v>
      </c>
      <c r="G104" s="1"/>
    </row>
    <row r="105" spans="1:7" x14ac:dyDescent="0.25">
      <c r="A105" s="1"/>
      <c r="B105" s="42"/>
      <c r="C105" s="1"/>
      <c r="D105" s="42"/>
      <c r="E105" s="3" t="s">
        <v>13</v>
      </c>
      <c r="F105" s="4">
        <f>SUM(F101:F104)</f>
        <v>435.96</v>
      </c>
      <c r="G105" s="1"/>
    </row>
    <row r="106" spans="1:7" x14ac:dyDescent="0.25">
      <c r="A106" s="1"/>
      <c r="B106" s="1"/>
      <c r="C106" s="1"/>
      <c r="D106" s="1"/>
      <c r="E106" s="3" t="s">
        <v>4</v>
      </c>
      <c r="F106" s="6">
        <f>F105*16%</f>
        <v>69.753599999999992</v>
      </c>
      <c r="G106" s="1"/>
    </row>
    <row r="107" spans="1:7" x14ac:dyDescent="0.25">
      <c r="A107" s="1"/>
      <c r="B107" s="1"/>
      <c r="C107" s="1"/>
      <c r="D107" s="1"/>
      <c r="E107" s="3" t="s">
        <v>5</v>
      </c>
      <c r="F107" s="16">
        <f>F105+F106</f>
        <v>505.71359999999999</v>
      </c>
      <c r="G107" s="1"/>
    </row>
    <row r="108" spans="1:7" s="1" customFormat="1" x14ac:dyDescent="0.25">
      <c r="E108" s="63"/>
      <c r="F108" s="64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2" spans="1:7" x14ac:dyDescent="0.25">
      <c r="B112" s="1"/>
      <c r="C112" s="60" t="s">
        <v>30</v>
      </c>
      <c r="D112" s="61"/>
      <c r="E112" s="1"/>
      <c r="F112" s="1"/>
    </row>
    <row r="113" spans="1:15" x14ac:dyDescent="0.25">
      <c r="B113" s="1"/>
      <c r="C113" s="1"/>
      <c r="D113" s="1"/>
      <c r="E113" s="1"/>
      <c r="F113" s="1"/>
    </row>
    <row r="114" spans="1:15" ht="34.5" x14ac:dyDescent="0.3">
      <c r="B114" s="56" t="s">
        <v>0</v>
      </c>
      <c r="C114" s="57" t="s">
        <v>12</v>
      </c>
      <c r="D114" s="58" t="s">
        <v>1</v>
      </c>
      <c r="E114" s="46" t="s">
        <v>2</v>
      </c>
      <c r="F114" s="59" t="s">
        <v>3</v>
      </c>
    </row>
    <row r="115" spans="1:15" x14ac:dyDescent="0.25">
      <c r="B115" s="51">
        <v>10202</v>
      </c>
      <c r="C115" s="12" t="s">
        <v>8</v>
      </c>
      <c r="D115" s="7">
        <v>0.96</v>
      </c>
      <c r="E115" s="49">
        <v>0</v>
      </c>
      <c r="F115" s="14">
        <f>D115*E115</f>
        <v>0</v>
      </c>
    </row>
    <row r="116" spans="1:15" x14ac:dyDescent="0.25">
      <c r="B116" s="51">
        <v>10203</v>
      </c>
      <c r="C116" s="12" t="s">
        <v>9</v>
      </c>
      <c r="D116" s="7">
        <v>0.57999999999999996</v>
      </c>
      <c r="E116" s="50">
        <v>457</v>
      </c>
      <c r="F116" s="14">
        <f t="shared" ref="F116:F118" si="7">D116*E116</f>
        <v>265.06</v>
      </c>
    </row>
    <row r="117" spans="1:15" x14ac:dyDescent="0.25">
      <c r="B117" s="51">
        <v>10204</v>
      </c>
      <c r="C117" s="12" t="s">
        <v>10</v>
      </c>
      <c r="D117" s="7">
        <v>0.57999999999999996</v>
      </c>
      <c r="E117" s="50">
        <v>464</v>
      </c>
      <c r="F117" s="14">
        <f t="shared" si="7"/>
        <v>269.12</v>
      </c>
      <c r="O117">
        <f>76*0.58</f>
        <v>44.08</v>
      </c>
    </row>
    <row r="118" spans="1:15" x14ac:dyDescent="0.25">
      <c r="B118" s="51">
        <v>10205</v>
      </c>
      <c r="C118" s="12" t="s">
        <v>11</v>
      </c>
      <c r="D118" s="7">
        <v>0.96</v>
      </c>
      <c r="E118" s="50">
        <v>0</v>
      </c>
      <c r="F118" s="14">
        <f t="shared" si="7"/>
        <v>0</v>
      </c>
    </row>
    <row r="119" spans="1:15" x14ac:dyDescent="0.25">
      <c r="B119" s="52"/>
      <c r="C119" s="1"/>
      <c r="D119" s="52"/>
      <c r="E119" s="3" t="s">
        <v>13</v>
      </c>
      <c r="F119" s="4">
        <f>SUM(F115:F118)</f>
        <v>534.18000000000006</v>
      </c>
    </row>
    <row r="120" spans="1:15" x14ac:dyDescent="0.25">
      <c r="B120" s="1"/>
      <c r="C120" s="1"/>
      <c r="D120" s="1"/>
      <c r="E120" s="3" t="s">
        <v>4</v>
      </c>
      <c r="F120" s="6">
        <f>F119*16%</f>
        <v>85.468800000000016</v>
      </c>
    </row>
    <row r="121" spans="1:15" x14ac:dyDescent="0.25">
      <c r="B121" s="1"/>
      <c r="C121" s="1"/>
      <c r="D121" s="1"/>
      <c r="E121" s="3" t="s">
        <v>5</v>
      </c>
      <c r="F121" s="16">
        <f>F119+F120</f>
        <v>619.64880000000005</v>
      </c>
    </row>
    <row r="123" spans="1:15" x14ac:dyDescent="0.25">
      <c r="A123" s="1"/>
      <c r="B123" s="1"/>
      <c r="C123" s="1"/>
      <c r="D123" s="1"/>
      <c r="E123" s="1"/>
      <c r="F123" s="1"/>
      <c r="G123" s="1"/>
    </row>
    <row r="124" spans="1:15" x14ac:dyDescent="0.25">
      <c r="A124" s="1"/>
      <c r="B124" s="1"/>
      <c r="C124" s="1"/>
      <c r="D124" s="1"/>
      <c r="E124" s="1"/>
      <c r="F124" s="1"/>
      <c r="G124" s="1"/>
    </row>
    <row r="125" spans="1:15" x14ac:dyDescent="0.25">
      <c r="A125" s="1"/>
      <c r="B125" s="1"/>
      <c r="C125" s="1"/>
      <c r="D125" s="1"/>
      <c r="E125" s="1"/>
      <c r="F125" s="1"/>
      <c r="G125" s="1"/>
    </row>
    <row r="126" spans="1:15" x14ac:dyDescent="0.25">
      <c r="A126" s="1"/>
      <c r="B126" s="1"/>
      <c r="C126" s="60" t="s">
        <v>31</v>
      </c>
      <c r="D126" s="61"/>
      <c r="E126" s="1"/>
      <c r="F126" s="1"/>
      <c r="G126" s="1"/>
    </row>
    <row r="127" spans="1:15" x14ac:dyDescent="0.25">
      <c r="A127" s="1"/>
      <c r="B127" s="1"/>
      <c r="C127" s="1"/>
      <c r="D127" s="1"/>
      <c r="E127" s="1"/>
      <c r="F127" s="1"/>
      <c r="G127" s="1"/>
    </row>
    <row r="128" spans="1:15" ht="34.5" x14ac:dyDescent="0.3">
      <c r="A128" s="1"/>
      <c r="B128" s="56" t="s">
        <v>0</v>
      </c>
      <c r="C128" s="57" t="s">
        <v>12</v>
      </c>
      <c r="D128" s="58" t="s">
        <v>1</v>
      </c>
      <c r="E128" s="46" t="s">
        <v>2</v>
      </c>
      <c r="F128" s="59" t="s">
        <v>3</v>
      </c>
      <c r="G128" s="1"/>
    </row>
    <row r="129" spans="1:7" x14ac:dyDescent="0.25">
      <c r="A129" s="1"/>
      <c r="B129" s="51">
        <v>10202</v>
      </c>
      <c r="C129" s="12" t="s">
        <v>8</v>
      </c>
      <c r="D129" s="7">
        <v>0.96</v>
      </c>
      <c r="E129" s="49">
        <v>0</v>
      </c>
      <c r="F129" s="14">
        <f>D129*E129</f>
        <v>0</v>
      </c>
      <c r="G129" s="1"/>
    </row>
    <row r="130" spans="1:7" x14ac:dyDescent="0.25">
      <c r="A130" s="1"/>
      <c r="B130" s="51">
        <v>10203</v>
      </c>
      <c r="C130" s="12" t="s">
        <v>9</v>
      </c>
      <c r="D130" s="7">
        <v>0.57999999999999996</v>
      </c>
      <c r="E130" s="50">
        <v>0</v>
      </c>
      <c r="F130" s="14">
        <f t="shared" ref="F130:F132" si="8">D130*E130</f>
        <v>0</v>
      </c>
      <c r="G130" s="1"/>
    </row>
    <row r="131" spans="1:7" x14ac:dyDescent="0.25">
      <c r="A131" s="1"/>
      <c r="B131" s="51">
        <v>10204</v>
      </c>
      <c r="C131" s="12" t="s">
        <v>10</v>
      </c>
      <c r="D131" s="7">
        <v>0.57999999999999996</v>
      </c>
      <c r="E131" s="50">
        <v>466</v>
      </c>
      <c r="F131" s="14">
        <f t="shared" si="8"/>
        <v>270.27999999999997</v>
      </c>
      <c r="G131" s="1"/>
    </row>
    <row r="132" spans="1:7" x14ac:dyDescent="0.25">
      <c r="A132" s="1"/>
      <c r="B132" s="51">
        <v>10205</v>
      </c>
      <c r="C132" s="12" t="s">
        <v>11</v>
      </c>
      <c r="D132" s="7">
        <v>0.96</v>
      </c>
      <c r="E132" s="50">
        <v>0</v>
      </c>
      <c r="F132" s="14">
        <f t="shared" si="8"/>
        <v>0</v>
      </c>
      <c r="G132" s="1"/>
    </row>
    <row r="133" spans="1:7" x14ac:dyDescent="0.25">
      <c r="A133" s="1"/>
      <c r="B133" s="54"/>
      <c r="C133" s="1"/>
      <c r="D133" s="54"/>
      <c r="E133" s="3" t="s">
        <v>13</v>
      </c>
      <c r="F133" s="4">
        <f>SUM(F129:F132)</f>
        <v>270.27999999999997</v>
      </c>
      <c r="G133" s="1"/>
    </row>
    <row r="134" spans="1:7" x14ac:dyDescent="0.25">
      <c r="A134" s="1"/>
      <c r="B134" s="1"/>
      <c r="C134" s="1"/>
      <c r="D134" s="1"/>
      <c r="E134" s="3" t="s">
        <v>4</v>
      </c>
      <c r="F134" s="6">
        <f>F133*16%</f>
        <v>43.244799999999998</v>
      </c>
      <c r="G134" s="1"/>
    </row>
    <row r="135" spans="1:7" x14ac:dyDescent="0.25">
      <c r="A135" s="1"/>
      <c r="B135" s="1"/>
      <c r="C135" s="1"/>
      <c r="D135" s="1"/>
      <c r="E135" s="3" t="s">
        <v>5</v>
      </c>
      <c r="F135" s="16">
        <f>F133+F134</f>
        <v>313.52479999999997</v>
      </c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45" spans="2:7" x14ac:dyDescent="0.25">
      <c r="B145" s="1"/>
      <c r="C145" s="79"/>
      <c r="D145" s="79"/>
      <c r="E145" s="1"/>
      <c r="F145" s="1"/>
      <c r="G145" s="1"/>
    </row>
    <row r="146" spans="2:7" ht="15.75" x14ac:dyDescent="0.25">
      <c r="B146" s="1"/>
      <c r="C146" s="80" t="s">
        <v>32</v>
      </c>
      <c r="D146" s="79"/>
      <c r="E146" s="1"/>
      <c r="F146" s="1"/>
      <c r="G146" s="1"/>
    </row>
    <row r="147" spans="2:7" x14ac:dyDescent="0.25">
      <c r="B147" s="1"/>
      <c r="C147" s="1"/>
      <c r="D147" s="1"/>
      <c r="E147" s="1"/>
      <c r="F147" s="1"/>
      <c r="G147" s="1"/>
    </row>
    <row r="148" spans="2:7" ht="34.5" x14ac:dyDescent="0.3">
      <c r="B148" s="73" t="s">
        <v>0</v>
      </c>
      <c r="C148" s="74" t="s">
        <v>12</v>
      </c>
      <c r="D148" s="75" t="s">
        <v>1</v>
      </c>
      <c r="E148" s="75" t="s">
        <v>2</v>
      </c>
      <c r="F148" s="76" t="s">
        <v>3</v>
      </c>
      <c r="G148" s="1"/>
    </row>
    <row r="149" spans="2:7" x14ac:dyDescent="0.25">
      <c r="B149" s="51">
        <v>10202</v>
      </c>
      <c r="C149" s="12" t="s">
        <v>8</v>
      </c>
      <c r="D149" s="7">
        <v>0.96</v>
      </c>
      <c r="E149" s="77">
        <v>0</v>
      </c>
      <c r="F149" s="14">
        <f>D149*E149</f>
        <v>0</v>
      </c>
      <c r="G149" s="1"/>
    </row>
    <row r="150" spans="2:7" x14ac:dyDescent="0.25">
      <c r="B150" s="51">
        <v>10203</v>
      </c>
      <c r="C150" s="12" t="s">
        <v>9</v>
      </c>
      <c r="D150" s="7">
        <v>0.57999999999999996</v>
      </c>
      <c r="E150" s="78">
        <v>0</v>
      </c>
      <c r="F150" s="14">
        <f t="shared" ref="F150:F152" si="9">D150*E150</f>
        <v>0</v>
      </c>
      <c r="G150" s="1"/>
    </row>
    <row r="151" spans="2:7" x14ac:dyDescent="0.25">
      <c r="B151" s="81">
        <v>10204</v>
      </c>
      <c r="C151" s="82" t="s">
        <v>10</v>
      </c>
      <c r="D151" s="83">
        <v>0.57999999999999996</v>
      </c>
      <c r="E151" s="81">
        <v>106</v>
      </c>
      <c r="F151" s="84">
        <f t="shared" si="9"/>
        <v>61.48</v>
      </c>
      <c r="G151" s="1"/>
    </row>
    <row r="152" spans="2:7" x14ac:dyDescent="0.25">
      <c r="B152" s="51">
        <v>10205</v>
      </c>
      <c r="C152" s="12" t="s">
        <v>11</v>
      </c>
      <c r="D152" s="7">
        <v>0.96</v>
      </c>
      <c r="E152" s="78">
        <v>0</v>
      </c>
      <c r="F152" s="14">
        <f t="shared" si="9"/>
        <v>0</v>
      </c>
      <c r="G152" s="1"/>
    </row>
    <row r="153" spans="2:7" x14ac:dyDescent="0.25">
      <c r="B153" s="62"/>
      <c r="C153" s="1"/>
      <c r="D153" s="62"/>
      <c r="E153" s="3" t="s">
        <v>13</v>
      </c>
      <c r="F153" s="4">
        <f>SUM(F149:F152)</f>
        <v>61.48</v>
      </c>
      <c r="G153" s="1"/>
    </row>
    <row r="154" spans="2:7" x14ac:dyDescent="0.25">
      <c r="B154" s="1"/>
      <c r="C154" s="1"/>
      <c r="D154" s="1"/>
      <c r="E154" s="3" t="s">
        <v>4</v>
      </c>
      <c r="F154" s="6">
        <f>F153*16%</f>
        <v>9.8368000000000002</v>
      </c>
      <c r="G154" s="1"/>
    </row>
    <row r="155" spans="2:7" x14ac:dyDescent="0.25">
      <c r="B155" s="1"/>
      <c r="C155" s="1"/>
      <c r="D155" s="1"/>
      <c r="E155" s="3" t="s">
        <v>5</v>
      </c>
      <c r="F155" s="16">
        <f>F153+F154</f>
        <v>71.316800000000001</v>
      </c>
      <c r="G155" s="1"/>
    </row>
    <row r="156" spans="2:7" x14ac:dyDescent="0.25">
      <c r="B156" s="1"/>
      <c r="C156" s="1"/>
      <c r="D156" s="1"/>
      <c r="E156" s="1"/>
      <c r="F156" s="1"/>
      <c r="G156" s="1"/>
    </row>
    <row r="157" spans="2:7" x14ac:dyDescent="0.25">
      <c r="B157" s="1"/>
      <c r="C157" s="1"/>
      <c r="D157" s="1"/>
      <c r="E157" s="1"/>
      <c r="F157" s="1"/>
      <c r="G157" s="1"/>
    </row>
    <row r="158" spans="2:7" x14ac:dyDescent="0.25">
      <c r="B158" s="1"/>
      <c r="C158" s="1"/>
      <c r="D158" s="1"/>
      <c r="E158" s="1"/>
      <c r="F158" s="1"/>
      <c r="G158" s="1"/>
    </row>
    <row r="164" spans="2:7" x14ac:dyDescent="0.25">
      <c r="B164" s="1"/>
      <c r="C164" s="92"/>
      <c r="D164" s="92"/>
      <c r="E164" s="1"/>
      <c r="F164" s="1"/>
      <c r="G164" s="1"/>
    </row>
    <row r="165" spans="2:7" ht="15.75" x14ac:dyDescent="0.25">
      <c r="B165" s="1"/>
      <c r="C165" s="93" t="s">
        <v>34</v>
      </c>
      <c r="D165" s="92"/>
      <c r="E165" s="1"/>
      <c r="F165" s="1"/>
      <c r="G165" s="1"/>
    </row>
    <row r="166" spans="2:7" x14ac:dyDescent="0.25">
      <c r="B166" s="1"/>
      <c r="C166" s="1"/>
      <c r="D166" s="1"/>
      <c r="E166" s="1"/>
      <c r="F166" s="1"/>
      <c r="G166" s="1"/>
    </row>
    <row r="167" spans="2:7" ht="34.5" x14ac:dyDescent="0.3">
      <c r="B167" s="94" t="s">
        <v>0</v>
      </c>
      <c r="C167" s="95" t="s">
        <v>12</v>
      </c>
      <c r="D167" s="96" t="s">
        <v>1</v>
      </c>
      <c r="E167" s="96" t="s">
        <v>2</v>
      </c>
      <c r="F167" s="97" t="s">
        <v>3</v>
      </c>
      <c r="G167" s="1"/>
    </row>
    <row r="168" spans="2:7" x14ac:dyDescent="0.25">
      <c r="B168" s="51">
        <v>10202</v>
      </c>
      <c r="C168" s="12" t="s">
        <v>8</v>
      </c>
      <c r="D168" s="7">
        <v>0.96</v>
      </c>
      <c r="E168" s="98">
        <v>0</v>
      </c>
      <c r="F168" s="14">
        <f>D168*E168</f>
        <v>0</v>
      </c>
      <c r="G168" s="1"/>
    </row>
    <row r="169" spans="2:7" x14ac:dyDescent="0.25">
      <c r="B169" s="51">
        <v>10203</v>
      </c>
      <c r="C169" s="12" t="s">
        <v>9</v>
      </c>
      <c r="D169" s="7">
        <v>0.57999999999999996</v>
      </c>
      <c r="E169" s="99">
        <v>0</v>
      </c>
      <c r="F169" s="14">
        <f t="shared" ref="F169:F171" si="10">D169*E169</f>
        <v>0</v>
      </c>
      <c r="G169" s="1"/>
    </row>
    <row r="170" spans="2:7" x14ac:dyDescent="0.25">
      <c r="B170" s="81">
        <v>10204</v>
      </c>
      <c r="C170" s="82" t="s">
        <v>10</v>
      </c>
      <c r="D170" s="83">
        <v>0.57999999999999996</v>
      </c>
      <c r="E170" s="99">
        <v>320</v>
      </c>
      <c r="F170" s="84">
        <f t="shared" si="10"/>
        <v>185.6</v>
      </c>
      <c r="G170" s="1"/>
    </row>
    <row r="171" spans="2:7" x14ac:dyDescent="0.25">
      <c r="B171" s="51">
        <v>10205</v>
      </c>
      <c r="C171" s="12" t="s">
        <v>11</v>
      </c>
      <c r="D171" s="7">
        <v>0.96</v>
      </c>
      <c r="E171" s="99">
        <v>0</v>
      </c>
      <c r="F171" s="14">
        <f t="shared" si="10"/>
        <v>0</v>
      </c>
      <c r="G171" s="1"/>
    </row>
    <row r="172" spans="2:7" x14ac:dyDescent="0.25">
      <c r="B172" s="72"/>
      <c r="C172" s="1"/>
      <c r="D172" s="72"/>
      <c r="E172" s="3" t="s">
        <v>13</v>
      </c>
      <c r="F172" s="4">
        <f>SUM(F168:F171)</f>
        <v>185.6</v>
      </c>
      <c r="G172" s="1"/>
    </row>
    <row r="173" spans="2:7" x14ac:dyDescent="0.25">
      <c r="B173" s="1"/>
      <c r="C173" s="1"/>
      <c r="D173" s="1"/>
      <c r="E173" s="3" t="s">
        <v>4</v>
      </c>
      <c r="F173" s="6">
        <f>F172*16%</f>
        <v>29.695999999999998</v>
      </c>
      <c r="G173" s="1"/>
    </row>
    <row r="174" spans="2:7" x14ac:dyDescent="0.25">
      <c r="B174" s="1"/>
      <c r="C174" s="1"/>
      <c r="D174" s="1"/>
      <c r="E174" s="3" t="s">
        <v>5</v>
      </c>
      <c r="F174" s="16">
        <f>F172+F173</f>
        <v>215.29599999999999</v>
      </c>
      <c r="G174" s="1"/>
    </row>
    <row r="175" spans="2:7" x14ac:dyDescent="0.25">
      <c r="B175" s="1"/>
      <c r="C175" s="1"/>
      <c r="D175" s="1"/>
      <c r="E175" s="1"/>
      <c r="F175" s="1"/>
      <c r="G175" s="1"/>
    </row>
    <row r="176" spans="2:7" hidden="1" x14ac:dyDescent="0.25">
      <c r="B176" s="1"/>
      <c r="C176" s="100" t="s">
        <v>35</v>
      </c>
      <c r="D176" s="1"/>
      <c r="E176" s="1"/>
      <c r="F176" s="1"/>
      <c r="G176" s="1"/>
    </row>
    <row r="177" spans="2:7" x14ac:dyDescent="0.25">
      <c r="B177" s="1"/>
      <c r="C177" s="1"/>
      <c r="D177" s="1"/>
      <c r="E177" s="1"/>
      <c r="F177" s="1"/>
      <c r="G177" s="1"/>
    </row>
    <row r="178" spans="2:7" x14ac:dyDescent="0.25">
      <c r="B178" s="1"/>
      <c r="C178" s="1"/>
      <c r="D178" s="1"/>
      <c r="E178" s="1"/>
      <c r="F178" s="1"/>
      <c r="G178" s="1"/>
    </row>
    <row r="179" spans="2:7" x14ac:dyDescent="0.25">
      <c r="B179" s="1"/>
      <c r="C179" s="1"/>
      <c r="D179" s="1"/>
      <c r="E179" s="1"/>
      <c r="F179" s="1"/>
      <c r="G179" s="1"/>
    </row>
    <row r="180" spans="2:7" x14ac:dyDescent="0.25">
      <c r="B180" s="1"/>
      <c r="C180" s="1"/>
      <c r="D180" s="1"/>
      <c r="E180" s="1"/>
      <c r="F180" s="1"/>
      <c r="G180" s="1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W31"/>
  <sheetViews>
    <sheetView topLeftCell="C1" zoomScaleNormal="100" workbookViewId="0">
      <selection activeCell="U19" sqref="U19"/>
    </sheetView>
  </sheetViews>
  <sheetFormatPr baseColWidth="10" defaultRowHeight="15" x14ac:dyDescent="0.25"/>
  <cols>
    <col min="2" max="2" width="46.42578125" customWidth="1"/>
    <col min="3" max="3" width="9.42578125" customWidth="1"/>
    <col min="4" max="4" width="7.5703125" customWidth="1"/>
    <col min="5" max="5" width="7" customWidth="1"/>
    <col min="6" max="6" width="7.5703125" customWidth="1"/>
    <col min="7" max="7" width="7.140625" customWidth="1"/>
    <col min="8" max="8" width="8.7109375" customWidth="1"/>
    <col min="9" max="9" width="8.42578125" customWidth="1"/>
    <col min="10" max="10" width="8.140625" customWidth="1"/>
    <col min="11" max="11" width="8" customWidth="1"/>
    <col min="12" max="12" width="6.7109375" customWidth="1"/>
    <col min="13" max="13" width="7.85546875" customWidth="1"/>
    <col min="14" max="14" width="6.7109375" customWidth="1"/>
    <col min="15" max="15" width="9.42578125" customWidth="1"/>
    <col min="16" max="16" width="7.28515625" style="1" customWidth="1"/>
    <col min="17" max="17" width="9.42578125" style="1" customWidth="1"/>
    <col min="18" max="18" width="8.140625" style="1" customWidth="1"/>
    <col min="19" max="20" width="10.5703125" style="1" customWidth="1"/>
    <col min="22" max="22" width="11.85546875" bestFit="1" customWidth="1"/>
  </cols>
  <sheetData>
    <row r="6" spans="1:23" x14ac:dyDescent="0.25">
      <c r="C6" s="39" t="s">
        <v>21</v>
      </c>
      <c r="D6" s="39"/>
      <c r="E6" s="39"/>
      <c r="W6" s="65"/>
    </row>
    <row r="7" spans="1:23" ht="27.75" customHeight="1" x14ac:dyDescent="0.3">
      <c r="A7" s="28" t="s">
        <v>0</v>
      </c>
      <c r="B7" s="32" t="s">
        <v>20</v>
      </c>
      <c r="C7" s="36">
        <v>85</v>
      </c>
      <c r="D7" s="36">
        <v>92</v>
      </c>
      <c r="E7" s="36">
        <v>97</v>
      </c>
      <c r="F7" s="36">
        <v>98</v>
      </c>
      <c r="G7" s="37" t="s">
        <v>22</v>
      </c>
      <c r="H7" s="37" t="s">
        <v>23</v>
      </c>
      <c r="W7" s="66"/>
    </row>
    <row r="8" spans="1:23" x14ac:dyDescent="0.25">
      <c r="A8" s="53">
        <v>10202</v>
      </c>
      <c r="B8" s="12" t="s">
        <v>8</v>
      </c>
      <c r="C8" s="34">
        <v>960</v>
      </c>
      <c r="D8" s="34">
        <v>720</v>
      </c>
      <c r="E8" s="34">
        <v>480</v>
      </c>
      <c r="F8" s="7">
        <v>960</v>
      </c>
      <c r="G8" s="34">
        <f>SUM(C8:F8)</f>
        <v>3120</v>
      </c>
      <c r="H8" s="35">
        <f>+G8/24</f>
        <v>130</v>
      </c>
      <c r="W8" s="66"/>
    </row>
    <row r="9" spans="1:23" x14ac:dyDescent="0.25">
      <c r="A9" s="53">
        <v>10203</v>
      </c>
      <c r="B9" s="12" t="s">
        <v>9</v>
      </c>
      <c r="C9" s="34">
        <v>1440</v>
      </c>
      <c r="D9" s="34">
        <v>1080</v>
      </c>
      <c r="E9" s="34">
        <v>1080</v>
      </c>
      <c r="F9" s="7">
        <v>1584</v>
      </c>
      <c r="G9" s="34">
        <f>SUM(C9:F9)</f>
        <v>5184</v>
      </c>
      <c r="H9" s="35">
        <f>+G9/36</f>
        <v>144</v>
      </c>
      <c r="R9" s="85">
        <f>G10-U19</f>
        <v>76</v>
      </c>
      <c r="S9" s="85" t="s">
        <v>33</v>
      </c>
      <c r="T9" s="85"/>
      <c r="W9" s="67"/>
    </row>
    <row r="10" spans="1:23" x14ac:dyDescent="0.25">
      <c r="A10" s="53">
        <v>10204</v>
      </c>
      <c r="B10" s="12" t="s">
        <v>10</v>
      </c>
      <c r="C10" s="34">
        <v>1440</v>
      </c>
      <c r="D10" s="34">
        <v>1080</v>
      </c>
      <c r="E10" s="34">
        <v>1080</v>
      </c>
      <c r="F10" s="7">
        <v>1512</v>
      </c>
      <c r="G10" s="34">
        <f>SUM(C10:F10)</f>
        <v>5112</v>
      </c>
      <c r="H10" s="35">
        <f>+G10/36</f>
        <v>142</v>
      </c>
      <c r="R10" s="85">
        <v>76</v>
      </c>
      <c r="S10" s="71">
        <v>320</v>
      </c>
      <c r="T10" s="71"/>
      <c r="W10" s="66"/>
    </row>
    <row r="11" spans="1:23" x14ac:dyDescent="0.25">
      <c r="A11" s="53">
        <v>10205</v>
      </c>
      <c r="B11" s="12" t="s">
        <v>11</v>
      </c>
      <c r="C11" s="34">
        <v>960</v>
      </c>
      <c r="D11" s="34">
        <v>720</v>
      </c>
      <c r="E11" s="34">
        <v>480</v>
      </c>
      <c r="F11" s="7">
        <v>192</v>
      </c>
      <c r="G11" s="34">
        <f>SUM(C11:F11)</f>
        <v>2352</v>
      </c>
      <c r="H11" s="35">
        <f>+G11/24</f>
        <v>98</v>
      </c>
    </row>
    <row r="14" spans="1:23" x14ac:dyDescent="0.25">
      <c r="C14" s="89"/>
      <c r="D14" s="89"/>
    </row>
    <row r="15" spans="1:23" x14ac:dyDescent="0.25">
      <c r="C15" s="90" t="s">
        <v>24</v>
      </c>
      <c r="D15" s="90"/>
    </row>
    <row r="16" spans="1:23" ht="17.25" x14ac:dyDescent="0.3">
      <c r="A16" s="28" t="s">
        <v>0</v>
      </c>
      <c r="B16" s="32" t="s">
        <v>20</v>
      </c>
      <c r="C16" s="40">
        <v>44258</v>
      </c>
      <c r="D16" s="40">
        <v>44291</v>
      </c>
      <c r="E16" s="40">
        <v>44314</v>
      </c>
      <c r="F16" s="40">
        <v>44334</v>
      </c>
      <c r="G16" s="40">
        <v>44347</v>
      </c>
      <c r="H16" s="40">
        <v>44377</v>
      </c>
      <c r="I16" s="40">
        <v>44408</v>
      </c>
      <c r="J16" s="40">
        <v>44439</v>
      </c>
      <c r="K16" s="40">
        <v>44469</v>
      </c>
      <c r="L16" s="40">
        <v>44498</v>
      </c>
      <c r="M16" s="40">
        <v>44530</v>
      </c>
      <c r="N16" s="41">
        <v>44924</v>
      </c>
      <c r="O16" s="41">
        <v>44592</v>
      </c>
      <c r="P16" s="41">
        <v>44615</v>
      </c>
      <c r="Q16" s="41">
        <v>44650</v>
      </c>
      <c r="R16" s="41">
        <v>44677</v>
      </c>
      <c r="S16" s="41">
        <v>44712</v>
      </c>
      <c r="T16" s="91"/>
    </row>
    <row r="17" spans="1:23" x14ac:dyDescent="0.25">
      <c r="A17" s="53">
        <v>10202</v>
      </c>
      <c r="B17" s="12" t="s">
        <v>8</v>
      </c>
      <c r="C17" s="34">
        <v>161</v>
      </c>
      <c r="D17" s="34">
        <v>207</v>
      </c>
      <c r="E17" s="34">
        <v>130</v>
      </c>
      <c r="F17" s="34">
        <v>137</v>
      </c>
      <c r="G17" s="34">
        <v>206</v>
      </c>
      <c r="H17" s="34">
        <v>191</v>
      </c>
      <c r="I17" s="34">
        <v>221</v>
      </c>
      <c r="J17" s="34">
        <v>222</v>
      </c>
      <c r="K17" s="34">
        <v>252</v>
      </c>
      <c r="L17" s="34">
        <v>89</v>
      </c>
      <c r="M17" s="34">
        <v>279</v>
      </c>
      <c r="N17" s="7">
        <v>226</v>
      </c>
      <c r="O17" s="7">
        <v>436</v>
      </c>
      <c r="P17" s="7">
        <v>204</v>
      </c>
      <c r="Q17" s="35">
        <v>159</v>
      </c>
      <c r="R17" s="7">
        <v>0</v>
      </c>
      <c r="S17" s="7"/>
      <c r="T17" s="66"/>
      <c r="U17" s="38">
        <f>SUM(C17:R17)</f>
        <v>3120</v>
      </c>
    </row>
    <row r="18" spans="1:23" x14ac:dyDescent="0.25">
      <c r="A18" s="53">
        <v>10203</v>
      </c>
      <c r="B18" s="12" t="s">
        <v>9</v>
      </c>
      <c r="C18" s="34">
        <v>326</v>
      </c>
      <c r="D18" s="34">
        <v>280</v>
      </c>
      <c r="E18" s="34">
        <v>251</v>
      </c>
      <c r="F18" s="34">
        <v>240</v>
      </c>
      <c r="G18" s="34">
        <v>387</v>
      </c>
      <c r="H18" s="34">
        <v>408</v>
      </c>
      <c r="I18" s="34">
        <v>417</v>
      </c>
      <c r="J18" s="34">
        <v>333</v>
      </c>
      <c r="K18" s="34">
        <v>307</v>
      </c>
      <c r="L18" s="34">
        <v>351</v>
      </c>
      <c r="M18" s="34">
        <v>364</v>
      </c>
      <c r="N18" s="7">
        <v>258</v>
      </c>
      <c r="O18" s="7">
        <v>467</v>
      </c>
      <c r="P18" s="7">
        <v>338</v>
      </c>
      <c r="Q18" s="35">
        <v>457</v>
      </c>
      <c r="R18" s="7">
        <v>0</v>
      </c>
      <c r="S18" s="7"/>
      <c r="T18" s="66"/>
      <c r="U18" s="38">
        <f>SUM(C18:R18)</f>
        <v>5184</v>
      </c>
    </row>
    <row r="19" spans="1:23" ht="15.75" customHeight="1" x14ac:dyDescent="0.25">
      <c r="A19" s="53">
        <v>10204</v>
      </c>
      <c r="B19" s="12" t="s">
        <v>10</v>
      </c>
      <c r="C19" s="34">
        <v>191</v>
      </c>
      <c r="D19" s="34">
        <v>258</v>
      </c>
      <c r="E19" s="34">
        <v>181</v>
      </c>
      <c r="F19" s="34">
        <v>171</v>
      </c>
      <c r="G19" s="34">
        <v>302</v>
      </c>
      <c r="H19" s="34">
        <v>313</v>
      </c>
      <c r="I19" s="34">
        <v>345</v>
      </c>
      <c r="J19" s="34">
        <v>410</v>
      </c>
      <c r="K19" s="34">
        <v>307</v>
      </c>
      <c r="L19" s="34">
        <v>356</v>
      </c>
      <c r="M19" s="34">
        <v>363</v>
      </c>
      <c r="N19" s="7">
        <v>179</v>
      </c>
      <c r="O19" s="7">
        <v>228</v>
      </c>
      <c r="P19" s="7">
        <v>76</v>
      </c>
      <c r="Q19" s="69">
        <v>464</v>
      </c>
      <c r="R19" s="70">
        <v>466</v>
      </c>
      <c r="S19" s="70">
        <v>106</v>
      </c>
      <c r="T19" s="67">
        <v>320</v>
      </c>
      <c r="U19" s="38">
        <f>SUM(C19:T19)</f>
        <v>5036</v>
      </c>
    </row>
    <row r="20" spans="1:23" x14ac:dyDescent="0.25">
      <c r="A20" s="53">
        <v>10205</v>
      </c>
      <c r="B20" s="12" t="s">
        <v>11</v>
      </c>
      <c r="C20" s="34">
        <v>176</v>
      </c>
      <c r="D20" s="34">
        <v>280</v>
      </c>
      <c r="E20" s="34">
        <v>208</v>
      </c>
      <c r="F20" s="34">
        <v>174</v>
      </c>
      <c r="G20" s="34">
        <v>342</v>
      </c>
      <c r="H20" s="34">
        <v>310</v>
      </c>
      <c r="I20" s="34">
        <v>206</v>
      </c>
      <c r="J20" s="34">
        <v>134</v>
      </c>
      <c r="K20" s="34">
        <v>242</v>
      </c>
      <c r="L20" s="34">
        <v>77</v>
      </c>
      <c r="M20" s="34">
        <v>182</v>
      </c>
      <c r="N20" s="7">
        <v>111</v>
      </c>
      <c r="O20" s="7">
        <v>145</v>
      </c>
      <c r="P20" s="7">
        <v>0</v>
      </c>
      <c r="Q20" s="35">
        <v>0</v>
      </c>
      <c r="R20" s="7">
        <v>0</v>
      </c>
      <c r="S20" s="7"/>
      <c r="T20" s="66"/>
      <c r="U20" s="87">
        <f>SUM(C20:R20)</f>
        <v>2587</v>
      </c>
      <c r="V20" s="86">
        <f>+U20-G11</f>
        <v>235</v>
      </c>
      <c r="W20" s="88">
        <f>+V20-159</f>
        <v>76</v>
      </c>
    </row>
    <row r="21" spans="1:23" x14ac:dyDescent="0.25">
      <c r="Q21" s="55" t="s">
        <v>25</v>
      </c>
      <c r="R21" s="68"/>
      <c r="S21" s="68"/>
      <c r="T21" s="68"/>
    </row>
    <row r="27" spans="1:23" x14ac:dyDescent="0.25">
      <c r="N27" t="s">
        <v>6</v>
      </c>
    </row>
    <row r="31" spans="1:23" x14ac:dyDescent="0.25">
      <c r="R31" s="1">
        <f>+G10-U19</f>
        <v>76</v>
      </c>
    </row>
  </sheetData>
  <mergeCells count="2">
    <mergeCell ref="C14:D14"/>
    <mergeCell ref="C15:D15"/>
  </mergeCell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ANALISIS</vt:lpstr>
      <vt:lpstr>CUADRO FINAL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2022-06-24T19:35:24Z</cp:lastPrinted>
  <dcterms:created xsi:type="dcterms:W3CDTF">2021-09-01T20:14:39Z</dcterms:created>
  <dcterms:modified xsi:type="dcterms:W3CDTF">2022-06-24T19:44:55Z</dcterms:modified>
</cp:coreProperties>
</file>