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 activeTab="1"/>
  </bookViews>
  <sheets>
    <sheet name="PEDIDO" sheetId="1" r:id="rId1"/>
    <sheet name="ANALISIS" sheetId="2" r:id="rId2"/>
    <sheet name="cuadro final " sheetId="3" r:id="rId3"/>
  </sheets>
  <calcPr calcId="144525"/>
</workbook>
</file>

<file path=xl/calcChain.xml><?xml version="1.0" encoding="utf-8"?>
<calcChain xmlns="http://schemas.openxmlformats.org/spreadsheetml/2006/main">
  <c r="F107" i="2" l="1"/>
  <c r="F106" i="2"/>
  <c r="F105" i="2"/>
  <c r="F104" i="2"/>
  <c r="F103" i="2"/>
  <c r="F102" i="2"/>
  <c r="F101" i="2"/>
  <c r="F100" i="2"/>
  <c r="F99" i="2"/>
  <c r="L18" i="3"/>
  <c r="F108" i="2" l="1"/>
  <c r="F109" i="2" s="1"/>
  <c r="F110" i="2" s="1"/>
  <c r="F85" i="2"/>
  <c r="F84" i="2"/>
  <c r="F83" i="2"/>
  <c r="F75" i="2"/>
  <c r="F76" i="2"/>
  <c r="F77" i="2"/>
  <c r="F78" i="2"/>
  <c r="F79" i="2"/>
  <c r="F80" i="2"/>
  <c r="F81" i="2"/>
  <c r="F82" i="2"/>
  <c r="F74" i="2"/>
  <c r="G4" i="3"/>
  <c r="G5" i="3"/>
  <c r="G6" i="3"/>
  <c r="G7" i="3"/>
  <c r="G8" i="3"/>
  <c r="G9" i="3"/>
  <c r="G10" i="3"/>
  <c r="G11" i="3"/>
  <c r="G12" i="3"/>
  <c r="G13" i="3"/>
  <c r="L19" i="3" l="1"/>
  <c r="N19" i="3" s="1"/>
  <c r="L20" i="3"/>
  <c r="N20" i="3" s="1"/>
  <c r="L21" i="3"/>
  <c r="N21" i="3" s="1"/>
  <c r="L22" i="3"/>
  <c r="N22" i="3" s="1"/>
  <c r="L23" i="3"/>
  <c r="N23" i="3" s="1"/>
  <c r="L24" i="3"/>
  <c r="N24" i="3" s="1"/>
  <c r="L25" i="3"/>
  <c r="N25" i="3" s="1"/>
  <c r="L26" i="3"/>
  <c r="N26" i="3" s="1"/>
  <c r="L27" i="3"/>
  <c r="N27" i="3" s="1"/>
  <c r="N18" i="3"/>
  <c r="F33" i="3"/>
  <c r="F34" i="3"/>
  <c r="F35" i="3"/>
  <c r="F36" i="3"/>
  <c r="F37" i="3"/>
  <c r="F38" i="3"/>
  <c r="F39" i="3"/>
  <c r="F40" i="3"/>
  <c r="F41" i="3"/>
  <c r="F32" i="3"/>
  <c r="F49" i="2"/>
  <c r="F50" i="2"/>
  <c r="F51" i="2"/>
  <c r="F52" i="2"/>
  <c r="F53" i="2"/>
  <c r="F54" i="2"/>
  <c r="F55" i="2"/>
  <c r="F56" i="2"/>
  <c r="F57" i="2"/>
  <c r="F58" i="2"/>
  <c r="F59" i="2" l="1"/>
  <c r="F60" i="2"/>
  <c r="F61" i="2" s="1"/>
  <c r="F36" i="2"/>
  <c r="F35" i="2"/>
  <c r="F34" i="2"/>
  <c r="F33" i="2"/>
  <c r="F32" i="2"/>
  <c r="F31" i="2"/>
  <c r="F30" i="2"/>
  <c r="F29" i="2"/>
  <c r="F28" i="2"/>
  <c r="F27" i="2"/>
  <c r="F62" i="2" l="1"/>
  <c r="F38" i="2"/>
  <c r="F39" i="2" s="1"/>
  <c r="F37" i="2"/>
  <c r="F7" i="2"/>
  <c r="F8" i="2"/>
  <c r="F9" i="2"/>
  <c r="F10" i="2"/>
  <c r="F11" i="2"/>
  <c r="F12" i="2"/>
  <c r="F13" i="2"/>
  <c r="F14" i="2"/>
  <c r="F15" i="2"/>
  <c r="F6" i="2"/>
  <c r="F40" i="2" l="1"/>
  <c r="F16" i="2"/>
  <c r="F17" i="2"/>
  <c r="F18" i="2" s="1"/>
  <c r="F19" i="2" l="1"/>
</calcChain>
</file>

<file path=xl/comments1.xml><?xml version="1.0" encoding="utf-8"?>
<comments xmlns="http://schemas.openxmlformats.org/spreadsheetml/2006/main">
  <authors>
    <author>ThecnoMacVZLA</author>
  </authors>
  <commentList>
    <comment ref="E27" authorId="0">
      <text>
        <r>
          <rPr>
            <b/>
            <sz val="9"/>
            <color indexed="81"/>
            <rFont val="Tahoma"/>
            <charset val="1"/>
          </rPr>
          <t>ThecnoMacVZLA:</t>
        </r>
        <r>
          <rPr>
            <sz val="9"/>
            <color indexed="81"/>
            <rFont val="Tahoma"/>
            <charset val="1"/>
          </rPr>
          <t xml:space="preserve">
SALIERON POR DEVOLUCION NRO. 2086
</t>
        </r>
      </text>
    </comment>
  </commentList>
</comments>
</file>

<file path=xl/connections.xml><?xml version="1.0" encoding="utf-8"?>
<connections xmlns="http://schemas.openxmlformats.org/spreadsheetml/2006/main">
  <connection id="1" name="G" type="4" refreshedVersion="0" background="1">
    <webPr xml="1" sourceData="1" url="C:\Users\Tesoreria-12\Documents\G.xml" htmlTables="1" htmlFormat="all"/>
  </connection>
</connections>
</file>

<file path=xl/sharedStrings.xml><?xml version="1.0" encoding="utf-8"?>
<sst xmlns="http://schemas.openxmlformats.org/spreadsheetml/2006/main" count="175" uniqueCount="55">
  <si>
    <t>Articulo</t>
  </si>
  <si>
    <t>Cantidad</t>
  </si>
  <si>
    <t>Costo</t>
  </si>
  <si>
    <t>Descripcion</t>
  </si>
  <si>
    <t>SALSA MEDITERRANEO 500 GR PARA PIZZA</t>
  </si>
  <si>
    <t>SALSA MEDITERRANEO 500 GR PARA GUISO</t>
  </si>
  <si>
    <t>SALSA MEDITERRANEA 500 GR BOLOGNESA</t>
  </si>
  <si>
    <t>SALSA MEDITERRANEA 500 GR NAPOLITANA</t>
  </si>
  <si>
    <t>SALSA MEDITERRANEO KETCHUP 397 GR</t>
  </si>
  <si>
    <t>MAYONESA MEDITERRANEO 445 GR</t>
  </si>
  <si>
    <t>SALSA DE SOYA MEDITERRANEA 300ML</t>
  </si>
  <si>
    <t>GUASACACA PICANTE 300 ML MEDITERRANEO</t>
  </si>
  <si>
    <t>VAINILLA NEGRA 500 GR MEDITERRANEO</t>
  </si>
  <si>
    <t>MOZTAZA MEDITERRANEO 500 GR</t>
  </si>
  <si>
    <t>CDG</t>
  </si>
  <si>
    <t>CANT</t>
  </si>
  <si>
    <t>COSTO</t>
  </si>
  <si>
    <t xml:space="preserve">MEDITERRANEO </t>
  </si>
  <si>
    <t>COSTO POR UNIDAD</t>
  </si>
  <si>
    <t>VENTAS POR UNIDAD</t>
  </si>
  <si>
    <t>TOTAL</t>
  </si>
  <si>
    <t>SUB TOTAL</t>
  </si>
  <si>
    <t>BASE IMPONIBLE</t>
  </si>
  <si>
    <t xml:space="preserve">IVA </t>
  </si>
  <si>
    <t xml:space="preserve">TOTAL APAGAR </t>
  </si>
  <si>
    <t xml:space="preserve">PRODUCTOS ACONSIGNACION </t>
  </si>
  <si>
    <t xml:space="preserve"> </t>
  </si>
  <si>
    <t>MEDITERRANEO 2012 C. A</t>
  </si>
  <si>
    <t>ANALISIS DE VENTAS   DES EL 26-01-AL 15-02-2022</t>
  </si>
  <si>
    <t>NOTAS</t>
  </si>
  <si>
    <t xml:space="preserve">CORTES </t>
  </si>
  <si>
    <t>ANALISIS DE VENTAS   DES EL  16  DE FEBRERO  AL 15 DE MARZO 2022</t>
  </si>
  <si>
    <t>ANALISIS DE VENTAS   DES EL  16  DE MARZO  AL 19 DE ABRIL DE  2022</t>
  </si>
  <si>
    <t>SALSA MEDITERRANEA 500 GR NAPOLITANA   12</t>
  </si>
  <si>
    <t>GUASACACA PICANTE 300 ML MEDITERRANEO    24</t>
  </si>
  <si>
    <t>SALSA MEDITERRANEO 500 GR PARA PIZZA      12</t>
  </si>
  <si>
    <t>SALSA MEDITERRANEO 500 GR PARA GUISO     12</t>
  </si>
  <si>
    <t>SALSA MEDITERRANEA 500 GR BOLOGNESA     12</t>
  </si>
  <si>
    <t>SALSA MEDITERRANEO KETCHUP 397 GR       24</t>
  </si>
  <si>
    <t>MAYONESA MEDITERRANEO 445 GR       12</t>
  </si>
  <si>
    <t>SALSA DE SOYA MEDITERRANEA 300ML      24</t>
  </si>
  <si>
    <t>VAINILLA NEGRA 500 GR MEDITERRANEO      24</t>
  </si>
  <si>
    <t>MOZTAZA MEDITERRANEO 500 GR     12</t>
  </si>
  <si>
    <t>INV/SIST</t>
  </si>
  <si>
    <t>IVN</t>
  </si>
  <si>
    <t>DIF</t>
  </si>
  <si>
    <t xml:space="preserve">CUADRO PARA LA DIFERENCIA EN VTAS POR PERDIDA DE SISTEMA </t>
  </si>
  <si>
    <t>ANALISIS DE VENTAS   DES EL 20  DE ABRIL  AL  24 DE MAYO  2022</t>
  </si>
  <si>
    <t>TOTA P</t>
  </si>
  <si>
    <t>DIFERENCIA</t>
  </si>
  <si>
    <t>TOTAL UNI</t>
  </si>
  <si>
    <t>AUTOMERCADO EXPRES 2707</t>
  </si>
  <si>
    <t>10 CAJAS</t>
  </si>
  <si>
    <t>PEDIDO 26 DE MAYO 2022</t>
  </si>
  <si>
    <t>ANALISIS DE VENTAS ,   25 DE MAYO   AL 10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</si>
</sst>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/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6" fillId="7" borderId="0" xfId="0" applyFont="1" applyFill="1"/>
    <xf numFmtId="0" fontId="7" fillId="7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/>
    <xf numFmtId="0" fontId="5" fillId="0" borderId="0" xfId="0" applyFont="1"/>
    <xf numFmtId="16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wrapText="1"/>
    </xf>
    <xf numFmtId="0" fontId="8" fillId="2" borderId="1" xfId="0" applyFont="1" applyFill="1" applyBorder="1"/>
    <xf numFmtId="0" fontId="1" fillId="3" borderId="1" xfId="0" applyFont="1" applyFill="1" applyBorder="1"/>
    <xf numFmtId="0" fontId="0" fillId="0" borderId="5" xfId="0" applyBorder="1" applyAlignment="1">
      <alignment horizontal="center"/>
    </xf>
    <xf numFmtId="0" fontId="6" fillId="8" borderId="0" xfId="0" applyFont="1" applyFill="1"/>
    <xf numFmtId="0" fontId="7" fillId="8" borderId="0" xfId="0" applyFont="1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31</xdr:row>
      <xdr:rowOff>19050</xdr:rowOff>
    </xdr:from>
    <xdr:ext cx="3333750" cy="625991"/>
    <xdr:pic>
      <xdr:nvPicPr>
        <xdr:cNvPr id="2" name="2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5543550"/>
          <a:ext cx="3333750" cy="6259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19050</xdr:rowOff>
    </xdr:from>
    <xdr:to>
      <xdr:col>6</xdr:col>
      <xdr:colOff>523875</xdr:colOff>
      <xdr:row>3</xdr:row>
      <xdr:rowOff>73541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19050"/>
          <a:ext cx="3048000" cy="625991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18</xdr:row>
      <xdr:rowOff>171450</xdr:rowOff>
    </xdr:from>
    <xdr:to>
      <xdr:col>3</xdr:col>
      <xdr:colOff>66675</xdr:colOff>
      <xdr:row>22</xdr:row>
      <xdr:rowOff>35441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3800475"/>
          <a:ext cx="3048000" cy="625991"/>
        </a:xfrm>
        <a:prstGeom prst="rect">
          <a:avLst/>
        </a:prstGeom>
      </xdr:spPr>
    </xdr:pic>
    <xdr:clientData/>
  </xdr:twoCellAnchor>
  <xdr:oneCellAnchor>
    <xdr:from>
      <xdr:col>2</xdr:col>
      <xdr:colOff>161925</xdr:colOff>
      <xdr:row>40</xdr:row>
      <xdr:rowOff>171450</xdr:rowOff>
    </xdr:from>
    <xdr:ext cx="3048000" cy="625991"/>
    <xdr:pic>
      <xdr:nvPicPr>
        <xdr:cNvPr id="4" name="2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650" y="3800475"/>
          <a:ext cx="3048000" cy="625991"/>
        </a:xfrm>
        <a:prstGeom prst="rect">
          <a:avLst/>
        </a:prstGeom>
      </xdr:spPr>
    </xdr:pic>
    <xdr:clientData/>
  </xdr:oneCellAnchor>
  <xdr:oneCellAnchor>
    <xdr:from>
      <xdr:col>1</xdr:col>
      <xdr:colOff>781050</xdr:colOff>
      <xdr:row>90</xdr:row>
      <xdr:rowOff>123825</xdr:rowOff>
    </xdr:from>
    <xdr:ext cx="3333750" cy="625991"/>
    <xdr:pic>
      <xdr:nvPicPr>
        <xdr:cNvPr id="5" name="2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100" y="18078450"/>
          <a:ext cx="3333750" cy="62599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1:D9" tableType="xml" totalsRowShown="0" dataDxfId="4" connectionId="1">
  <autoFilter ref="A1:D9"/>
  <tableColumns count="4">
    <tableColumn id="7" uniqueName="Articulo" name="Articulo" dataDxfId="3">
      <xmlColumnPr mapId="1" xpath="/ReporteStellar/Registro/Detalle/Articulo" xmlDataType="integer"/>
    </tableColumn>
    <tableColumn id="8" uniqueName="Cantidad" name="Cantidad" dataDxfId="2">
      <xmlColumnPr mapId="1" xpath="/ReporteStellar/Registro/Detalle/Cantidad" xmlDataType="integer"/>
    </tableColumn>
    <tableColumn id="9" uniqueName="Costo" name="Costo" dataDxfId="1">
      <xmlColumnPr mapId="1" xpath="/ReporteStellar/Registro/Detalle/Costo" xmlDataType="double"/>
    </tableColumn>
    <tableColumn id="11" uniqueName="Descripcion" name="Descripcion" dataDxfId="0">
      <xmlColumnPr mapId="1" xpath="/ReporteStellar/Registro/Detalle/Descripcion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2" workbookViewId="0">
      <selection activeCell="F64" sqref="F64"/>
    </sheetView>
  </sheetViews>
  <sheetFormatPr baseColWidth="10" defaultRowHeight="15" x14ac:dyDescent="0.25"/>
  <cols>
    <col min="1" max="1" width="9.7109375" customWidth="1"/>
    <col min="2" max="2" width="7.7109375" hidden="1" customWidth="1"/>
    <col min="3" max="3" width="0.140625" customWidth="1"/>
    <col min="4" max="4" width="41.5703125" bestFit="1" customWidth="1"/>
    <col min="5" max="5" width="17.140625" customWidth="1"/>
  </cols>
  <sheetData>
    <row r="1" spans="1:4" hidden="1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14</v>
      </c>
      <c r="B2" s="1" t="s">
        <v>15</v>
      </c>
      <c r="C2" s="1" t="s">
        <v>16</v>
      </c>
      <c r="D2" s="2" t="s">
        <v>17</v>
      </c>
    </row>
    <row r="3" spans="1:4" x14ac:dyDescent="0.25">
      <c r="A3" s="1">
        <v>21670</v>
      </c>
      <c r="B3" s="1">
        <v>240</v>
      </c>
      <c r="C3" s="1">
        <v>0.71</v>
      </c>
      <c r="D3" s="3" t="s">
        <v>8</v>
      </c>
    </row>
    <row r="4" spans="1:4" hidden="1" x14ac:dyDescent="0.25">
      <c r="A4" s="1">
        <v>21671</v>
      </c>
      <c r="B4" s="1">
        <v>72</v>
      </c>
      <c r="C4" s="1">
        <v>1.91</v>
      </c>
      <c r="D4" s="3" t="s">
        <v>9</v>
      </c>
    </row>
    <row r="5" spans="1:4" x14ac:dyDescent="0.25">
      <c r="A5" s="1">
        <v>21672</v>
      </c>
      <c r="B5" s="1">
        <v>120</v>
      </c>
      <c r="C5" s="1">
        <v>0.54</v>
      </c>
      <c r="D5" s="3" t="s">
        <v>10</v>
      </c>
    </row>
    <row r="6" spans="1:4" x14ac:dyDescent="0.25">
      <c r="A6" s="1">
        <v>21673</v>
      </c>
      <c r="B6" s="1">
        <v>120</v>
      </c>
      <c r="C6" s="1">
        <v>0.75</v>
      </c>
      <c r="D6" s="3" t="s">
        <v>11</v>
      </c>
    </row>
    <row r="7" spans="1:4" x14ac:dyDescent="0.25">
      <c r="A7" s="1">
        <v>21674</v>
      </c>
      <c r="B7" s="1">
        <v>120</v>
      </c>
      <c r="C7" s="1">
        <v>0.66</v>
      </c>
      <c r="D7" s="3" t="s">
        <v>12</v>
      </c>
    </row>
    <row r="8" spans="1:4" x14ac:dyDescent="0.25">
      <c r="A8" s="1">
        <v>21674</v>
      </c>
      <c r="B8" s="1">
        <v>60</v>
      </c>
      <c r="C8" s="1">
        <v>1.33</v>
      </c>
      <c r="D8" s="3" t="s">
        <v>12</v>
      </c>
    </row>
    <row r="9" spans="1:4" x14ac:dyDescent="0.25">
      <c r="A9" s="1">
        <v>21677</v>
      </c>
      <c r="B9" s="1">
        <v>60</v>
      </c>
      <c r="C9" s="1">
        <v>1.41</v>
      </c>
      <c r="D9" s="3" t="s">
        <v>13</v>
      </c>
    </row>
    <row r="37" spans="1:6" ht="15.75" x14ac:dyDescent="0.25">
      <c r="D37" s="39" t="s">
        <v>25</v>
      </c>
      <c r="E37" s="43" t="s">
        <v>53</v>
      </c>
      <c r="F37" s="44"/>
    </row>
    <row r="38" spans="1:6" ht="30.75" x14ac:dyDescent="0.3">
      <c r="D38" s="38" t="s">
        <v>27</v>
      </c>
      <c r="E38" s="5" t="s">
        <v>51</v>
      </c>
      <c r="F38" s="37"/>
    </row>
    <row r="39" spans="1:6" x14ac:dyDescent="0.25">
      <c r="A39" s="31">
        <v>21670</v>
      </c>
      <c r="B39" s="31">
        <v>240</v>
      </c>
      <c r="C39" s="31">
        <v>0.71</v>
      </c>
      <c r="D39" s="32" t="s">
        <v>8</v>
      </c>
      <c r="E39" s="6" t="s">
        <v>52</v>
      </c>
    </row>
    <row r="40" spans="1:6" hidden="1" x14ac:dyDescent="0.25">
      <c r="A40" s="31">
        <v>21671</v>
      </c>
      <c r="B40" s="31">
        <v>72</v>
      </c>
      <c r="C40" s="31">
        <v>1.91</v>
      </c>
      <c r="D40" s="32" t="s">
        <v>9</v>
      </c>
      <c r="E40" s="6"/>
    </row>
    <row r="41" spans="1:6" x14ac:dyDescent="0.25">
      <c r="A41" s="31">
        <v>21672</v>
      </c>
      <c r="B41" s="31">
        <v>120</v>
      </c>
      <c r="C41" s="31">
        <v>0.54</v>
      </c>
      <c r="D41" s="32" t="s">
        <v>10</v>
      </c>
      <c r="E41" s="6" t="s">
        <v>52</v>
      </c>
    </row>
    <row r="42" spans="1:6" x14ac:dyDescent="0.25">
      <c r="A42" s="31">
        <v>21674</v>
      </c>
      <c r="B42" s="31">
        <v>60</v>
      </c>
      <c r="C42" s="31">
        <v>1.33</v>
      </c>
      <c r="D42" s="32" t="s">
        <v>12</v>
      </c>
      <c r="E42" s="6" t="s">
        <v>52</v>
      </c>
    </row>
  </sheetData>
  <mergeCells count="1">
    <mergeCell ref="E37:F37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0"/>
  <sheetViews>
    <sheetView tabSelected="1" topLeftCell="A91" workbookViewId="0">
      <selection activeCell="K122" sqref="K122"/>
    </sheetView>
  </sheetViews>
  <sheetFormatPr baseColWidth="10" defaultRowHeight="15" x14ac:dyDescent="0.25"/>
  <cols>
    <col min="1" max="1" width="6" customWidth="1"/>
    <col min="2" max="2" width="12.42578125" customWidth="1"/>
    <col min="3" max="3" width="47.140625" customWidth="1"/>
    <col min="4" max="4" width="13.140625" customWidth="1"/>
    <col min="5" max="5" width="16.28515625" customWidth="1"/>
    <col min="6" max="7" width="11.42578125" customWidth="1"/>
  </cols>
  <sheetData>
    <row r="3" spans="2:13" x14ac:dyDescent="0.25">
      <c r="C3" s="15" t="s">
        <v>28</v>
      </c>
    </row>
    <row r="4" spans="2:13" ht="15.75" x14ac:dyDescent="0.25">
      <c r="C4" s="13" t="s">
        <v>25</v>
      </c>
    </row>
    <row r="5" spans="2:13" ht="30" x14ac:dyDescent="0.25">
      <c r="B5" s="1" t="s">
        <v>14</v>
      </c>
      <c r="C5" s="14" t="s">
        <v>27</v>
      </c>
      <c r="D5" s="4" t="s">
        <v>18</v>
      </c>
      <c r="E5" s="5" t="s">
        <v>19</v>
      </c>
      <c r="F5" s="6" t="s">
        <v>20</v>
      </c>
    </row>
    <row r="6" spans="2:13" x14ac:dyDescent="0.25">
      <c r="B6" s="1">
        <v>21666</v>
      </c>
      <c r="C6" s="3" t="s">
        <v>4</v>
      </c>
      <c r="D6" s="1">
        <v>1</v>
      </c>
      <c r="E6" s="6">
        <v>30</v>
      </c>
      <c r="F6" s="9">
        <f>+D6*E6</f>
        <v>30</v>
      </c>
    </row>
    <row r="7" spans="2:13" x14ac:dyDescent="0.25">
      <c r="B7" s="1">
        <v>21667</v>
      </c>
      <c r="C7" s="3" t="s">
        <v>5</v>
      </c>
      <c r="D7" s="1">
        <v>1</v>
      </c>
      <c r="E7" s="6">
        <v>33</v>
      </c>
      <c r="F7" s="9">
        <f t="shared" ref="F7:F15" si="0">+D7*E7</f>
        <v>33</v>
      </c>
    </row>
    <row r="8" spans="2:13" x14ac:dyDescent="0.25">
      <c r="B8" s="1">
        <v>21668</v>
      </c>
      <c r="C8" s="3" t="s">
        <v>6</v>
      </c>
      <c r="D8" s="1">
        <v>1</v>
      </c>
      <c r="E8" s="6">
        <v>23</v>
      </c>
      <c r="F8" s="9">
        <f t="shared" si="0"/>
        <v>23</v>
      </c>
    </row>
    <row r="9" spans="2:13" x14ac:dyDescent="0.25">
      <c r="B9" s="1">
        <v>21669</v>
      </c>
      <c r="C9" s="3" t="s">
        <v>7</v>
      </c>
      <c r="D9" s="1">
        <v>1</v>
      </c>
      <c r="E9" s="6">
        <v>22</v>
      </c>
      <c r="F9" s="9">
        <f t="shared" si="0"/>
        <v>22</v>
      </c>
    </row>
    <row r="10" spans="2:13" x14ac:dyDescent="0.25">
      <c r="B10" s="1">
        <v>21670</v>
      </c>
      <c r="C10" s="3" t="s">
        <v>8</v>
      </c>
      <c r="D10" s="1">
        <v>0.71</v>
      </c>
      <c r="E10" s="6">
        <v>52</v>
      </c>
      <c r="F10" s="9">
        <f t="shared" si="0"/>
        <v>36.92</v>
      </c>
    </row>
    <row r="11" spans="2:13" x14ac:dyDescent="0.25">
      <c r="B11" s="7">
        <v>21671</v>
      </c>
      <c r="C11" s="8" t="s">
        <v>9</v>
      </c>
      <c r="D11" s="7">
        <v>1.91</v>
      </c>
      <c r="E11" s="7">
        <v>71</v>
      </c>
      <c r="F11" s="10">
        <f t="shared" si="0"/>
        <v>135.60999999999999</v>
      </c>
      <c r="M11" t="s">
        <v>26</v>
      </c>
    </row>
    <row r="12" spans="2:13" x14ac:dyDescent="0.25">
      <c r="B12" s="1">
        <v>21672</v>
      </c>
      <c r="C12" s="3" t="s">
        <v>10</v>
      </c>
      <c r="D12" s="1">
        <v>0.54</v>
      </c>
      <c r="E12" s="6">
        <v>62</v>
      </c>
      <c r="F12" s="9">
        <f t="shared" si="0"/>
        <v>33.480000000000004</v>
      </c>
    </row>
    <row r="13" spans="2:13" x14ac:dyDescent="0.25">
      <c r="B13" s="1">
        <v>21673</v>
      </c>
      <c r="C13" s="3" t="s">
        <v>11</v>
      </c>
      <c r="D13" s="1">
        <v>0.75</v>
      </c>
      <c r="E13" s="6">
        <v>54</v>
      </c>
      <c r="F13" s="9">
        <f t="shared" si="0"/>
        <v>40.5</v>
      </c>
    </row>
    <row r="14" spans="2:13" x14ac:dyDescent="0.25">
      <c r="B14" s="1">
        <v>21674</v>
      </c>
      <c r="C14" s="3" t="s">
        <v>12</v>
      </c>
      <c r="D14" s="1">
        <v>1.33</v>
      </c>
      <c r="E14" s="6">
        <v>82</v>
      </c>
      <c r="F14" s="9">
        <f t="shared" si="0"/>
        <v>109.06</v>
      </c>
    </row>
    <row r="15" spans="2:13" x14ac:dyDescent="0.25">
      <c r="B15" s="1">
        <v>21677</v>
      </c>
      <c r="C15" s="3" t="s">
        <v>13</v>
      </c>
      <c r="D15" s="1">
        <v>1.41</v>
      </c>
      <c r="E15" s="6">
        <v>1</v>
      </c>
      <c r="F15" s="9">
        <f t="shared" si="0"/>
        <v>1.41</v>
      </c>
    </row>
    <row r="16" spans="2:13" x14ac:dyDescent="0.25">
      <c r="E16" s="6" t="s">
        <v>21</v>
      </c>
      <c r="F16" s="11">
        <f>SUM(F6:F15)</f>
        <v>464.98</v>
      </c>
    </row>
    <row r="17" spans="2:12" x14ac:dyDescent="0.25">
      <c r="E17" s="6" t="s">
        <v>22</v>
      </c>
      <c r="F17" s="9">
        <f>+F6+F7+F8+F9+F10+F12+F13+F14+F15</f>
        <v>329.37000000000006</v>
      </c>
      <c r="K17" t="s">
        <v>26</v>
      </c>
    </row>
    <row r="18" spans="2:12" x14ac:dyDescent="0.25">
      <c r="E18" s="6" t="s">
        <v>23</v>
      </c>
      <c r="F18" s="9">
        <f>+F17*16%</f>
        <v>52.699200000000012</v>
      </c>
    </row>
    <row r="19" spans="2:12" x14ac:dyDescent="0.25">
      <c r="E19" s="6" t="s">
        <v>24</v>
      </c>
      <c r="F19" s="10">
        <f>+F16+F18</f>
        <v>517.67920000000004</v>
      </c>
    </row>
    <row r="20" spans="2:12" x14ac:dyDescent="0.25">
      <c r="H20" s="12"/>
    </row>
    <row r="21" spans="2:12" x14ac:dyDescent="0.25">
      <c r="H21" s="12"/>
      <c r="L21" s="12"/>
    </row>
    <row r="22" spans="2:12" x14ac:dyDescent="0.25">
      <c r="H22" s="12"/>
    </row>
    <row r="24" spans="2:12" x14ac:dyDescent="0.25">
      <c r="B24" s="22"/>
      <c r="C24" s="23" t="s">
        <v>31</v>
      </c>
      <c r="D24" s="22"/>
    </row>
    <row r="25" spans="2:12" ht="15.75" x14ac:dyDescent="0.25">
      <c r="C25" s="13" t="s">
        <v>25</v>
      </c>
    </row>
    <row r="26" spans="2:12" ht="30" x14ac:dyDescent="0.25">
      <c r="B26" s="1" t="s">
        <v>14</v>
      </c>
      <c r="C26" s="14" t="s">
        <v>27</v>
      </c>
      <c r="D26" s="4" t="s">
        <v>18</v>
      </c>
      <c r="E26" s="5" t="s">
        <v>19</v>
      </c>
      <c r="F26" s="6" t="s">
        <v>20</v>
      </c>
    </row>
    <row r="27" spans="2:12" x14ac:dyDescent="0.25">
      <c r="B27" s="1">
        <v>21666</v>
      </c>
      <c r="C27" s="3" t="s">
        <v>4</v>
      </c>
      <c r="D27" s="1">
        <v>1</v>
      </c>
      <c r="E27" s="6">
        <v>17</v>
      </c>
      <c r="F27" s="9">
        <f>+D27*E27</f>
        <v>17</v>
      </c>
    </row>
    <row r="28" spans="2:12" x14ac:dyDescent="0.25">
      <c r="B28" s="1">
        <v>21667</v>
      </c>
      <c r="C28" s="3" t="s">
        <v>5</v>
      </c>
      <c r="D28" s="1">
        <v>1</v>
      </c>
      <c r="E28" s="6">
        <v>11</v>
      </c>
      <c r="F28" s="9">
        <f t="shared" ref="F28:F36" si="1">+D28*E28</f>
        <v>11</v>
      </c>
    </row>
    <row r="29" spans="2:12" x14ac:dyDescent="0.25">
      <c r="B29" s="1">
        <v>21668</v>
      </c>
      <c r="C29" s="3" t="s">
        <v>6</v>
      </c>
      <c r="D29" s="1">
        <v>1</v>
      </c>
      <c r="E29" s="6">
        <v>4</v>
      </c>
      <c r="F29" s="9">
        <f t="shared" si="1"/>
        <v>4</v>
      </c>
    </row>
    <row r="30" spans="2:12" x14ac:dyDescent="0.25">
      <c r="B30" s="1">
        <v>21669</v>
      </c>
      <c r="C30" s="3" t="s">
        <v>7</v>
      </c>
      <c r="D30" s="1">
        <v>1</v>
      </c>
      <c r="E30" s="6">
        <v>5</v>
      </c>
      <c r="F30" s="9">
        <f t="shared" si="1"/>
        <v>5</v>
      </c>
    </row>
    <row r="31" spans="2:12" x14ac:dyDescent="0.25">
      <c r="B31" s="1">
        <v>21670</v>
      </c>
      <c r="C31" s="3" t="s">
        <v>8</v>
      </c>
      <c r="D31" s="1">
        <v>0.71</v>
      </c>
      <c r="E31" s="6">
        <v>43</v>
      </c>
      <c r="F31" s="9">
        <f t="shared" si="1"/>
        <v>30.529999999999998</v>
      </c>
    </row>
    <row r="32" spans="2:12" x14ac:dyDescent="0.25">
      <c r="B32" s="7">
        <v>21671</v>
      </c>
      <c r="C32" s="8" t="s">
        <v>9</v>
      </c>
      <c r="D32" s="7">
        <v>1.91</v>
      </c>
      <c r="E32" s="7">
        <v>1</v>
      </c>
      <c r="F32" s="10">
        <f t="shared" si="1"/>
        <v>1.91</v>
      </c>
    </row>
    <row r="33" spans="2:11" x14ac:dyDescent="0.25">
      <c r="B33" s="1">
        <v>21672</v>
      </c>
      <c r="C33" s="3" t="s">
        <v>10</v>
      </c>
      <c r="D33" s="1">
        <v>0.54</v>
      </c>
      <c r="E33" s="6">
        <v>34</v>
      </c>
      <c r="F33" s="9">
        <f t="shared" si="1"/>
        <v>18.36</v>
      </c>
    </row>
    <row r="34" spans="2:11" x14ac:dyDescent="0.25">
      <c r="B34" s="1">
        <v>21673</v>
      </c>
      <c r="C34" s="3" t="s">
        <v>11</v>
      </c>
      <c r="D34" s="1">
        <v>0.75</v>
      </c>
      <c r="E34" s="6">
        <v>3</v>
      </c>
      <c r="F34" s="9">
        <f t="shared" si="1"/>
        <v>2.25</v>
      </c>
    </row>
    <row r="35" spans="2:11" x14ac:dyDescent="0.25">
      <c r="B35" s="1">
        <v>21674</v>
      </c>
      <c r="C35" s="3" t="s">
        <v>12</v>
      </c>
      <c r="D35" s="1">
        <v>1.33</v>
      </c>
      <c r="E35" s="6">
        <v>27</v>
      </c>
      <c r="F35" s="9">
        <f t="shared" si="1"/>
        <v>35.910000000000004</v>
      </c>
    </row>
    <row r="36" spans="2:11" x14ac:dyDescent="0.25">
      <c r="B36" s="1">
        <v>21677</v>
      </c>
      <c r="C36" s="3" t="s">
        <v>13</v>
      </c>
      <c r="D36" s="1">
        <v>1.41</v>
      </c>
      <c r="E36" s="6">
        <v>0</v>
      </c>
      <c r="F36" s="9">
        <f t="shared" si="1"/>
        <v>0</v>
      </c>
    </row>
    <row r="37" spans="2:11" x14ac:dyDescent="0.25">
      <c r="E37" s="6" t="s">
        <v>21</v>
      </c>
      <c r="F37" s="11">
        <f>SUM(F27:F36)</f>
        <v>125.96000000000001</v>
      </c>
      <c r="J37" s="12"/>
    </row>
    <row r="38" spans="2:11" x14ac:dyDescent="0.25">
      <c r="E38" s="6" t="s">
        <v>22</v>
      </c>
      <c r="F38" s="9">
        <f>+F27+F28+F29+F30+F31+F33+F34+F35+F36</f>
        <v>124.05000000000001</v>
      </c>
      <c r="K38" s="12"/>
    </row>
    <row r="39" spans="2:11" x14ac:dyDescent="0.25">
      <c r="E39" s="6" t="s">
        <v>23</v>
      </c>
      <c r="F39" s="9">
        <f>+F38*16%</f>
        <v>19.848000000000003</v>
      </c>
    </row>
    <row r="40" spans="2:11" x14ac:dyDescent="0.25">
      <c r="E40" s="6" t="s">
        <v>24</v>
      </c>
      <c r="F40" s="10">
        <f>+F37+F39</f>
        <v>145.80800000000002</v>
      </c>
    </row>
    <row r="46" spans="2:11" x14ac:dyDescent="0.25">
      <c r="B46" s="22"/>
      <c r="C46" s="23" t="s">
        <v>32</v>
      </c>
      <c r="D46" s="22"/>
    </row>
    <row r="47" spans="2:11" ht="15.75" x14ac:dyDescent="0.25">
      <c r="C47" s="13" t="s">
        <v>25</v>
      </c>
    </row>
    <row r="48" spans="2:11" ht="30" x14ac:dyDescent="0.25">
      <c r="B48" s="1" t="s">
        <v>14</v>
      </c>
      <c r="C48" s="14" t="s">
        <v>27</v>
      </c>
      <c r="D48" s="4" t="s">
        <v>18</v>
      </c>
      <c r="E48" s="5" t="s">
        <v>19</v>
      </c>
      <c r="F48" s="6" t="s">
        <v>20</v>
      </c>
    </row>
    <row r="49" spans="2:6" x14ac:dyDescent="0.25">
      <c r="B49" s="1">
        <v>21666</v>
      </c>
      <c r="C49" s="3" t="s">
        <v>4</v>
      </c>
      <c r="D49" s="1">
        <v>1</v>
      </c>
      <c r="E49" s="6">
        <v>31</v>
      </c>
      <c r="F49" s="9">
        <f>+D49*E49</f>
        <v>31</v>
      </c>
    </row>
    <row r="50" spans="2:6" x14ac:dyDescent="0.25">
      <c r="B50" s="1">
        <v>21667</v>
      </c>
      <c r="C50" s="3" t="s">
        <v>5</v>
      </c>
      <c r="D50" s="1">
        <v>1</v>
      </c>
      <c r="E50" s="6">
        <v>3</v>
      </c>
      <c r="F50" s="9">
        <f t="shared" ref="F50:F58" si="2">+D50*E50</f>
        <v>3</v>
      </c>
    </row>
    <row r="51" spans="2:6" x14ac:dyDescent="0.25">
      <c r="B51" s="1">
        <v>21668</v>
      </c>
      <c r="C51" s="3" t="s">
        <v>6</v>
      </c>
      <c r="D51" s="1">
        <v>1</v>
      </c>
      <c r="E51" s="6">
        <v>21</v>
      </c>
      <c r="F51" s="9">
        <f t="shared" si="2"/>
        <v>21</v>
      </c>
    </row>
    <row r="52" spans="2:6" x14ac:dyDescent="0.25">
      <c r="B52" s="1">
        <v>21669</v>
      </c>
      <c r="C52" s="3" t="s">
        <v>7</v>
      </c>
      <c r="D52" s="1">
        <v>1</v>
      </c>
      <c r="E52" s="6">
        <v>12</v>
      </c>
      <c r="F52" s="9">
        <f t="shared" si="2"/>
        <v>12</v>
      </c>
    </row>
    <row r="53" spans="2:6" x14ac:dyDescent="0.25">
      <c r="B53" s="1">
        <v>21670</v>
      </c>
      <c r="C53" s="3" t="s">
        <v>8</v>
      </c>
      <c r="D53" s="1">
        <v>0.71</v>
      </c>
      <c r="E53" s="6">
        <v>51</v>
      </c>
      <c r="F53" s="9">
        <f t="shared" si="2"/>
        <v>36.21</v>
      </c>
    </row>
    <row r="54" spans="2:6" x14ac:dyDescent="0.25">
      <c r="B54" s="7">
        <v>21671</v>
      </c>
      <c r="C54" s="8" t="s">
        <v>9</v>
      </c>
      <c r="D54" s="7">
        <v>1.91</v>
      </c>
      <c r="E54" s="7">
        <v>0</v>
      </c>
      <c r="F54" s="10">
        <f t="shared" si="2"/>
        <v>0</v>
      </c>
    </row>
    <row r="55" spans="2:6" x14ac:dyDescent="0.25">
      <c r="B55" s="1">
        <v>21672</v>
      </c>
      <c r="C55" s="3" t="s">
        <v>10</v>
      </c>
      <c r="D55" s="1">
        <v>0.57999999999999996</v>
      </c>
      <c r="E55" s="6">
        <v>65</v>
      </c>
      <c r="F55" s="9">
        <f t="shared" si="2"/>
        <v>37.699999999999996</v>
      </c>
    </row>
    <row r="56" spans="2:6" x14ac:dyDescent="0.25">
      <c r="B56" s="1">
        <v>21673</v>
      </c>
      <c r="C56" s="3" t="s">
        <v>11</v>
      </c>
      <c r="D56" s="1">
        <v>0.79</v>
      </c>
      <c r="E56" s="6">
        <v>34</v>
      </c>
      <c r="F56" s="9">
        <f t="shared" si="2"/>
        <v>26.86</v>
      </c>
    </row>
    <row r="57" spans="2:6" x14ac:dyDescent="0.25">
      <c r="B57" s="1">
        <v>21674</v>
      </c>
      <c r="C57" s="3" t="s">
        <v>12</v>
      </c>
      <c r="D57" s="1">
        <v>0.83</v>
      </c>
      <c r="E57" s="6">
        <v>49</v>
      </c>
      <c r="F57" s="9">
        <f t="shared" si="2"/>
        <v>40.669999999999995</v>
      </c>
    </row>
    <row r="58" spans="2:6" x14ac:dyDescent="0.25">
      <c r="B58" s="1">
        <v>21677</v>
      </c>
      <c r="C58" s="3" t="s">
        <v>13</v>
      </c>
      <c r="D58" s="1">
        <v>1.41</v>
      </c>
      <c r="E58" s="6">
        <v>0</v>
      </c>
      <c r="F58" s="9">
        <f t="shared" si="2"/>
        <v>0</v>
      </c>
    </row>
    <row r="59" spans="2:6" x14ac:dyDescent="0.25">
      <c r="E59" s="6" t="s">
        <v>21</v>
      </c>
      <c r="F59" s="11">
        <f>SUM(F49:F58)</f>
        <v>208.43999999999997</v>
      </c>
    </row>
    <row r="60" spans="2:6" x14ac:dyDescent="0.25">
      <c r="E60" s="6" t="s">
        <v>22</v>
      </c>
      <c r="F60" s="9">
        <f>+F49+F50+F51+F52+F53+F55+F56+F57+F58</f>
        <v>208.43999999999997</v>
      </c>
    </row>
    <row r="61" spans="2:6" x14ac:dyDescent="0.25">
      <c r="E61" s="6" t="s">
        <v>23</v>
      </c>
      <c r="F61" s="9">
        <f>+F60*16%</f>
        <v>33.350399999999993</v>
      </c>
    </row>
    <row r="62" spans="2:6" x14ac:dyDescent="0.25">
      <c r="E62" s="6" t="s">
        <v>24</v>
      </c>
      <c r="F62" s="10">
        <f>+F59+F61</f>
        <v>241.79039999999998</v>
      </c>
    </row>
    <row r="71" spans="1:6" ht="15.75" x14ac:dyDescent="0.25">
      <c r="A71" s="29"/>
      <c r="B71" s="29"/>
      <c r="C71" s="30" t="s">
        <v>47</v>
      </c>
      <c r="D71" s="29"/>
    </row>
    <row r="72" spans="1:6" ht="15.75" x14ac:dyDescent="0.25">
      <c r="C72" s="13" t="s">
        <v>25</v>
      </c>
    </row>
    <row r="73" spans="1:6" ht="30" x14ac:dyDescent="0.25">
      <c r="B73" s="1" t="s">
        <v>14</v>
      </c>
      <c r="C73" s="14" t="s">
        <v>27</v>
      </c>
      <c r="D73" s="4" t="s">
        <v>18</v>
      </c>
      <c r="E73" s="5" t="s">
        <v>19</v>
      </c>
      <c r="F73" s="6" t="s">
        <v>20</v>
      </c>
    </row>
    <row r="74" spans="1:6" x14ac:dyDescent="0.25">
      <c r="B74" s="1">
        <v>21666</v>
      </c>
      <c r="C74" s="3" t="s">
        <v>4</v>
      </c>
      <c r="D74" s="1">
        <v>1</v>
      </c>
      <c r="E74" s="6">
        <v>13</v>
      </c>
      <c r="F74" s="9">
        <f>+D74*E74</f>
        <v>13</v>
      </c>
    </row>
    <row r="75" spans="1:6" x14ac:dyDescent="0.25">
      <c r="B75" s="1">
        <v>21667</v>
      </c>
      <c r="C75" s="3" t="s">
        <v>5</v>
      </c>
      <c r="D75" s="1">
        <v>1</v>
      </c>
      <c r="E75" s="6">
        <v>12</v>
      </c>
      <c r="F75" s="9">
        <f t="shared" ref="F75:F82" si="3">+D75*E75</f>
        <v>12</v>
      </c>
    </row>
    <row r="76" spans="1:6" x14ac:dyDescent="0.25">
      <c r="B76" s="1">
        <v>21668</v>
      </c>
      <c r="C76" s="3" t="s">
        <v>6</v>
      </c>
      <c r="D76" s="1">
        <v>1</v>
      </c>
      <c r="E76" s="6">
        <v>29</v>
      </c>
      <c r="F76" s="9">
        <f t="shared" si="3"/>
        <v>29</v>
      </c>
    </row>
    <row r="77" spans="1:6" x14ac:dyDescent="0.25">
      <c r="B77" s="1">
        <v>21669</v>
      </c>
      <c r="C77" s="3" t="s">
        <v>7</v>
      </c>
      <c r="D77" s="1">
        <v>1</v>
      </c>
      <c r="E77" s="6">
        <v>10</v>
      </c>
      <c r="F77" s="9">
        <f t="shared" si="3"/>
        <v>10</v>
      </c>
    </row>
    <row r="78" spans="1:6" x14ac:dyDescent="0.25">
      <c r="B78" s="1">
        <v>21670</v>
      </c>
      <c r="C78" s="3" t="s">
        <v>8</v>
      </c>
      <c r="D78" s="1">
        <v>0.71</v>
      </c>
      <c r="E78" s="6">
        <v>68</v>
      </c>
      <c r="F78" s="9">
        <f t="shared" si="3"/>
        <v>48.28</v>
      </c>
    </row>
    <row r="79" spans="1:6" x14ac:dyDescent="0.25">
      <c r="B79" s="1">
        <v>21672</v>
      </c>
      <c r="C79" s="3" t="s">
        <v>10</v>
      </c>
      <c r="D79" s="1">
        <v>0.57999999999999996</v>
      </c>
      <c r="E79" s="6">
        <v>79</v>
      </c>
      <c r="F79" s="9">
        <f t="shared" si="3"/>
        <v>45.82</v>
      </c>
    </row>
    <row r="80" spans="1:6" x14ac:dyDescent="0.25">
      <c r="B80" s="1">
        <v>21673</v>
      </c>
      <c r="C80" s="3" t="s">
        <v>11</v>
      </c>
      <c r="D80" s="1">
        <v>0.79</v>
      </c>
      <c r="E80" s="6">
        <v>31</v>
      </c>
      <c r="F80" s="9">
        <f t="shared" si="3"/>
        <v>24.490000000000002</v>
      </c>
    </row>
    <row r="81" spans="1:6" x14ac:dyDescent="0.25">
      <c r="B81" s="1">
        <v>21674</v>
      </c>
      <c r="C81" s="3" t="s">
        <v>12</v>
      </c>
      <c r="D81" s="1">
        <v>0.83</v>
      </c>
      <c r="E81" s="6">
        <v>77</v>
      </c>
      <c r="F81" s="9">
        <f t="shared" si="3"/>
        <v>63.91</v>
      </c>
    </row>
    <row r="82" spans="1:6" x14ac:dyDescent="0.25">
      <c r="B82" s="1">
        <v>21677</v>
      </c>
      <c r="C82" s="3" t="s">
        <v>13</v>
      </c>
      <c r="D82" s="1">
        <v>1.41</v>
      </c>
      <c r="E82" s="6">
        <v>0</v>
      </c>
      <c r="F82" s="9">
        <f t="shared" si="3"/>
        <v>0</v>
      </c>
    </row>
    <row r="83" spans="1:6" x14ac:dyDescent="0.25">
      <c r="E83" s="6" t="s">
        <v>21</v>
      </c>
      <c r="F83" s="9">
        <f>SUM(F74:F82)</f>
        <v>246.5</v>
      </c>
    </row>
    <row r="84" spans="1:6" x14ac:dyDescent="0.25">
      <c r="E84" s="6" t="s">
        <v>23</v>
      </c>
      <c r="F84" s="9">
        <f>+F83*16%</f>
        <v>39.44</v>
      </c>
    </row>
    <row r="85" spans="1:6" x14ac:dyDescent="0.25">
      <c r="E85" s="6" t="s">
        <v>24</v>
      </c>
      <c r="F85" s="10">
        <f>+F83+F84</f>
        <v>285.94</v>
      </c>
    </row>
    <row r="96" spans="1:6" ht="15.75" x14ac:dyDescent="0.25">
      <c r="A96" s="29"/>
      <c r="B96" s="41"/>
      <c r="C96" s="42" t="s">
        <v>54</v>
      </c>
      <c r="D96" s="41"/>
    </row>
    <row r="97" spans="2:6" ht="15.75" x14ac:dyDescent="0.25">
      <c r="C97" s="13" t="s">
        <v>25</v>
      </c>
    </row>
    <row r="98" spans="2:6" ht="30" x14ac:dyDescent="0.25">
      <c r="B98" s="1" t="s">
        <v>14</v>
      </c>
      <c r="C98" s="14" t="s">
        <v>27</v>
      </c>
      <c r="D98" s="4" t="s">
        <v>18</v>
      </c>
      <c r="E98" s="5" t="s">
        <v>19</v>
      </c>
      <c r="F98" s="6" t="s">
        <v>20</v>
      </c>
    </row>
    <row r="99" spans="2:6" x14ac:dyDescent="0.25">
      <c r="B99" s="1">
        <v>21666</v>
      </c>
      <c r="C99" s="3" t="s">
        <v>4</v>
      </c>
      <c r="D99" s="1">
        <v>1</v>
      </c>
      <c r="E99" s="6">
        <v>29</v>
      </c>
      <c r="F99" s="9">
        <f>+D99*E99</f>
        <v>29</v>
      </c>
    </row>
    <row r="100" spans="2:6" x14ac:dyDescent="0.25">
      <c r="B100" s="1">
        <v>21667</v>
      </c>
      <c r="C100" s="3" t="s">
        <v>5</v>
      </c>
      <c r="D100" s="1">
        <v>1</v>
      </c>
      <c r="E100" s="6">
        <v>61</v>
      </c>
      <c r="F100" s="9">
        <f t="shared" ref="F100:F107" si="4">+D100*E100</f>
        <v>61</v>
      </c>
    </row>
    <row r="101" spans="2:6" x14ac:dyDescent="0.25">
      <c r="B101" s="1">
        <v>21668</v>
      </c>
      <c r="C101" s="3" t="s">
        <v>6</v>
      </c>
      <c r="D101" s="1">
        <v>1</v>
      </c>
      <c r="E101" s="6">
        <v>43</v>
      </c>
      <c r="F101" s="9">
        <f t="shared" si="4"/>
        <v>43</v>
      </c>
    </row>
    <row r="102" spans="2:6" ht="16.5" customHeight="1" x14ac:dyDescent="0.25">
      <c r="B102" s="1">
        <v>21669</v>
      </c>
      <c r="C102" s="3" t="s">
        <v>7</v>
      </c>
      <c r="D102" s="1">
        <v>1</v>
      </c>
      <c r="E102" s="6">
        <v>49</v>
      </c>
      <c r="F102" s="9">
        <f t="shared" si="4"/>
        <v>49</v>
      </c>
    </row>
    <row r="103" spans="2:6" ht="15.75" customHeight="1" x14ac:dyDescent="0.25">
      <c r="B103" s="1">
        <v>21670</v>
      </c>
      <c r="C103" s="3" t="s">
        <v>8</v>
      </c>
      <c r="D103" s="1">
        <v>0.71</v>
      </c>
      <c r="E103" s="6">
        <v>26</v>
      </c>
      <c r="F103" s="9">
        <f t="shared" si="4"/>
        <v>18.46</v>
      </c>
    </row>
    <row r="104" spans="2:6" x14ac:dyDescent="0.25">
      <c r="B104" s="1">
        <v>21672</v>
      </c>
      <c r="C104" s="3" t="s">
        <v>10</v>
      </c>
      <c r="D104" s="1">
        <v>0.57999999999999996</v>
      </c>
      <c r="E104" s="6">
        <v>0</v>
      </c>
      <c r="F104" s="9">
        <f t="shared" si="4"/>
        <v>0</v>
      </c>
    </row>
    <row r="105" spans="2:6" x14ac:dyDescent="0.25">
      <c r="B105" s="1">
        <v>21673</v>
      </c>
      <c r="C105" s="3" t="s">
        <v>11</v>
      </c>
      <c r="D105" s="1">
        <v>0.79</v>
      </c>
      <c r="E105" s="6">
        <v>0</v>
      </c>
      <c r="F105" s="9">
        <f t="shared" si="4"/>
        <v>0</v>
      </c>
    </row>
    <row r="106" spans="2:6" x14ac:dyDescent="0.25">
      <c r="B106" s="1">
        <v>21674</v>
      </c>
      <c r="C106" s="3" t="s">
        <v>12</v>
      </c>
      <c r="D106" s="1">
        <v>0.83</v>
      </c>
      <c r="E106" s="6">
        <v>108</v>
      </c>
      <c r="F106" s="9">
        <f t="shared" si="4"/>
        <v>89.64</v>
      </c>
    </row>
    <row r="107" spans="2:6" x14ac:dyDescent="0.25">
      <c r="B107" s="1">
        <v>21677</v>
      </c>
      <c r="C107" s="3" t="s">
        <v>13</v>
      </c>
      <c r="D107" s="1">
        <v>1.41</v>
      </c>
      <c r="E107" s="6">
        <v>0</v>
      </c>
      <c r="F107" s="9">
        <f t="shared" si="4"/>
        <v>0</v>
      </c>
    </row>
    <row r="108" spans="2:6" x14ac:dyDescent="0.25">
      <c r="E108" s="6" t="s">
        <v>21</v>
      </c>
      <c r="F108" s="9">
        <f>SUM(F99:F107)</f>
        <v>290.10000000000002</v>
      </c>
    </row>
    <row r="109" spans="2:6" x14ac:dyDescent="0.25">
      <c r="E109" s="6" t="s">
        <v>23</v>
      </c>
      <c r="F109" s="9">
        <f>+F108*16%</f>
        <v>46.416000000000004</v>
      </c>
    </row>
    <row r="110" spans="2:6" x14ac:dyDescent="0.25">
      <c r="E110" s="6" t="s">
        <v>24</v>
      </c>
      <c r="F110" s="10">
        <f>+F108+F109</f>
        <v>336.51600000000002</v>
      </c>
    </row>
  </sheetData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4"/>
  <sheetViews>
    <sheetView topLeftCell="A10" zoomScale="110" zoomScaleNormal="110" workbookViewId="0">
      <selection activeCell="A25" sqref="A25:XFD25"/>
    </sheetView>
  </sheetViews>
  <sheetFormatPr baseColWidth="10" defaultRowHeight="15" x14ac:dyDescent="0.25"/>
  <cols>
    <col min="1" max="1" width="8" customWidth="1"/>
    <col min="3" max="3" width="45.28515625" customWidth="1"/>
    <col min="4" max="4" width="9.85546875" customWidth="1"/>
    <col min="5" max="6" width="9.28515625" customWidth="1"/>
    <col min="7" max="7" width="12.140625" customWidth="1"/>
    <col min="8" max="8" width="9.28515625" customWidth="1"/>
    <col min="9" max="11" width="9.28515625" hidden="1" customWidth="1"/>
    <col min="12" max="12" width="7.85546875" customWidth="1"/>
    <col min="13" max="13" width="10.140625" customWidth="1"/>
  </cols>
  <sheetData>
    <row r="2" spans="2:11" x14ac:dyDescent="0.25">
      <c r="D2" s="16" t="s">
        <v>29</v>
      </c>
    </row>
    <row r="3" spans="2:11" ht="15.75" x14ac:dyDescent="0.25">
      <c r="B3" s="1" t="s">
        <v>14</v>
      </c>
      <c r="C3" s="14" t="s">
        <v>27</v>
      </c>
      <c r="D3" s="35">
        <v>5630</v>
      </c>
      <c r="E3" s="35">
        <v>5880</v>
      </c>
      <c r="F3" s="7">
        <v>6213</v>
      </c>
      <c r="G3" s="36" t="s">
        <v>50</v>
      </c>
      <c r="H3" s="18"/>
      <c r="I3" s="18"/>
      <c r="J3" s="18"/>
      <c r="K3" s="18"/>
    </row>
    <row r="4" spans="2:11" x14ac:dyDescent="0.25">
      <c r="B4" s="1">
        <v>21666</v>
      </c>
      <c r="C4" s="3" t="s">
        <v>35</v>
      </c>
      <c r="D4" s="1">
        <v>60</v>
      </c>
      <c r="E4" s="1">
        <v>60</v>
      </c>
      <c r="F4" s="6">
        <v>0</v>
      </c>
      <c r="G4" s="40">
        <f t="shared" ref="G4:G13" si="0">SUM(D4:F4)</f>
        <v>120</v>
      </c>
      <c r="H4" s="18"/>
      <c r="I4" s="18"/>
      <c r="J4" s="18"/>
      <c r="K4" s="18"/>
    </row>
    <row r="5" spans="2:11" x14ac:dyDescent="0.25">
      <c r="B5" s="1">
        <v>21667</v>
      </c>
      <c r="C5" s="3" t="s">
        <v>36</v>
      </c>
      <c r="D5" s="1">
        <v>60</v>
      </c>
      <c r="E5" s="1">
        <v>60</v>
      </c>
      <c r="F5" s="6">
        <v>0</v>
      </c>
      <c r="G5" s="40">
        <f t="shared" si="0"/>
        <v>120</v>
      </c>
      <c r="H5" s="18"/>
      <c r="I5" s="18"/>
      <c r="J5" s="18"/>
      <c r="K5" s="18"/>
    </row>
    <row r="6" spans="2:11" x14ac:dyDescent="0.25">
      <c r="B6" s="1">
        <v>21668</v>
      </c>
      <c r="C6" s="3" t="s">
        <v>37</v>
      </c>
      <c r="D6" s="1">
        <v>60</v>
      </c>
      <c r="E6" s="1">
        <v>60</v>
      </c>
      <c r="F6" s="6">
        <v>0</v>
      </c>
      <c r="G6" s="40">
        <f t="shared" si="0"/>
        <v>120</v>
      </c>
      <c r="H6" s="18"/>
      <c r="I6" s="18"/>
      <c r="J6" s="18"/>
      <c r="K6" s="18"/>
    </row>
    <row r="7" spans="2:11" x14ac:dyDescent="0.25">
      <c r="B7" s="1">
        <v>21669</v>
      </c>
      <c r="C7" s="3" t="s">
        <v>33</v>
      </c>
      <c r="D7" s="1">
        <v>60</v>
      </c>
      <c r="E7" s="1">
        <v>60</v>
      </c>
      <c r="F7" s="6">
        <v>0</v>
      </c>
      <c r="G7" s="40">
        <f t="shared" si="0"/>
        <v>120</v>
      </c>
      <c r="H7" s="18"/>
      <c r="I7" s="18"/>
      <c r="J7" s="18"/>
      <c r="K7" s="18"/>
    </row>
    <row r="8" spans="2:11" x14ac:dyDescent="0.25">
      <c r="B8" s="1">
        <v>21670</v>
      </c>
      <c r="C8" s="3" t="s">
        <v>38</v>
      </c>
      <c r="D8" s="1">
        <v>240</v>
      </c>
      <c r="E8" s="1">
        <v>0</v>
      </c>
      <c r="F8" s="6">
        <v>120</v>
      </c>
      <c r="G8" s="40">
        <f t="shared" si="0"/>
        <v>360</v>
      </c>
      <c r="H8" s="18"/>
      <c r="I8" s="18"/>
      <c r="J8" s="18"/>
      <c r="K8" s="18"/>
    </row>
    <row r="9" spans="2:11" x14ac:dyDescent="0.25">
      <c r="B9" s="7">
        <v>21671</v>
      </c>
      <c r="C9" s="8" t="s">
        <v>39</v>
      </c>
      <c r="D9" s="1">
        <v>72</v>
      </c>
      <c r="E9" s="1">
        <v>0</v>
      </c>
      <c r="F9" s="6">
        <v>0</v>
      </c>
      <c r="G9" s="40">
        <f t="shared" si="0"/>
        <v>72</v>
      </c>
      <c r="H9" s="18"/>
      <c r="I9" s="18"/>
      <c r="J9" s="18"/>
      <c r="K9" s="18"/>
    </row>
    <row r="10" spans="2:11" x14ac:dyDescent="0.25">
      <c r="B10" s="1">
        <v>21672</v>
      </c>
      <c r="C10" s="3" t="s">
        <v>40</v>
      </c>
      <c r="D10" s="1">
        <v>120</v>
      </c>
      <c r="E10" s="1">
        <v>120</v>
      </c>
      <c r="F10" s="6">
        <v>240</v>
      </c>
      <c r="G10" s="40">
        <f t="shared" si="0"/>
        <v>480</v>
      </c>
      <c r="H10" s="18"/>
      <c r="I10" s="18"/>
      <c r="J10" s="18"/>
      <c r="K10" s="18"/>
    </row>
    <row r="11" spans="2:11" x14ac:dyDescent="0.25">
      <c r="B11" s="1">
        <v>21673</v>
      </c>
      <c r="C11" s="3" t="s">
        <v>34</v>
      </c>
      <c r="D11" s="1">
        <v>120</v>
      </c>
      <c r="E11" s="1">
        <v>120</v>
      </c>
      <c r="F11" s="6">
        <v>0</v>
      </c>
      <c r="G11" s="40">
        <f t="shared" si="0"/>
        <v>240</v>
      </c>
      <c r="H11" s="18"/>
      <c r="I11" s="18"/>
      <c r="J11" s="18"/>
      <c r="K11" s="18"/>
    </row>
    <row r="12" spans="2:11" x14ac:dyDescent="0.25">
      <c r="B12" s="1">
        <v>21674</v>
      </c>
      <c r="C12" s="3" t="s">
        <v>41</v>
      </c>
      <c r="D12" s="1">
        <v>120</v>
      </c>
      <c r="E12" s="1">
        <v>240</v>
      </c>
      <c r="F12" s="6">
        <v>240</v>
      </c>
      <c r="G12" s="40">
        <f t="shared" si="0"/>
        <v>600</v>
      </c>
      <c r="H12" s="18"/>
      <c r="I12" s="18"/>
      <c r="J12" s="18"/>
      <c r="K12" s="18"/>
    </row>
    <row r="13" spans="2:11" x14ac:dyDescent="0.25">
      <c r="B13" s="1">
        <v>21677</v>
      </c>
      <c r="C13" s="3" t="s">
        <v>42</v>
      </c>
      <c r="D13" s="1">
        <v>60</v>
      </c>
      <c r="E13" s="1">
        <v>0</v>
      </c>
      <c r="F13" s="6">
        <v>0</v>
      </c>
      <c r="G13" s="40">
        <f t="shared" si="0"/>
        <v>60</v>
      </c>
      <c r="H13" s="18"/>
      <c r="I13" s="18"/>
      <c r="J13" s="18"/>
      <c r="K13" s="18"/>
    </row>
    <row r="14" spans="2:11" x14ac:dyDescent="0.25">
      <c r="E14" s="18"/>
      <c r="F14" s="18"/>
      <c r="G14" s="18"/>
      <c r="H14" s="18"/>
      <c r="I14" s="18"/>
      <c r="J14" s="18"/>
      <c r="K14" s="18"/>
    </row>
    <row r="16" spans="2:11" x14ac:dyDescent="0.25">
      <c r="D16" s="16" t="s">
        <v>30</v>
      </c>
    </row>
    <row r="17" spans="2:14" ht="15.75" x14ac:dyDescent="0.25">
      <c r="B17" s="1" t="s">
        <v>14</v>
      </c>
      <c r="C17" s="14" t="s">
        <v>27</v>
      </c>
      <c r="D17" s="34">
        <v>44607</v>
      </c>
      <c r="E17" s="34">
        <v>44635</v>
      </c>
      <c r="F17" s="34">
        <v>44670</v>
      </c>
      <c r="G17" s="34">
        <v>44707</v>
      </c>
      <c r="H17" s="34">
        <v>44784</v>
      </c>
      <c r="I17" s="34"/>
      <c r="J17" s="34"/>
      <c r="K17" s="34"/>
      <c r="L17" s="35" t="s">
        <v>20</v>
      </c>
      <c r="M17" s="35" t="s">
        <v>48</v>
      </c>
      <c r="N17" s="33" t="s">
        <v>49</v>
      </c>
    </row>
    <row r="18" spans="2:14" x14ac:dyDescent="0.25">
      <c r="B18" s="1">
        <v>21666</v>
      </c>
      <c r="C18" s="3" t="s">
        <v>4</v>
      </c>
      <c r="D18" s="17">
        <v>30</v>
      </c>
      <c r="E18" s="6">
        <v>17</v>
      </c>
      <c r="F18" s="6">
        <v>31</v>
      </c>
      <c r="G18" s="24">
        <v>13</v>
      </c>
      <c r="H18" s="24">
        <v>29</v>
      </c>
      <c r="I18" s="24"/>
      <c r="J18" s="24"/>
      <c r="K18" s="24"/>
      <c r="L18" s="21">
        <f>SUM(D18:K18)</f>
        <v>120</v>
      </c>
      <c r="M18" s="20">
        <v>120</v>
      </c>
      <c r="N18" s="28">
        <f>+M18-L18</f>
        <v>0</v>
      </c>
    </row>
    <row r="19" spans="2:14" x14ac:dyDescent="0.25">
      <c r="B19" s="1">
        <v>21667</v>
      </c>
      <c r="C19" s="3" t="s">
        <v>5</v>
      </c>
      <c r="D19" s="17">
        <v>33</v>
      </c>
      <c r="E19" s="6">
        <v>11</v>
      </c>
      <c r="F19" s="6">
        <v>3</v>
      </c>
      <c r="G19" s="6">
        <v>12</v>
      </c>
      <c r="H19" s="6">
        <v>61</v>
      </c>
      <c r="I19" s="6"/>
      <c r="J19" s="6"/>
      <c r="K19" s="6"/>
      <c r="L19" s="21">
        <f t="shared" ref="L19:L27" si="1">SUM(D19:K19)</f>
        <v>120</v>
      </c>
      <c r="M19" s="20">
        <v>120</v>
      </c>
      <c r="N19" s="28">
        <f t="shared" ref="N19:N27" si="2">+M19-L19</f>
        <v>0</v>
      </c>
    </row>
    <row r="20" spans="2:14" x14ac:dyDescent="0.25">
      <c r="B20" s="1">
        <v>21668</v>
      </c>
      <c r="C20" s="3" t="s">
        <v>6</v>
      </c>
      <c r="D20" s="17">
        <v>23</v>
      </c>
      <c r="E20" s="6">
        <v>4</v>
      </c>
      <c r="F20" s="6">
        <v>21</v>
      </c>
      <c r="G20" s="6">
        <v>29</v>
      </c>
      <c r="H20" s="6">
        <v>43</v>
      </c>
      <c r="I20" s="6"/>
      <c r="J20" s="6"/>
      <c r="K20" s="6"/>
      <c r="L20" s="21">
        <f t="shared" si="1"/>
        <v>120</v>
      </c>
      <c r="M20" s="20">
        <v>120</v>
      </c>
      <c r="N20" s="28">
        <f t="shared" si="2"/>
        <v>0</v>
      </c>
    </row>
    <row r="21" spans="2:14" x14ac:dyDescent="0.25">
      <c r="B21" s="1">
        <v>21669</v>
      </c>
      <c r="C21" s="3" t="s">
        <v>7</v>
      </c>
      <c r="D21" s="17">
        <v>22</v>
      </c>
      <c r="E21" s="6">
        <v>5</v>
      </c>
      <c r="F21" s="6">
        <v>12</v>
      </c>
      <c r="G21" s="6">
        <v>10</v>
      </c>
      <c r="H21" s="6">
        <v>49</v>
      </c>
      <c r="I21" s="6"/>
      <c r="J21" s="6"/>
      <c r="K21" s="6"/>
      <c r="L21" s="21">
        <f t="shared" si="1"/>
        <v>98</v>
      </c>
      <c r="M21" s="20">
        <v>120</v>
      </c>
      <c r="N21" s="28">
        <f t="shared" si="2"/>
        <v>22</v>
      </c>
    </row>
    <row r="22" spans="2:14" x14ac:dyDescent="0.25">
      <c r="B22" s="1">
        <v>21670</v>
      </c>
      <c r="C22" s="3" t="s">
        <v>8</v>
      </c>
      <c r="D22" s="17">
        <v>52</v>
      </c>
      <c r="E22" s="6">
        <v>43</v>
      </c>
      <c r="F22" s="6">
        <v>51</v>
      </c>
      <c r="G22" s="6">
        <v>68</v>
      </c>
      <c r="H22" s="6">
        <v>26</v>
      </c>
      <c r="I22" s="6"/>
      <c r="J22" s="6"/>
      <c r="K22" s="6"/>
      <c r="L22" s="21">
        <f t="shared" si="1"/>
        <v>240</v>
      </c>
      <c r="M22" s="20">
        <v>240</v>
      </c>
      <c r="N22" s="28">
        <f t="shared" si="2"/>
        <v>0</v>
      </c>
    </row>
    <row r="23" spans="2:14" ht="16.5" customHeight="1" x14ac:dyDescent="0.25">
      <c r="B23" s="7">
        <v>21671</v>
      </c>
      <c r="C23" s="8" t="s">
        <v>9</v>
      </c>
      <c r="D23" s="19">
        <v>71</v>
      </c>
      <c r="E23" s="7">
        <v>1</v>
      </c>
      <c r="F23" s="6">
        <v>0</v>
      </c>
      <c r="G23" s="7">
        <v>0</v>
      </c>
      <c r="H23" s="7">
        <v>0</v>
      </c>
      <c r="I23" s="7"/>
      <c r="J23" s="7"/>
      <c r="K23" s="7"/>
      <c r="L23" s="21">
        <f t="shared" si="1"/>
        <v>72</v>
      </c>
      <c r="M23" s="20">
        <v>72</v>
      </c>
      <c r="N23" s="28">
        <f t="shared" si="2"/>
        <v>0</v>
      </c>
    </row>
    <row r="24" spans="2:14" x14ac:dyDescent="0.25">
      <c r="B24" s="1">
        <v>21672</v>
      </c>
      <c r="C24" s="3" t="s">
        <v>10</v>
      </c>
      <c r="D24" s="17">
        <v>62</v>
      </c>
      <c r="E24" s="6">
        <v>34</v>
      </c>
      <c r="F24" s="6">
        <v>65</v>
      </c>
      <c r="G24" s="6">
        <v>79</v>
      </c>
      <c r="H24" s="6">
        <v>0</v>
      </c>
      <c r="I24" s="6"/>
      <c r="J24" s="6"/>
      <c r="K24" s="6"/>
      <c r="L24" s="21">
        <f t="shared" si="1"/>
        <v>240</v>
      </c>
      <c r="M24" s="20">
        <v>240</v>
      </c>
      <c r="N24" s="28">
        <f t="shared" si="2"/>
        <v>0</v>
      </c>
    </row>
    <row r="25" spans="2:14" x14ac:dyDescent="0.25">
      <c r="B25" s="1">
        <v>21673</v>
      </c>
      <c r="C25" s="3" t="s">
        <v>11</v>
      </c>
      <c r="D25" s="17">
        <v>54</v>
      </c>
      <c r="E25" s="6">
        <v>3</v>
      </c>
      <c r="F25" s="6">
        <v>34</v>
      </c>
      <c r="G25" s="6">
        <v>31</v>
      </c>
      <c r="H25" s="6">
        <v>51</v>
      </c>
      <c r="I25" s="6"/>
      <c r="J25" s="6"/>
      <c r="K25" s="6"/>
      <c r="L25" s="21">
        <f t="shared" si="1"/>
        <v>173</v>
      </c>
      <c r="M25" s="20">
        <v>240</v>
      </c>
      <c r="N25" s="28">
        <f t="shared" si="2"/>
        <v>67</v>
      </c>
    </row>
    <row r="26" spans="2:14" x14ac:dyDescent="0.25">
      <c r="B26" s="1">
        <v>21674</v>
      </c>
      <c r="C26" s="3" t="s">
        <v>12</v>
      </c>
      <c r="D26" s="17">
        <v>82</v>
      </c>
      <c r="E26" s="6">
        <v>27</v>
      </c>
      <c r="F26" s="6">
        <v>49</v>
      </c>
      <c r="G26" s="6">
        <v>77</v>
      </c>
      <c r="H26" s="6">
        <v>108</v>
      </c>
      <c r="I26" s="6"/>
      <c r="J26" s="6"/>
      <c r="K26" s="6"/>
      <c r="L26" s="21">
        <f t="shared" si="1"/>
        <v>343</v>
      </c>
      <c r="M26" s="20">
        <v>360</v>
      </c>
      <c r="N26" s="28">
        <f t="shared" si="2"/>
        <v>17</v>
      </c>
    </row>
    <row r="27" spans="2:14" x14ac:dyDescent="0.25">
      <c r="B27" s="1">
        <v>21677</v>
      </c>
      <c r="C27" s="3" t="s">
        <v>13</v>
      </c>
      <c r="D27" s="17">
        <v>2</v>
      </c>
      <c r="E27" s="26">
        <v>58</v>
      </c>
      <c r="F27" s="6">
        <v>0</v>
      </c>
      <c r="G27" s="6">
        <v>0</v>
      </c>
      <c r="H27" s="6">
        <v>0</v>
      </c>
      <c r="I27" s="6"/>
      <c r="J27" s="6"/>
      <c r="K27" s="6"/>
      <c r="L27" s="21">
        <f t="shared" si="1"/>
        <v>60</v>
      </c>
      <c r="M27" s="20">
        <v>60</v>
      </c>
      <c r="N27" s="28">
        <f t="shared" si="2"/>
        <v>0</v>
      </c>
    </row>
    <row r="29" spans="2:14" ht="27.75" hidden="1" customHeight="1" x14ac:dyDescent="0.25"/>
    <row r="30" spans="2:14" hidden="1" x14ac:dyDescent="0.25">
      <c r="D30" s="22" t="s">
        <v>46</v>
      </c>
      <c r="E30" s="22"/>
      <c r="F30" s="22"/>
      <c r="G30" s="22"/>
      <c r="H30" s="22"/>
      <c r="I30" s="22"/>
      <c r="J30" s="22"/>
      <c r="K30" s="22"/>
      <c r="L30" s="22"/>
      <c r="M30" s="22"/>
    </row>
    <row r="31" spans="2:14" ht="15.75" hidden="1" x14ac:dyDescent="0.25">
      <c r="B31" s="1" t="s">
        <v>14</v>
      </c>
      <c r="C31" s="14" t="s">
        <v>27</v>
      </c>
      <c r="D31" s="25" t="s">
        <v>43</v>
      </c>
      <c r="E31" s="7" t="s">
        <v>44</v>
      </c>
      <c r="F31" s="7" t="s">
        <v>45</v>
      </c>
    </row>
    <row r="32" spans="2:14" hidden="1" x14ac:dyDescent="0.25">
      <c r="B32" s="1">
        <v>21666</v>
      </c>
      <c r="C32" s="3" t="s">
        <v>4</v>
      </c>
      <c r="D32" s="6">
        <v>42</v>
      </c>
      <c r="E32" s="6">
        <v>73</v>
      </c>
      <c r="F32" s="6">
        <f>E32-D32</f>
        <v>31</v>
      </c>
    </row>
    <row r="33" spans="2:6" hidden="1" x14ac:dyDescent="0.25">
      <c r="B33" s="1">
        <v>21667</v>
      </c>
      <c r="C33" s="3" t="s">
        <v>5</v>
      </c>
      <c r="D33" s="27">
        <v>79</v>
      </c>
      <c r="E33" s="6">
        <v>76</v>
      </c>
      <c r="F33" s="6">
        <f t="shared" ref="F33:F41" si="3">E33-D33</f>
        <v>-3</v>
      </c>
    </row>
    <row r="34" spans="2:6" hidden="1" x14ac:dyDescent="0.25">
      <c r="B34" s="1">
        <v>21668</v>
      </c>
      <c r="C34" s="3" t="s">
        <v>6</v>
      </c>
      <c r="D34" s="6">
        <v>72</v>
      </c>
      <c r="E34" s="6">
        <v>93</v>
      </c>
      <c r="F34" s="6">
        <f t="shared" si="3"/>
        <v>21</v>
      </c>
    </row>
    <row r="35" spans="2:6" hidden="1" x14ac:dyDescent="0.25">
      <c r="B35" s="1">
        <v>21669</v>
      </c>
      <c r="C35" s="3" t="s">
        <v>7</v>
      </c>
      <c r="D35" s="6">
        <v>81</v>
      </c>
      <c r="E35" s="6">
        <v>93</v>
      </c>
      <c r="F35" s="6">
        <f t="shared" si="3"/>
        <v>12</v>
      </c>
    </row>
    <row r="36" spans="2:6" hidden="1" x14ac:dyDescent="0.25">
      <c r="B36" s="1">
        <v>21670</v>
      </c>
      <c r="C36" s="3" t="s">
        <v>8</v>
      </c>
      <c r="D36" s="6">
        <v>94</v>
      </c>
      <c r="E36" s="6">
        <v>145</v>
      </c>
      <c r="F36" s="6">
        <f t="shared" si="3"/>
        <v>51</v>
      </c>
    </row>
    <row r="37" spans="2:6" hidden="1" x14ac:dyDescent="0.25">
      <c r="B37" s="7">
        <v>21671</v>
      </c>
      <c r="C37" s="8" t="s">
        <v>9</v>
      </c>
      <c r="D37" s="6">
        <v>0</v>
      </c>
      <c r="E37" s="6">
        <v>0</v>
      </c>
      <c r="F37" s="6">
        <f t="shared" si="3"/>
        <v>0</v>
      </c>
    </row>
    <row r="38" spans="2:6" hidden="1" x14ac:dyDescent="0.25">
      <c r="B38" s="1">
        <v>21672</v>
      </c>
      <c r="C38" s="3" t="s">
        <v>10</v>
      </c>
      <c r="D38" s="6">
        <v>79</v>
      </c>
      <c r="E38" s="6">
        <v>144</v>
      </c>
      <c r="F38" s="6">
        <f t="shared" si="3"/>
        <v>65</v>
      </c>
    </row>
    <row r="39" spans="2:6" hidden="1" x14ac:dyDescent="0.25">
      <c r="B39" s="1">
        <v>21673</v>
      </c>
      <c r="C39" s="3" t="s">
        <v>11</v>
      </c>
      <c r="D39" s="6">
        <v>222</v>
      </c>
      <c r="E39" s="6">
        <v>183</v>
      </c>
      <c r="F39" s="6">
        <f t="shared" si="3"/>
        <v>-39</v>
      </c>
    </row>
    <row r="40" spans="2:6" hidden="1" x14ac:dyDescent="0.25">
      <c r="B40" s="1">
        <v>21674</v>
      </c>
      <c r="C40" s="3" t="s">
        <v>12</v>
      </c>
      <c r="D40" s="6">
        <v>202</v>
      </c>
      <c r="E40" s="6">
        <v>251</v>
      </c>
      <c r="F40" s="6">
        <f t="shared" si="3"/>
        <v>49</v>
      </c>
    </row>
    <row r="41" spans="2:6" hidden="1" x14ac:dyDescent="0.25">
      <c r="B41" s="1">
        <v>21677</v>
      </c>
      <c r="C41" s="3" t="s">
        <v>13</v>
      </c>
      <c r="D41" s="6">
        <v>0</v>
      </c>
      <c r="E41" s="6">
        <v>0</v>
      </c>
      <c r="F41" s="6">
        <f t="shared" si="3"/>
        <v>0</v>
      </c>
    </row>
    <row r="42" spans="2:6" hidden="1" x14ac:dyDescent="0.25"/>
    <row r="43" spans="2:6" hidden="1" x14ac:dyDescent="0.25"/>
    <row r="44" spans="2:6" hidden="1" x14ac:dyDescent="0.25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PEDIDO</vt:lpstr>
      <vt:lpstr>ANALISIS</vt:lpstr>
      <vt:lpstr>cuadro final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2022-08-11T20:46:35Z</cp:lastPrinted>
  <dcterms:created xsi:type="dcterms:W3CDTF">2022-02-16T20:34:39Z</dcterms:created>
  <dcterms:modified xsi:type="dcterms:W3CDTF">2022-08-15T21:47:36Z</dcterms:modified>
</cp:coreProperties>
</file>