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NALISIS DE VENTAS\"/>
    </mc:Choice>
  </mc:AlternateContent>
  <bookViews>
    <workbookView xWindow="0" yWindow="0" windowWidth="15360" windowHeight="765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C118" i="1" l="1"/>
  <c r="D118" i="1"/>
  <c r="E118" i="1"/>
  <c r="G118" i="1"/>
  <c r="H118" i="1"/>
  <c r="I118" i="1"/>
  <c r="N9" i="2" l="1"/>
  <c r="L9" i="2"/>
  <c r="J9" i="2"/>
  <c r="I9" i="2"/>
  <c r="H9" i="2"/>
  <c r="G9" i="2"/>
  <c r="F9" i="2"/>
  <c r="E9" i="2"/>
  <c r="D9" i="2"/>
  <c r="J118" i="1" l="1"/>
  <c r="K118" i="1"/>
  <c r="L118" i="1"/>
  <c r="M118" i="1"/>
  <c r="F11" i="1"/>
  <c r="F36" i="1"/>
  <c r="F75" i="1"/>
  <c r="B135" i="1"/>
  <c r="B136" i="1" s="1"/>
  <c r="B137" i="1" s="1"/>
  <c r="F136" i="1" s="1"/>
  <c r="B124" i="1"/>
  <c r="B125" i="1" s="1"/>
  <c r="B126" i="1" s="1"/>
  <c r="F127" i="1" s="1"/>
  <c r="N118" i="1" l="1"/>
  <c r="N119" i="1" s="1"/>
  <c r="B127" i="1"/>
  <c r="B128" i="1" s="1"/>
  <c r="B138" i="1"/>
  <c r="B139" i="1" s="1"/>
  <c r="M75" i="1"/>
  <c r="K75" i="1"/>
  <c r="I75" i="1"/>
  <c r="H75" i="1"/>
  <c r="G75" i="1"/>
  <c r="E75" i="1"/>
  <c r="D75" i="1"/>
  <c r="C75" i="1"/>
  <c r="H127" i="1" l="1"/>
  <c r="E130" i="1" s="1"/>
  <c r="H136" i="1"/>
  <c r="E139" i="1" s="1"/>
  <c r="B140" i="1"/>
  <c r="B141" i="1" s="1"/>
  <c r="B129" i="1"/>
  <c r="B130" i="1" s="1"/>
  <c r="B92" i="1"/>
  <c r="B93" i="1" s="1"/>
  <c r="B94" i="1" s="1"/>
  <c r="F93" i="1" s="1"/>
  <c r="B81" i="1"/>
  <c r="B82" i="1" s="1"/>
  <c r="B83" i="1" s="1"/>
  <c r="F84" i="1" s="1"/>
  <c r="N75" i="1"/>
  <c r="B95" i="1" l="1"/>
  <c r="B96" i="1" s="1"/>
  <c r="H84" i="1"/>
  <c r="N76" i="1"/>
  <c r="H93" i="1"/>
  <c r="B84" i="1"/>
  <c r="B85" i="1" s="1"/>
  <c r="B86" i="1" l="1"/>
  <c r="B87" i="1" s="1"/>
  <c r="B97" i="1"/>
  <c r="B98" i="1" s="1"/>
  <c r="E87" i="1"/>
  <c r="E96" i="1"/>
  <c r="I36" i="1" l="1"/>
  <c r="C36" i="1"/>
  <c r="M36" i="1" l="1"/>
  <c r="B42" i="1" l="1"/>
  <c r="B43" i="1" s="1"/>
  <c r="B44" i="1" s="1"/>
  <c r="B53" i="1"/>
  <c r="B54" i="1" s="1"/>
  <c r="B55" i="1" s="1"/>
  <c r="B45" i="1" l="1"/>
  <c r="F45" i="1"/>
  <c r="B56" i="1"/>
  <c r="B57" i="1" s="1"/>
  <c r="B58" i="1" s="1"/>
  <c r="B59" i="1" s="1"/>
  <c r="F54" i="1"/>
  <c r="B46" i="1"/>
  <c r="B47" i="1" l="1"/>
  <c r="B48" i="1" s="1"/>
  <c r="K36" i="1" l="1"/>
  <c r="H36" i="1"/>
  <c r="G36" i="1"/>
  <c r="E36" i="1"/>
  <c r="D36" i="1"/>
  <c r="N36" i="1" l="1"/>
  <c r="N37" i="1" s="1"/>
  <c r="C11" i="1"/>
  <c r="D11" i="1"/>
  <c r="E11" i="1"/>
  <c r="G11" i="1"/>
  <c r="H11" i="1"/>
  <c r="I11" i="1"/>
  <c r="K11" i="1"/>
  <c r="H54" i="1" l="1"/>
  <c r="E57" i="1" s="1"/>
  <c r="E63" i="1" s="1"/>
  <c r="H45" i="1"/>
  <c r="E48" i="1" s="1"/>
  <c r="B17" i="1"/>
  <c r="B18" i="1" s="1"/>
  <c r="B19" i="1" s="1"/>
  <c r="B20" i="1" l="1"/>
  <c r="B21" i="1" s="1"/>
  <c r="F20" i="1"/>
  <c r="B22" i="1" l="1"/>
  <c r="B23" i="1" s="1"/>
  <c r="N11" i="1" l="1"/>
  <c r="N12" i="1" l="1"/>
  <c r="H20" i="1"/>
  <c r="F23" i="1" s="1"/>
</calcChain>
</file>

<file path=xl/sharedStrings.xml><?xml version="1.0" encoding="utf-8"?>
<sst xmlns="http://schemas.openxmlformats.org/spreadsheetml/2006/main" count="221" uniqueCount="56">
  <si>
    <t>REFRESCO 7UP 2 LT PEPSI COLA</t>
  </si>
  <si>
    <t>MODE</t>
  </si>
  <si>
    <t>S.ANTO</t>
  </si>
  <si>
    <t xml:space="preserve">ROMA </t>
  </si>
  <si>
    <t xml:space="preserve">HOYDA </t>
  </si>
  <si>
    <t>REFRESCO KOLITA 2 LTS GOLDEN PEPSI COLA</t>
  </si>
  <si>
    <t>REFRESCO PEPSI 2 LTS PEPSI COLA</t>
  </si>
  <si>
    <t>REFRESCO PEPSI LIGHT  2 LTS PEPSI COLA</t>
  </si>
  <si>
    <t xml:space="preserve">     GRUPO</t>
  </si>
  <si>
    <t>REFRESCO NARANJA 2 LTS GOLDEN PEPSI COLA</t>
  </si>
  <si>
    <t>TOTAL UNID</t>
  </si>
  <si>
    <t>TOTAL CAJAS</t>
  </si>
  <si>
    <t>MI PAN BERMUPAN</t>
  </si>
  <si>
    <t>REFRESCO 2 LT</t>
  </si>
  <si>
    <t>COSTO</t>
  </si>
  <si>
    <t>DESCUENTO</t>
  </si>
  <si>
    <t xml:space="preserve"> COSTO 2 LT PRECIO UND</t>
  </si>
  <si>
    <t>IVA</t>
  </si>
  <si>
    <t>PRECIO MAS IVA</t>
  </si>
  <si>
    <t xml:space="preserve"> </t>
  </si>
  <si>
    <t>PRECIO PROMO</t>
  </si>
  <si>
    <t>TOTAL DE LA NOTA</t>
  </si>
  <si>
    <t>SIN IVA</t>
  </si>
  <si>
    <t>CARR</t>
  </si>
  <si>
    <t>EXQ</t>
  </si>
  <si>
    <t>AUTO</t>
  </si>
  <si>
    <t>marge</t>
  </si>
  <si>
    <t>5 % POR CIENTO</t>
  </si>
  <si>
    <t>CANTIDAD DE UND VENDIDAS</t>
  </si>
  <si>
    <t>VENTAS  PEPSI , DEL  12  AL 16 DE FEBRERO 2021</t>
  </si>
  <si>
    <r>
      <rPr>
        <b/>
        <sz val="11"/>
        <color theme="1"/>
        <rFont val="Calibri"/>
        <family val="2"/>
        <scheme val="minor"/>
      </rPr>
      <t>NOTA IMPORTANTE</t>
    </r>
    <r>
      <rPr>
        <sz val="11"/>
        <color theme="1"/>
        <rFont val="Calibri"/>
        <family val="2"/>
        <scheme val="minor"/>
      </rPr>
      <t xml:space="preserve"> POR FAVOR RECALCULAR SEGÚN LA TASA DEL BCV DEL DIA DE LA NOTA DE CREDITO PARA SU  EXPRECION EN BsF </t>
    </r>
  </si>
  <si>
    <t xml:space="preserve"> HIPER MODE</t>
  </si>
  <si>
    <t xml:space="preserve">EXQUISITECES  MODELO </t>
  </si>
  <si>
    <t xml:space="preserve">ROMA EXPRES  </t>
  </si>
  <si>
    <t>HOYADA  EXPRESS</t>
  </si>
  <si>
    <t>SAN ANTONIO EXPRERSS</t>
  </si>
  <si>
    <t xml:space="preserve">CARRIZAL EXPRESS </t>
  </si>
  <si>
    <t xml:space="preserve">AUTOMERCADO EXPRESS 2707 </t>
  </si>
  <si>
    <t xml:space="preserve">SAN PEDRO  </t>
  </si>
  <si>
    <t xml:space="preserve">TOTAL CAJAS </t>
  </si>
  <si>
    <t>MAS IVA</t>
  </si>
  <si>
    <t xml:space="preserve">VENTAS PEPSI, DESDE 27 AL 30  DE AGOSTO 2021 </t>
  </si>
  <si>
    <t>BCV HOY 10 de Agosto,  4.144.502.85</t>
  </si>
  <si>
    <t>SAN ANTONIO EXPRESS</t>
  </si>
  <si>
    <t>BERMUPAN</t>
  </si>
  <si>
    <t xml:space="preserve">VENTAS PEPSI, DESDE EL 10 AL 13 DE SEPTIEMBRE 2021 </t>
  </si>
  <si>
    <t xml:space="preserve">BCV HOY 13 septiembre,  </t>
  </si>
  <si>
    <t>4.057.528,65</t>
  </si>
  <si>
    <t>CANTO LAGO</t>
  </si>
  <si>
    <t>LAGUNETICA</t>
  </si>
  <si>
    <t xml:space="preserve">NOTA IMPORTANTE POR FAVOR RECALCULAR SEGÚN LA TASA DEL BCV DEL DIA DE LA NOTA DE CREDITO PARA SU  EXPRECION EN BsF </t>
  </si>
  <si>
    <t>CDG</t>
  </si>
  <si>
    <t xml:space="preserve">TOTAL </t>
  </si>
  <si>
    <t xml:space="preserve">VENTAS PEPSI, DESDE 23 AL 26  DE DICIEMBRE 2021 </t>
  </si>
  <si>
    <t>VENTAS PEPSI, DESDE EL 11 DE FEBRERO AL 14 DE FEBRERO DE 2022</t>
  </si>
  <si>
    <t>BCV HOY   15 DE FEBRERO  4.44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</si>
</sst>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Bs. F&quot;\ #,##0.00"/>
    <numFmt numFmtId="165" formatCode="&quot;Bs. F&quot;\ #,##0.0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2"/>
      <color theme="1"/>
      <name val="Algerian"/>
      <family val="5"/>
    </font>
    <font>
      <b/>
      <sz val="11"/>
      <color theme="1"/>
      <name val="Aharoni"/>
      <charset val="177"/>
    </font>
    <font>
      <b/>
      <sz val="12"/>
      <color theme="1"/>
      <name val="Arial Black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Arial Narrow"/>
      <family val="2"/>
    </font>
    <font>
      <sz val="11"/>
      <color theme="1"/>
      <name val="Bauhaus 93"/>
      <family val="5"/>
    </font>
    <font>
      <b/>
      <i/>
      <sz val="12"/>
      <color theme="1"/>
      <name val="Cambria"/>
      <family val="1"/>
      <scheme val="major"/>
    </font>
    <font>
      <b/>
      <i/>
      <sz val="8"/>
      <color theme="1"/>
      <name val="Arial Narrow"/>
      <family val="2"/>
    </font>
    <font>
      <b/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1"/>
      <name val="Algerian"/>
      <family val="5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1" fillId="0" borderId="1" xfId="0" applyFont="1" applyBorder="1" applyAlignment="1">
      <alignment horizontal="center"/>
    </xf>
    <xf numFmtId="49" fontId="0" fillId="2" borderId="1" xfId="0" applyNumberFormat="1" applyFont="1" applyFill="1" applyBorder="1"/>
    <xf numFmtId="0" fontId="1" fillId="0" borderId="0" xfId="0" applyFont="1"/>
    <xf numFmtId="0" fontId="1" fillId="0" borderId="4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0" fillId="4" borderId="6" xfId="0" applyFill="1" applyBorder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2" fontId="1" fillId="3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5" fillId="0" borderId="0" xfId="0" applyFont="1"/>
    <xf numFmtId="164" fontId="5" fillId="3" borderId="2" xfId="0" applyNumberFormat="1" applyFont="1" applyFill="1" applyBorder="1" applyAlignment="1">
      <alignment horizontal="center"/>
    </xf>
    <xf numFmtId="0" fontId="5" fillId="0" borderId="0" xfId="0" applyFont="1" applyAlignment="1"/>
    <xf numFmtId="164" fontId="5" fillId="0" borderId="0" xfId="0" applyNumberFormat="1" applyFont="1" applyBorder="1" applyAlignment="1">
      <alignment horizontal="center"/>
    </xf>
    <xf numFmtId="164" fontId="5" fillId="3" borderId="5" xfId="0" applyNumberFormat="1" applyFont="1" applyFill="1" applyBorder="1" applyAlignment="1">
      <alignment horizontal="center"/>
    </xf>
    <xf numFmtId="0" fontId="6" fillId="4" borderId="11" xfId="0" applyFont="1" applyFill="1" applyBorder="1"/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6" borderId="21" xfId="0" applyFont="1" applyFill="1" applyBorder="1" applyAlignment="1">
      <alignment horizontal="center"/>
    </xf>
    <xf numFmtId="2" fontId="6" fillId="3" borderId="19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/>
    <xf numFmtId="0" fontId="11" fillId="0" borderId="0" xfId="0" applyFont="1"/>
    <xf numFmtId="0" fontId="12" fillId="7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3" borderId="0" xfId="0" applyFill="1"/>
    <xf numFmtId="49" fontId="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6" fillId="3" borderId="0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wrapText="1"/>
    </xf>
    <xf numFmtId="164" fontId="1" fillId="8" borderId="0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/>
    <xf numFmtId="49" fontId="9" fillId="0" borderId="1" xfId="0" applyNumberFormat="1" applyFont="1" applyBorder="1" applyAlignment="1">
      <alignment wrapText="1"/>
    </xf>
    <xf numFmtId="0" fontId="14" fillId="3" borderId="0" xfId="0" applyFont="1" applyFill="1" applyBorder="1" applyAlignment="1">
      <alignment horizontal="center" wrapText="1"/>
    </xf>
    <xf numFmtId="0" fontId="14" fillId="5" borderId="0" xfId="0" applyFont="1" applyFill="1" applyBorder="1" applyAlignment="1">
      <alignment horizontal="center" wrapText="1"/>
    </xf>
    <xf numFmtId="0" fontId="14" fillId="4" borderId="11" xfId="0" applyFont="1" applyFill="1" applyBorder="1"/>
    <xf numFmtId="164" fontId="15" fillId="8" borderId="0" xfId="0" applyNumberFormat="1" applyFont="1" applyFill="1" applyBorder="1" applyAlignment="1">
      <alignment horizontal="center"/>
    </xf>
    <xf numFmtId="0" fontId="14" fillId="0" borderId="0" xfId="0" applyFont="1"/>
    <xf numFmtId="0" fontId="14" fillId="3" borderId="0" xfId="0" applyFont="1" applyFill="1" applyBorder="1" applyAlignment="1">
      <alignment horizontal="center"/>
    </xf>
    <xf numFmtId="0" fontId="14" fillId="0" borderId="0" xfId="0" applyFont="1" applyAlignme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6" fillId="9" borderId="2" xfId="0" applyFont="1" applyFill="1" applyBorder="1" applyAlignment="1">
      <alignment horizontal="center" wrapText="1"/>
    </xf>
    <xf numFmtId="0" fontId="6" fillId="10" borderId="2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9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/>
    </xf>
    <xf numFmtId="164" fontId="0" fillId="3" borderId="0" xfId="0" applyNumberForma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14" fillId="5" borderId="5" xfId="0" applyNumberFormat="1" applyFont="1" applyFill="1" applyBorder="1" applyAlignment="1">
      <alignment horizontal="center"/>
    </xf>
    <xf numFmtId="164" fontId="14" fillId="5" borderId="12" xfId="0" applyNumberFormat="1" applyFont="1" applyFill="1" applyBorder="1" applyAlignment="1">
      <alignment horizontal="center"/>
    </xf>
    <xf numFmtId="164" fontId="14" fillId="5" borderId="6" xfId="0" applyNumberFormat="1" applyFont="1" applyFill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4" fillId="0" borderId="6" xfId="0" applyNumberFormat="1" applyFont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4" fillId="5" borderId="5" xfId="0" applyFont="1" applyFill="1" applyBorder="1" applyAlignment="1">
      <alignment horizontal="center" wrapText="1"/>
    </xf>
    <xf numFmtId="0" fontId="14" fillId="5" borderId="12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wrapText="1"/>
    </xf>
    <xf numFmtId="164" fontId="15" fillId="8" borderId="18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3" borderId="5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164" fontId="14" fillId="0" borderId="5" xfId="0" applyNumberFormat="1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9" fontId="14" fillId="0" borderId="5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1" fillId="8" borderId="18" xfId="0" applyNumberFormat="1" applyFont="1" applyFill="1" applyBorder="1" applyAlignment="1">
      <alignment horizontal="center"/>
    </xf>
    <xf numFmtId="164" fontId="5" fillId="5" borderId="5" xfId="0" applyNumberFormat="1" applyFont="1" applyFill="1" applyBorder="1" applyAlignment="1">
      <alignment horizontal="center"/>
    </xf>
    <xf numFmtId="164" fontId="5" fillId="5" borderId="12" xfId="0" applyNumberFormat="1" applyFont="1" applyFill="1" applyBorder="1" applyAlignment="1">
      <alignment horizontal="center"/>
    </xf>
    <xf numFmtId="164" fontId="5" fillId="5" borderId="6" xfId="0" applyNumberFormat="1" applyFont="1" applyFill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164" fontId="5" fillId="5" borderId="13" xfId="0" applyNumberFormat="1" applyFont="1" applyFill="1" applyBorder="1" applyAlignment="1">
      <alignment horizontal="center"/>
    </xf>
    <xf numFmtId="164" fontId="5" fillId="5" borderId="14" xfId="0" applyNumberFormat="1" applyFont="1" applyFill="1" applyBorder="1" applyAlignment="1">
      <alignment horizontal="center"/>
    </xf>
    <xf numFmtId="164" fontId="5" fillId="5" borderId="15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5" borderId="22" xfId="0" applyNumberFormat="1" applyFill="1" applyBorder="1" applyAlignment="1">
      <alignment horizontal="center"/>
    </xf>
    <xf numFmtId="164" fontId="0" fillId="5" borderId="23" xfId="0" applyNumberForma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133351</xdr:colOff>
      <xdr:row>75</xdr:row>
      <xdr:rowOff>247650</xdr:rowOff>
    </xdr:from>
    <xdr:to>
      <xdr:col>2</xdr:col>
      <xdr:colOff>676275</xdr:colOff>
      <xdr:row>77</xdr:row>
      <xdr:rowOff>76200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9420225"/>
          <a:ext cx="3057524" cy="400050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0</xdr:row>
      <xdr:rowOff>0</xdr:rowOff>
    </xdr:from>
    <xdr:to>
      <xdr:col>4</xdr:col>
      <xdr:colOff>476250</xdr:colOff>
      <xdr:row>27</xdr:row>
      <xdr:rowOff>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0"/>
          <a:ext cx="31146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1152525</xdr:colOff>
      <xdr:row>65</xdr:row>
      <xdr:rowOff>85725</xdr:rowOff>
    </xdr:from>
    <xdr:to>
      <xdr:col>4</xdr:col>
      <xdr:colOff>323850</xdr:colOff>
      <xdr:row>68</xdr:row>
      <xdr:rowOff>104775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466725"/>
          <a:ext cx="31146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4"/>
  <sheetViews>
    <sheetView tabSelected="1" topLeftCell="A125" workbookViewId="0">
      <selection activeCell="J142" sqref="J142"/>
    </sheetView>
  </sheetViews>
  <sheetFormatPr baseColWidth="10" defaultRowHeight="15"/>
  <cols>
    <col min="1" max="1" width="5.42578125" customWidth="1"/>
    <col min="2" max="2" width="37.7109375" customWidth="1"/>
    <col min="3" max="3" width="12.140625" customWidth="1"/>
    <col min="4" max="4" width="9.28515625" customWidth="1"/>
    <col min="5" max="5" width="8.140625" customWidth="1"/>
    <col min="6" max="6" width="1" hidden="1" customWidth="1"/>
    <col min="7" max="7" width="10.42578125" customWidth="1"/>
    <col min="8" max="8" width="8.42578125" customWidth="1"/>
    <col min="9" max="10" width="7.5703125" customWidth="1"/>
    <col min="11" max="11" width="9" customWidth="1"/>
    <col min="12" max="12" width="8.42578125" customWidth="1"/>
    <col min="13" max="13" width="8.7109375" customWidth="1"/>
    <col min="14" max="14" width="11.5703125" customWidth="1"/>
  </cols>
  <sheetData>
    <row r="1" spans="2:14" hidden="1"/>
    <row r="2" spans="2:14" hidden="1"/>
    <row r="3" spans="2:14" hidden="1"/>
    <row r="4" spans="2:14" ht="17.25" hidden="1">
      <c r="B4" s="17" t="s">
        <v>8</v>
      </c>
    </row>
    <row r="5" spans="2:14" ht="58.5" hidden="1">
      <c r="B5" s="20" t="s">
        <v>29</v>
      </c>
      <c r="C5" s="18" t="s">
        <v>25</v>
      </c>
      <c r="D5" s="18" t="s">
        <v>24</v>
      </c>
      <c r="E5" s="18" t="s">
        <v>1</v>
      </c>
      <c r="F5" s="18" t="s">
        <v>23</v>
      </c>
      <c r="G5" s="18" t="s">
        <v>2</v>
      </c>
      <c r="H5" s="18" t="s">
        <v>3</v>
      </c>
      <c r="I5" s="18" t="s">
        <v>4</v>
      </c>
      <c r="J5" s="18"/>
      <c r="K5" s="19" t="s">
        <v>12</v>
      </c>
      <c r="L5" s="47"/>
      <c r="M5" s="47"/>
    </row>
    <row r="6" spans="2:14" hidden="1">
      <c r="B6" s="3" t="s">
        <v>0</v>
      </c>
      <c r="C6" s="2">
        <v>89</v>
      </c>
      <c r="D6" s="2">
        <v>25</v>
      </c>
      <c r="E6" s="2">
        <v>47</v>
      </c>
      <c r="F6" s="2">
        <v>5</v>
      </c>
      <c r="G6" s="2">
        <v>29</v>
      </c>
      <c r="H6" s="2">
        <v>18</v>
      </c>
      <c r="I6" s="2">
        <v>13</v>
      </c>
      <c r="J6" s="70"/>
      <c r="K6" s="2">
        <v>14</v>
      </c>
      <c r="L6" s="48"/>
      <c r="M6" s="48"/>
    </row>
    <row r="7" spans="2:14" hidden="1">
      <c r="B7" s="3" t="s">
        <v>5</v>
      </c>
      <c r="C7" s="2">
        <v>24</v>
      </c>
      <c r="D7" s="2">
        <v>11</v>
      </c>
      <c r="E7" s="2">
        <v>28</v>
      </c>
      <c r="F7" s="2">
        <v>3</v>
      </c>
      <c r="G7" s="2">
        <v>5</v>
      </c>
      <c r="H7" s="2">
        <v>1</v>
      </c>
      <c r="I7" s="2">
        <v>2</v>
      </c>
      <c r="J7" s="70"/>
      <c r="K7" s="2">
        <v>2</v>
      </c>
      <c r="L7" s="48"/>
      <c r="M7" s="48"/>
    </row>
    <row r="8" spans="2:14" hidden="1">
      <c r="B8" s="3" t="s">
        <v>6</v>
      </c>
      <c r="C8" s="2">
        <v>481</v>
      </c>
      <c r="D8" s="2">
        <v>142</v>
      </c>
      <c r="E8" s="2">
        <v>265</v>
      </c>
      <c r="F8" s="2">
        <v>60</v>
      </c>
      <c r="G8" s="2">
        <v>94</v>
      </c>
      <c r="H8" s="2">
        <v>63</v>
      </c>
      <c r="I8" s="2">
        <v>59</v>
      </c>
      <c r="J8" s="70"/>
      <c r="K8" s="2">
        <v>67</v>
      </c>
      <c r="L8" s="48"/>
      <c r="M8" s="48"/>
    </row>
    <row r="9" spans="2:14" hidden="1">
      <c r="B9" s="3" t="s">
        <v>7</v>
      </c>
      <c r="C9" s="2">
        <v>3</v>
      </c>
      <c r="D9" s="2">
        <v>5</v>
      </c>
      <c r="E9" s="2">
        <v>6</v>
      </c>
      <c r="F9" s="2">
        <v>4</v>
      </c>
      <c r="G9" s="2">
        <v>12</v>
      </c>
      <c r="H9" s="2">
        <v>2</v>
      </c>
      <c r="I9" s="2">
        <v>2</v>
      </c>
      <c r="J9" s="70"/>
      <c r="K9" s="2">
        <v>3</v>
      </c>
      <c r="L9" s="48"/>
      <c r="M9" s="48"/>
    </row>
    <row r="10" spans="2:14" hidden="1">
      <c r="B10" s="5" t="s">
        <v>9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70"/>
      <c r="K10" s="2">
        <v>0</v>
      </c>
      <c r="L10" s="48"/>
      <c r="M10" s="48"/>
      <c r="N10" s="6" t="s">
        <v>10</v>
      </c>
    </row>
    <row r="11" spans="2:14" hidden="1">
      <c r="C11" s="4">
        <f t="shared" ref="C11:K11" si="0">SUM(C6:C10)</f>
        <v>597</v>
      </c>
      <c r="D11" s="4">
        <f t="shared" si="0"/>
        <v>183</v>
      </c>
      <c r="E11" s="4">
        <f t="shared" si="0"/>
        <v>346</v>
      </c>
      <c r="F11" s="4">
        <f t="shared" si="0"/>
        <v>72</v>
      </c>
      <c r="G11" s="4">
        <f t="shared" si="0"/>
        <v>140</v>
      </c>
      <c r="H11" s="4">
        <f t="shared" si="0"/>
        <v>84</v>
      </c>
      <c r="I11" s="4">
        <f t="shared" si="0"/>
        <v>76</v>
      </c>
      <c r="J11" s="4"/>
      <c r="K11" s="4">
        <f t="shared" si="0"/>
        <v>86</v>
      </c>
      <c r="L11" s="49"/>
      <c r="M11" s="49"/>
      <c r="N11" s="22">
        <f>SUM(C11:K11)</f>
        <v>1584</v>
      </c>
    </row>
    <row r="12" spans="2:14" hidden="1">
      <c r="C12" s="1"/>
      <c r="D12" s="1"/>
      <c r="E12" s="1"/>
      <c r="F12" s="1"/>
      <c r="G12" s="1"/>
      <c r="H12" s="1"/>
      <c r="I12" s="1"/>
      <c r="J12" s="69"/>
      <c r="K12" s="7" t="s">
        <v>11</v>
      </c>
      <c r="L12" s="7"/>
      <c r="M12" s="7"/>
      <c r="N12" s="21">
        <f>N11/6</f>
        <v>264</v>
      </c>
    </row>
    <row r="13" spans="2:14" hidden="1">
      <c r="C13" s="1"/>
      <c r="D13" s="1"/>
      <c r="E13" s="1"/>
      <c r="F13" s="1"/>
      <c r="G13" s="1"/>
      <c r="H13" s="1"/>
      <c r="I13" s="1"/>
      <c r="J13" s="69"/>
      <c r="K13" s="1"/>
      <c r="L13" s="69"/>
      <c r="M13" s="46"/>
    </row>
    <row r="14" spans="2:14" hidden="1">
      <c r="C14" s="1"/>
      <c r="D14" s="1"/>
      <c r="E14" s="1"/>
      <c r="F14" s="1"/>
      <c r="G14" s="1"/>
      <c r="H14" s="1"/>
      <c r="I14" s="1"/>
      <c r="J14" s="69"/>
      <c r="K14" s="1"/>
      <c r="L14" s="69"/>
      <c r="M14" s="46"/>
    </row>
    <row r="15" spans="2:14" hidden="1">
      <c r="B15" s="11" t="s">
        <v>13</v>
      </c>
      <c r="C15" s="2"/>
      <c r="D15" s="2"/>
      <c r="E15" s="1"/>
      <c r="F15" s="1"/>
      <c r="G15" s="1"/>
      <c r="H15" s="1"/>
      <c r="I15" s="1"/>
      <c r="J15" s="69"/>
      <c r="K15" s="1"/>
      <c r="L15" s="69"/>
      <c r="M15" s="46"/>
    </row>
    <row r="16" spans="2:14" hidden="1">
      <c r="B16" s="15">
        <v>14612302.5</v>
      </c>
      <c r="C16" s="149" t="s">
        <v>14</v>
      </c>
      <c r="D16" s="149"/>
      <c r="E16" s="1"/>
      <c r="F16" s="1"/>
      <c r="G16" s="1"/>
      <c r="H16" s="1"/>
      <c r="I16" s="1"/>
      <c r="J16" s="69"/>
      <c r="K16" s="1"/>
      <c r="L16" s="69"/>
      <c r="M16" s="46"/>
    </row>
    <row r="17" spans="2:14" hidden="1">
      <c r="B17" s="12">
        <f>B16*5%</f>
        <v>730615.125</v>
      </c>
      <c r="C17" s="149" t="s">
        <v>15</v>
      </c>
      <c r="D17" s="149"/>
      <c r="E17" s="1"/>
      <c r="F17" s="1"/>
      <c r="G17" s="1"/>
      <c r="H17" s="1"/>
      <c r="I17" s="1"/>
      <c r="J17" s="69"/>
      <c r="K17" s="1"/>
      <c r="L17" s="69"/>
      <c r="M17" s="46"/>
    </row>
    <row r="18" spans="2:14" hidden="1">
      <c r="B18" s="12">
        <f>B16-B17</f>
        <v>13881687.375</v>
      </c>
      <c r="C18" s="149" t="s">
        <v>14</v>
      </c>
      <c r="D18" s="149"/>
      <c r="G18" s="116"/>
      <c r="H18" s="116"/>
    </row>
    <row r="19" spans="2:14" ht="30" hidden="1" customHeight="1">
      <c r="B19" s="13">
        <f>B18/6</f>
        <v>2313614.5625</v>
      </c>
      <c r="C19" s="154" t="s">
        <v>16</v>
      </c>
      <c r="D19" s="154"/>
      <c r="F19" s="155" t="s">
        <v>27</v>
      </c>
      <c r="G19" s="156"/>
      <c r="H19" s="159" t="s">
        <v>28</v>
      </c>
      <c r="I19" s="160"/>
      <c r="J19" s="71"/>
    </row>
    <row r="20" spans="2:14" ht="15.75" hidden="1" customHeight="1" thickBot="1">
      <c r="B20" s="12">
        <f>B19*11.4%</f>
        <v>263752.06012500002</v>
      </c>
      <c r="C20" s="149" t="s">
        <v>26</v>
      </c>
      <c r="D20" s="149"/>
      <c r="F20" s="157">
        <f>B19*5%</f>
        <v>115680.72812500001</v>
      </c>
      <c r="G20" s="158"/>
      <c r="H20" s="161">
        <f>N11</f>
        <v>1584</v>
      </c>
      <c r="I20" s="162"/>
      <c r="J20" s="72"/>
      <c r="N20" s="9" t="s">
        <v>19</v>
      </c>
    </row>
    <row r="21" spans="2:14" hidden="1">
      <c r="B21" s="12">
        <f>B19+B20</f>
        <v>2577366.6226249998</v>
      </c>
      <c r="C21" s="149" t="s">
        <v>18</v>
      </c>
      <c r="D21" s="149"/>
      <c r="G21" s="10"/>
      <c r="H21" s="10"/>
    </row>
    <row r="22" spans="2:14" ht="15.75" hidden="1" customHeight="1" thickBot="1">
      <c r="B22" s="12">
        <f>B21*16%</f>
        <v>412378.65961999999</v>
      </c>
      <c r="C22" s="149" t="s">
        <v>17</v>
      </c>
      <c r="D22" s="149"/>
      <c r="F22" s="152" t="s">
        <v>21</v>
      </c>
      <c r="G22" s="153"/>
      <c r="N22" s="9" t="s">
        <v>19</v>
      </c>
    </row>
    <row r="23" spans="2:14" ht="15.75" hidden="1" customHeight="1" thickBot="1">
      <c r="B23" s="8">
        <f>B21+B22</f>
        <v>2989745.2822449999</v>
      </c>
      <c r="C23" s="149" t="s">
        <v>19</v>
      </c>
      <c r="D23" s="149"/>
      <c r="F23" s="150">
        <f>F20*H20</f>
        <v>183238273.35000002</v>
      </c>
      <c r="G23" s="151"/>
      <c r="H23" s="16" t="s">
        <v>22</v>
      </c>
    </row>
    <row r="24" spans="2:14" ht="15.75" hidden="1" thickBot="1">
      <c r="B24" s="14">
        <v>2980000</v>
      </c>
      <c r="C24" s="149" t="s">
        <v>20</v>
      </c>
      <c r="D24" s="149"/>
      <c r="N24" s="9" t="s">
        <v>19</v>
      </c>
    </row>
    <row r="25" spans="2:14">
      <c r="B25" s="9" t="s">
        <v>19</v>
      </c>
      <c r="C25" s="115" t="s">
        <v>19</v>
      </c>
      <c r="D25" s="116"/>
      <c r="G25" t="s">
        <v>19</v>
      </c>
    </row>
    <row r="27" spans="2:14" ht="17.25">
      <c r="E27" s="55"/>
    </row>
    <row r="29" spans="2:14" ht="15.75">
      <c r="B29" s="35"/>
    </row>
    <row r="30" spans="2:14" ht="9" customHeight="1">
      <c r="B30" s="34"/>
    </row>
    <row r="31" spans="2:14" ht="67.5" customHeight="1">
      <c r="B31" s="56" t="s">
        <v>41</v>
      </c>
      <c r="C31" s="45" t="s">
        <v>37</v>
      </c>
      <c r="D31" s="45" t="s">
        <v>32</v>
      </c>
      <c r="E31" s="45" t="s">
        <v>31</v>
      </c>
      <c r="F31" s="45" t="s">
        <v>36</v>
      </c>
      <c r="G31" s="45" t="s">
        <v>35</v>
      </c>
      <c r="H31" s="45" t="s">
        <v>33</v>
      </c>
      <c r="I31" s="45" t="s">
        <v>34</v>
      </c>
      <c r="J31" s="45"/>
      <c r="K31" s="45" t="s">
        <v>12</v>
      </c>
      <c r="L31" s="45"/>
      <c r="M31" s="45" t="s">
        <v>38</v>
      </c>
    </row>
    <row r="32" spans="2:14" ht="26.25" customHeight="1">
      <c r="B32" s="43" t="s">
        <v>0</v>
      </c>
      <c r="C32" s="42">
        <v>15</v>
      </c>
      <c r="D32" s="42">
        <v>9</v>
      </c>
      <c r="E32" s="42">
        <v>32</v>
      </c>
      <c r="F32" s="42">
        <v>6</v>
      </c>
      <c r="G32" s="42">
        <v>5</v>
      </c>
      <c r="H32" s="42">
        <v>3</v>
      </c>
      <c r="I32" s="42">
        <v>4</v>
      </c>
      <c r="J32" s="42"/>
      <c r="K32" s="42">
        <v>4</v>
      </c>
      <c r="L32" s="42"/>
      <c r="M32" s="42">
        <v>6</v>
      </c>
      <c r="N32" s="28"/>
    </row>
    <row r="33" spans="2:17" ht="14.25" customHeight="1">
      <c r="B33" s="59" t="s">
        <v>5</v>
      </c>
      <c r="C33" s="42">
        <v>6</v>
      </c>
      <c r="D33" s="42">
        <v>5</v>
      </c>
      <c r="E33" s="42">
        <v>13</v>
      </c>
      <c r="F33" s="42">
        <v>3</v>
      </c>
      <c r="G33" s="42">
        <v>4</v>
      </c>
      <c r="H33" s="42">
        <v>4</v>
      </c>
      <c r="I33" s="42">
        <v>3</v>
      </c>
      <c r="J33" s="42"/>
      <c r="K33" s="42">
        <v>3</v>
      </c>
      <c r="L33" s="42"/>
      <c r="M33" s="42">
        <v>4</v>
      </c>
      <c r="N33" s="28"/>
      <c r="Q33" s="42"/>
    </row>
    <row r="34" spans="2:17" ht="26.25">
      <c r="B34" s="44" t="s">
        <v>6</v>
      </c>
      <c r="C34" s="36">
        <v>138</v>
      </c>
      <c r="D34" s="36">
        <v>39</v>
      </c>
      <c r="E34" s="36">
        <v>82</v>
      </c>
      <c r="F34" s="36">
        <v>28</v>
      </c>
      <c r="G34" s="36">
        <v>52</v>
      </c>
      <c r="H34" s="36">
        <v>26</v>
      </c>
      <c r="I34" s="36">
        <v>21</v>
      </c>
      <c r="J34" s="36"/>
      <c r="K34" s="36">
        <v>12</v>
      </c>
      <c r="L34" s="36"/>
      <c r="M34" s="36">
        <v>45</v>
      </c>
      <c r="N34" s="28"/>
      <c r="Q34" s="42"/>
    </row>
    <row r="35" spans="2:17" ht="19.5" customHeight="1">
      <c r="B35" s="44" t="s">
        <v>7</v>
      </c>
      <c r="C35" s="36">
        <v>6</v>
      </c>
      <c r="D35" s="36">
        <v>3</v>
      </c>
      <c r="E35" s="36">
        <v>4</v>
      </c>
      <c r="F35" s="36">
        <v>3</v>
      </c>
      <c r="G35" s="36">
        <v>5</v>
      </c>
      <c r="H35" s="36">
        <v>6</v>
      </c>
      <c r="I35" s="36">
        <v>2</v>
      </c>
      <c r="J35" s="36"/>
      <c r="K35" s="36">
        <v>3</v>
      </c>
      <c r="L35" s="36"/>
      <c r="M35" s="36">
        <v>3</v>
      </c>
      <c r="N35" s="54" t="s">
        <v>10</v>
      </c>
      <c r="Q35" s="36"/>
    </row>
    <row r="36" spans="2:17">
      <c r="B36" s="37"/>
      <c r="C36" s="36">
        <f t="shared" ref="C36:M36" si="1">SUM(C32:C35)</f>
        <v>165</v>
      </c>
      <c r="D36" s="36">
        <f t="shared" si="1"/>
        <v>56</v>
      </c>
      <c r="E36" s="36">
        <f t="shared" si="1"/>
        <v>131</v>
      </c>
      <c r="F36" s="36">
        <f t="shared" si="1"/>
        <v>40</v>
      </c>
      <c r="G36" s="36">
        <f t="shared" si="1"/>
        <v>66</v>
      </c>
      <c r="H36" s="36">
        <f t="shared" si="1"/>
        <v>39</v>
      </c>
      <c r="I36" s="36">
        <f t="shared" si="1"/>
        <v>30</v>
      </c>
      <c r="J36" s="36"/>
      <c r="K36" s="36">
        <f t="shared" si="1"/>
        <v>22</v>
      </c>
      <c r="L36" s="36"/>
      <c r="M36" s="36">
        <f t="shared" si="1"/>
        <v>58</v>
      </c>
      <c r="N36" s="50">
        <f>SUM(C36:M36)</f>
        <v>607</v>
      </c>
      <c r="Q36" s="36"/>
    </row>
    <row r="37" spans="2:17" ht="30">
      <c r="C37" s="26"/>
      <c r="D37" s="26"/>
      <c r="E37" s="26"/>
      <c r="F37" s="26"/>
      <c r="G37" s="26"/>
      <c r="H37" s="26"/>
      <c r="I37" s="26"/>
      <c r="J37" s="26"/>
      <c r="K37" s="53"/>
      <c r="L37" s="53"/>
      <c r="M37" s="52" t="s">
        <v>39</v>
      </c>
      <c r="N37" s="51">
        <f>N36/6</f>
        <v>101.16666666666667</v>
      </c>
    </row>
    <row r="38" spans="2:17" hidden="1">
      <c r="C38" s="23"/>
      <c r="D38" s="23"/>
      <c r="E38" s="23"/>
      <c r="F38" s="23"/>
      <c r="G38" s="23"/>
      <c r="H38" s="23"/>
      <c r="I38" s="23"/>
      <c r="J38" s="69"/>
      <c r="K38" s="23"/>
      <c r="L38" s="69"/>
      <c r="M38" s="46"/>
    </row>
    <row r="39" spans="2:17" hidden="1">
      <c r="C39" s="23"/>
      <c r="D39" s="23"/>
      <c r="E39" s="23"/>
      <c r="F39" s="23"/>
      <c r="G39" s="23"/>
      <c r="H39" s="23"/>
      <c r="I39" s="23"/>
      <c r="J39" s="69"/>
      <c r="K39" s="23"/>
      <c r="L39" s="69"/>
      <c r="M39" s="46"/>
    </row>
    <row r="40" spans="2:17" hidden="1">
      <c r="B40" s="24" t="s">
        <v>13</v>
      </c>
      <c r="C40" s="25"/>
      <c r="D40" s="25"/>
      <c r="E40" s="26"/>
      <c r="F40" s="26"/>
      <c r="G40" s="26"/>
      <c r="H40" s="26"/>
      <c r="I40" s="26"/>
      <c r="J40" s="26"/>
      <c r="K40" s="23"/>
      <c r="L40" s="69"/>
      <c r="M40" s="46"/>
    </row>
    <row r="41" spans="2:17" hidden="1">
      <c r="B41" s="15">
        <v>8.1</v>
      </c>
      <c r="C41" s="113" t="s">
        <v>14</v>
      </c>
      <c r="D41" s="114"/>
      <c r="E41" s="26"/>
      <c r="F41" s="26"/>
      <c r="G41" s="26"/>
      <c r="H41" s="26"/>
      <c r="I41" s="26"/>
      <c r="J41" s="26"/>
      <c r="K41" s="23"/>
      <c r="L41" s="69"/>
      <c r="M41" s="46"/>
      <c r="N41" s="15"/>
    </row>
    <row r="42" spans="2:17" hidden="1">
      <c r="B42" s="27">
        <f>B41*5%</f>
        <v>0.40500000000000003</v>
      </c>
      <c r="C42" s="113" t="s">
        <v>15</v>
      </c>
      <c r="D42" s="114"/>
      <c r="E42" s="26"/>
      <c r="F42" s="26"/>
      <c r="G42" s="26"/>
      <c r="H42" s="26"/>
      <c r="I42" s="26"/>
      <c r="J42" s="26"/>
      <c r="K42" s="23"/>
      <c r="L42" s="69"/>
      <c r="M42" s="46"/>
    </row>
    <row r="43" spans="2:17" ht="15.75" hidden="1" thickBot="1">
      <c r="B43" s="27">
        <f>B41-B42</f>
        <v>7.6949999999999994</v>
      </c>
      <c r="C43" s="113" t="s">
        <v>14</v>
      </c>
      <c r="D43" s="114"/>
      <c r="E43" s="28"/>
      <c r="F43" s="28"/>
      <c r="G43" s="125"/>
      <c r="H43" s="125"/>
      <c r="I43" s="28"/>
      <c r="J43" s="28"/>
    </row>
    <row r="44" spans="2:17" ht="15.75" hidden="1" customHeight="1" thickBot="1">
      <c r="B44" s="29">
        <f>B43/6</f>
        <v>1.2825</v>
      </c>
      <c r="C44" s="122" t="s">
        <v>16</v>
      </c>
      <c r="D44" s="123"/>
      <c r="E44" s="28"/>
      <c r="F44" s="128" t="s">
        <v>27</v>
      </c>
      <c r="G44" s="129"/>
      <c r="H44" s="126" t="s">
        <v>28</v>
      </c>
      <c r="I44" s="127"/>
      <c r="J44" s="73"/>
    </row>
    <row r="45" spans="2:17" ht="15.75" hidden="1" customHeight="1" thickBot="1">
      <c r="B45" s="27">
        <f>B44*24.4%</f>
        <v>0.31292999999999999</v>
      </c>
      <c r="C45" s="113" t="s">
        <v>26</v>
      </c>
      <c r="D45" s="114"/>
      <c r="E45" s="28"/>
      <c r="F45" s="132">
        <f>B44*5%</f>
        <v>6.4125000000000001E-2</v>
      </c>
      <c r="G45" s="133"/>
      <c r="H45" s="130">
        <f>N36</f>
        <v>607</v>
      </c>
      <c r="I45" s="131"/>
      <c r="J45" s="74"/>
      <c r="M45" s="9" t="s">
        <v>19</v>
      </c>
      <c r="N45" s="9" t="s">
        <v>19</v>
      </c>
    </row>
    <row r="46" spans="2:17" hidden="1">
      <c r="B46" s="27">
        <f>B44+B45</f>
        <v>1.5954299999999999</v>
      </c>
      <c r="C46" s="113" t="s">
        <v>18</v>
      </c>
      <c r="D46" s="114"/>
      <c r="E46" s="28"/>
      <c r="F46" s="28"/>
      <c r="G46" s="30"/>
      <c r="H46" s="30"/>
      <c r="I46" s="28"/>
      <c r="J46" s="28"/>
    </row>
    <row r="47" spans="2:17" ht="15.75" hidden="1" customHeight="1" thickBot="1">
      <c r="B47" s="27">
        <f>B46*16%</f>
        <v>0.25526879999999996</v>
      </c>
      <c r="C47" s="113" t="s">
        <v>17</v>
      </c>
      <c r="D47" s="120"/>
      <c r="E47" s="134" t="s">
        <v>21</v>
      </c>
      <c r="F47" s="135"/>
      <c r="G47" s="135"/>
      <c r="H47" s="135"/>
      <c r="I47" s="136"/>
      <c r="J47" s="75"/>
      <c r="N47" s="9" t="s">
        <v>19</v>
      </c>
    </row>
    <row r="48" spans="2:17" ht="15.75" hidden="1" thickBot="1">
      <c r="B48" s="31">
        <f>B46+B47</f>
        <v>1.8506988</v>
      </c>
      <c r="C48" s="113" t="s">
        <v>20</v>
      </c>
      <c r="D48" s="114"/>
      <c r="E48" s="139">
        <f>F45*H45</f>
        <v>38.923875000000002</v>
      </c>
      <c r="F48" s="140"/>
      <c r="G48" s="141"/>
      <c r="H48" s="33" t="s">
        <v>22</v>
      </c>
      <c r="I48" s="28"/>
      <c r="J48" s="28"/>
      <c r="K48" s="9"/>
      <c r="L48" s="9"/>
      <c r="M48" s="9"/>
      <c r="N48" s="9"/>
    </row>
    <row r="49" spans="2:14" ht="15.75" hidden="1" thickBot="1">
      <c r="B49" s="32" t="s">
        <v>19</v>
      </c>
      <c r="C49" s="113" t="s">
        <v>19</v>
      </c>
      <c r="D49" s="114"/>
      <c r="E49" s="28"/>
      <c r="F49" s="28"/>
      <c r="G49" s="28"/>
      <c r="H49" s="28"/>
      <c r="I49" s="28"/>
      <c r="J49" s="28"/>
      <c r="N49" s="9" t="s">
        <v>19</v>
      </c>
    </row>
    <row r="50" spans="2:14">
      <c r="B50" s="28" t="s">
        <v>19</v>
      </c>
      <c r="C50" s="28"/>
      <c r="D50" s="28"/>
      <c r="E50" s="28"/>
      <c r="F50" s="28"/>
      <c r="G50" s="28"/>
      <c r="H50" s="28"/>
      <c r="I50" s="28"/>
      <c r="J50" s="28"/>
    </row>
    <row r="51" spans="2:14" ht="58.5" customHeight="1">
      <c r="B51" s="39" t="s">
        <v>13</v>
      </c>
      <c r="C51" s="115" t="s">
        <v>19</v>
      </c>
      <c r="D51" s="116"/>
      <c r="F51" s="137" t="s">
        <v>30</v>
      </c>
      <c r="G51" s="137"/>
      <c r="H51" s="137"/>
      <c r="I51" s="137"/>
      <c r="J51" s="68"/>
    </row>
    <row r="52" spans="2:14" ht="15.75" thickBot="1">
      <c r="B52" s="40">
        <v>8.1</v>
      </c>
      <c r="C52" s="96" t="s">
        <v>14</v>
      </c>
      <c r="D52" s="96"/>
      <c r="F52" s="138" t="s">
        <v>42</v>
      </c>
      <c r="G52" s="138"/>
      <c r="H52" s="138"/>
      <c r="I52" s="138"/>
      <c r="J52" s="76"/>
      <c r="K52" t="s">
        <v>19</v>
      </c>
    </row>
    <row r="53" spans="2:14" ht="15.75" thickBot="1">
      <c r="B53" s="40">
        <f>B52*5%</f>
        <v>0.40500000000000003</v>
      </c>
      <c r="C53" s="96" t="s">
        <v>15</v>
      </c>
      <c r="D53" s="96"/>
      <c r="E53" s="28"/>
      <c r="F53" s="128" t="s">
        <v>27</v>
      </c>
      <c r="G53" s="129"/>
      <c r="H53" s="126" t="s">
        <v>28</v>
      </c>
      <c r="I53" s="127"/>
      <c r="J53" s="73"/>
    </row>
    <row r="54" spans="2:14" ht="15.75" customHeight="1" thickBot="1">
      <c r="B54" s="40">
        <f>B52-B53</f>
        <v>7.6949999999999994</v>
      </c>
      <c r="C54" s="96" t="s">
        <v>14</v>
      </c>
      <c r="D54" s="96"/>
      <c r="E54" s="28"/>
      <c r="F54" s="142">
        <f>B55*5%</f>
        <v>6.4125000000000001E-2</v>
      </c>
      <c r="G54" s="143"/>
      <c r="H54" s="144">
        <f>N36</f>
        <v>607</v>
      </c>
      <c r="I54" s="145"/>
      <c r="J54" s="74"/>
    </row>
    <row r="55" spans="2:14" ht="15.75" thickBot="1">
      <c r="B55" s="40">
        <f>B54/6</f>
        <v>1.2825</v>
      </c>
      <c r="C55" s="104" t="s">
        <v>16</v>
      </c>
      <c r="D55" s="104"/>
      <c r="E55" s="28"/>
      <c r="F55" s="28"/>
      <c r="G55" s="30"/>
      <c r="H55" s="30"/>
      <c r="I55" s="28"/>
      <c r="J55" s="28"/>
    </row>
    <row r="56" spans="2:14" ht="15.75" thickBot="1">
      <c r="B56" s="40">
        <f>B55*24.4%</f>
        <v>0.31292999999999999</v>
      </c>
      <c r="C56" s="96" t="s">
        <v>26</v>
      </c>
      <c r="D56" s="96"/>
      <c r="E56" s="134" t="s">
        <v>21</v>
      </c>
      <c r="F56" s="135"/>
      <c r="G56" s="135"/>
      <c r="H56" s="135"/>
      <c r="I56" s="136"/>
      <c r="J56" s="75"/>
    </row>
    <row r="57" spans="2:14" ht="15.75" thickBot="1">
      <c r="B57" s="40">
        <f>B55+B56</f>
        <v>1.5954299999999999</v>
      </c>
      <c r="C57" s="96" t="s">
        <v>18</v>
      </c>
      <c r="D57" s="96"/>
      <c r="E57" s="146">
        <f>F54*H54</f>
        <v>38.923875000000002</v>
      </c>
      <c r="F57" s="147"/>
      <c r="G57" s="148"/>
      <c r="H57" s="33" t="s">
        <v>22</v>
      </c>
      <c r="I57" s="28"/>
      <c r="J57" s="28"/>
    </row>
    <row r="58" spans="2:14">
      <c r="B58" s="40">
        <f>B57*16%</f>
        <v>0.25526879999999996</v>
      </c>
      <c r="C58" s="96" t="s">
        <v>17</v>
      </c>
      <c r="D58" s="96"/>
      <c r="E58" s="28"/>
      <c r="F58" s="28"/>
      <c r="G58" s="28"/>
      <c r="H58" s="28"/>
      <c r="I58" s="28"/>
      <c r="J58" s="28"/>
    </row>
    <row r="59" spans="2:14">
      <c r="B59" s="40">
        <f>B57+B58</f>
        <v>1.8506988</v>
      </c>
      <c r="C59" s="96" t="s">
        <v>20</v>
      </c>
      <c r="D59" s="96"/>
      <c r="I59" s="9"/>
      <c r="J59" s="9"/>
    </row>
    <row r="60" spans="2:14">
      <c r="B60" s="57" t="s">
        <v>19</v>
      </c>
      <c r="C60" s="96" t="s">
        <v>19</v>
      </c>
      <c r="D60" s="96"/>
    </row>
    <row r="61" spans="2:14">
      <c r="B61" s="38"/>
    </row>
    <row r="62" spans="2:14" hidden="1">
      <c r="B62" s="38"/>
    </row>
    <row r="63" spans="2:14">
      <c r="B63" s="38"/>
      <c r="E63" s="95">
        <f>E57*3321657.52</f>
        <v>129291782.10129</v>
      </c>
      <c r="F63" s="95"/>
      <c r="G63" s="95"/>
      <c r="H63" s="58" t="s">
        <v>40</v>
      </c>
    </row>
    <row r="64" spans="2:14">
      <c r="B64" s="38"/>
      <c r="I64" s="41"/>
      <c r="J64" s="41"/>
    </row>
    <row r="65" spans="2:14">
      <c r="B65" s="38"/>
    </row>
    <row r="66" spans="2:14">
      <c r="B66" s="38"/>
    </row>
    <row r="68" spans="2:14" ht="15.75">
      <c r="B68" s="35"/>
    </row>
    <row r="69" spans="2:14" ht="15.75">
      <c r="B69" s="34"/>
    </row>
    <row r="70" spans="2:14" ht="191.25">
      <c r="B70" s="56" t="s">
        <v>45</v>
      </c>
      <c r="C70" s="65" t="s">
        <v>37</v>
      </c>
      <c r="D70" s="64" t="s">
        <v>32</v>
      </c>
      <c r="E70" s="64" t="s">
        <v>31</v>
      </c>
      <c r="F70" s="64" t="s">
        <v>36</v>
      </c>
      <c r="G70" s="64" t="s">
        <v>43</v>
      </c>
      <c r="H70" s="64" t="s">
        <v>33</v>
      </c>
      <c r="I70" s="64" t="s">
        <v>34</v>
      </c>
      <c r="J70" s="64"/>
      <c r="K70" s="65" t="s">
        <v>44</v>
      </c>
      <c r="L70" s="65"/>
      <c r="M70" s="64" t="s">
        <v>38</v>
      </c>
    </row>
    <row r="71" spans="2:14">
      <c r="B71" s="43" t="s">
        <v>0</v>
      </c>
      <c r="C71" s="42">
        <v>26</v>
      </c>
      <c r="D71" s="42">
        <v>5</v>
      </c>
      <c r="E71" s="42">
        <v>44</v>
      </c>
      <c r="F71" s="42"/>
      <c r="G71" s="42">
        <v>7</v>
      </c>
      <c r="H71" s="42">
        <v>5</v>
      </c>
      <c r="I71" s="42">
        <v>5</v>
      </c>
      <c r="J71" s="42"/>
      <c r="K71" s="42"/>
      <c r="L71" s="42"/>
      <c r="M71" s="42"/>
      <c r="N71" s="28"/>
    </row>
    <row r="72" spans="2:14">
      <c r="B72" s="66" t="s">
        <v>5</v>
      </c>
      <c r="C72" s="42">
        <v>0</v>
      </c>
      <c r="D72" s="42">
        <v>2</v>
      </c>
      <c r="E72" s="42">
        <v>8</v>
      </c>
      <c r="F72" s="42"/>
      <c r="G72" s="42">
        <v>2</v>
      </c>
      <c r="H72" s="42">
        <v>2</v>
      </c>
      <c r="I72" s="42">
        <v>0</v>
      </c>
      <c r="J72" s="42"/>
      <c r="K72" s="42"/>
      <c r="L72" s="42"/>
      <c r="M72" s="42"/>
      <c r="N72" s="28"/>
    </row>
    <row r="73" spans="2:14" ht="26.25">
      <c r="B73" s="44" t="s">
        <v>6</v>
      </c>
      <c r="C73" s="36">
        <v>126</v>
      </c>
      <c r="D73" s="36">
        <v>38</v>
      </c>
      <c r="E73" s="36">
        <v>128</v>
      </c>
      <c r="F73" s="36"/>
      <c r="G73" s="36">
        <v>27</v>
      </c>
      <c r="H73" s="36">
        <v>22</v>
      </c>
      <c r="I73" s="36">
        <v>11</v>
      </c>
      <c r="J73" s="36"/>
      <c r="K73" s="36"/>
      <c r="L73" s="36"/>
      <c r="M73" s="36"/>
      <c r="N73" s="28"/>
    </row>
    <row r="74" spans="2:14" ht="26.25">
      <c r="B74" s="44" t="s">
        <v>7</v>
      </c>
      <c r="C74" s="36">
        <v>0</v>
      </c>
      <c r="D74" s="36">
        <v>2</v>
      </c>
      <c r="E74" s="36">
        <v>3</v>
      </c>
      <c r="F74" s="36"/>
      <c r="G74" s="36">
        <v>1</v>
      </c>
      <c r="H74" s="36">
        <v>1</v>
      </c>
      <c r="I74" s="36">
        <v>0</v>
      </c>
      <c r="J74" s="36"/>
      <c r="K74" s="36"/>
      <c r="L74" s="36"/>
      <c r="M74" s="36"/>
      <c r="N74" s="54" t="s">
        <v>10</v>
      </c>
    </row>
    <row r="75" spans="2:14">
      <c r="B75" s="37"/>
      <c r="C75" s="36">
        <f t="shared" ref="C75:M75" si="2">SUM(C71:C74)</f>
        <v>152</v>
      </c>
      <c r="D75" s="36">
        <f t="shared" si="2"/>
        <v>47</v>
      </c>
      <c r="E75" s="36">
        <f t="shared" si="2"/>
        <v>183</v>
      </c>
      <c r="F75" s="36">
        <f t="shared" si="2"/>
        <v>0</v>
      </c>
      <c r="G75" s="36">
        <f t="shared" si="2"/>
        <v>37</v>
      </c>
      <c r="H75" s="36">
        <f t="shared" si="2"/>
        <v>30</v>
      </c>
      <c r="I75" s="36">
        <f t="shared" si="2"/>
        <v>16</v>
      </c>
      <c r="J75" s="36"/>
      <c r="K75" s="36">
        <f t="shared" si="2"/>
        <v>0</v>
      </c>
      <c r="L75" s="36"/>
      <c r="M75" s="36">
        <f t="shared" si="2"/>
        <v>0</v>
      </c>
      <c r="N75" s="50">
        <f>SUM(C75:M75)</f>
        <v>465</v>
      </c>
    </row>
    <row r="76" spans="2:14" ht="30">
      <c r="C76" s="26"/>
      <c r="D76" s="26"/>
      <c r="E76" s="26"/>
      <c r="F76" s="26"/>
      <c r="G76" s="26"/>
      <c r="H76" s="26"/>
      <c r="I76" s="26"/>
      <c r="J76" s="26"/>
      <c r="K76" s="53"/>
      <c r="L76" s="53"/>
      <c r="M76" s="52" t="s">
        <v>39</v>
      </c>
      <c r="N76" s="51">
        <f>N75/6</f>
        <v>77.5</v>
      </c>
    </row>
    <row r="77" spans="2:14">
      <c r="C77" s="61"/>
      <c r="D77" s="61"/>
      <c r="E77" s="61"/>
      <c r="F77" s="61"/>
      <c r="G77" s="61"/>
      <c r="H77" s="61"/>
      <c r="I77" s="61"/>
      <c r="J77" s="69"/>
      <c r="K77" s="61"/>
      <c r="L77" s="69"/>
      <c r="M77" s="61"/>
    </row>
    <row r="78" spans="2:14">
      <c r="C78" s="61"/>
      <c r="D78" s="61"/>
      <c r="E78" s="61"/>
      <c r="F78" s="61"/>
      <c r="G78" s="61"/>
      <c r="H78" s="61"/>
      <c r="I78" s="61"/>
      <c r="J78" s="69"/>
      <c r="K78" s="61"/>
      <c r="L78" s="69"/>
      <c r="M78" s="61"/>
    </row>
    <row r="79" spans="2:14">
      <c r="B79" s="63" t="s">
        <v>13</v>
      </c>
      <c r="C79" s="62"/>
      <c r="D79" s="62"/>
      <c r="E79" s="26"/>
      <c r="F79" s="26"/>
      <c r="G79" s="26"/>
      <c r="H79" s="26"/>
      <c r="I79" s="26"/>
      <c r="J79" s="26"/>
      <c r="K79" s="61"/>
      <c r="L79" s="69"/>
      <c r="M79" s="61"/>
    </row>
    <row r="80" spans="2:14">
      <c r="B80" s="15">
        <v>8.1</v>
      </c>
      <c r="C80" s="113" t="s">
        <v>14</v>
      </c>
      <c r="D80" s="114"/>
      <c r="E80" s="26"/>
      <c r="F80" s="26"/>
      <c r="G80" s="26"/>
      <c r="H80" s="26"/>
      <c r="I80" s="26"/>
      <c r="J80" s="26"/>
      <c r="K80" s="61"/>
      <c r="L80" s="69"/>
      <c r="M80" s="61"/>
      <c r="N80" s="15"/>
    </row>
    <row r="81" spans="2:14">
      <c r="B81" s="27">
        <f>B80*5%</f>
        <v>0.40500000000000003</v>
      </c>
      <c r="C81" s="113" t="s">
        <v>15</v>
      </c>
      <c r="D81" s="114"/>
      <c r="E81" s="26"/>
      <c r="F81" s="26"/>
      <c r="G81" s="26"/>
      <c r="H81" s="26"/>
      <c r="I81" s="26"/>
      <c r="J81" s="26"/>
      <c r="K81" s="61"/>
      <c r="L81" s="69"/>
      <c r="M81" s="61"/>
    </row>
    <row r="82" spans="2:14" ht="15.75" thickBot="1">
      <c r="B82" s="27">
        <f>B80-B81</f>
        <v>7.6949999999999994</v>
      </c>
      <c r="C82" s="113" t="s">
        <v>14</v>
      </c>
      <c r="D82" s="114"/>
      <c r="E82" s="28"/>
      <c r="F82" s="28"/>
      <c r="G82" s="125"/>
      <c r="H82" s="125"/>
      <c r="I82" s="28"/>
      <c r="J82" s="28"/>
    </row>
    <row r="83" spans="2:14" ht="15.75" thickBot="1">
      <c r="B83" s="29">
        <f>B82/6</f>
        <v>1.2825</v>
      </c>
      <c r="C83" s="122" t="s">
        <v>16</v>
      </c>
      <c r="D83" s="123"/>
      <c r="E83" s="28"/>
      <c r="F83" s="128" t="s">
        <v>27</v>
      </c>
      <c r="G83" s="129"/>
      <c r="H83" s="126" t="s">
        <v>28</v>
      </c>
      <c r="I83" s="127"/>
      <c r="J83" s="73"/>
    </row>
    <row r="84" spans="2:14" ht="15.75" thickBot="1">
      <c r="B84" s="27">
        <f>B83*24.4%</f>
        <v>0.31292999999999999</v>
      </c>
      <c r="C84" s="113" t="s">
        <v>26</v>
      </c>
      <c r="D84" s="114"/>
      <c r="E84" s="28"/>
      <c r="F84" s="132">
        <f>B83*5%</f>
        <v>6.4125000000000001E-2</v>
      </c>
      <c r="G84" s="133"/>
      <c r="H84" s="130">
        <f>N75</f>
        <v>465</v>
      </c>
      <c r="I84" s="131"/>
      <c r="J84" s="74"/>
      <c r="M84" s="9" t="s">
        <v>19</v>
      </c>
      <c r="N84" s="9" t="s">
        <v>19</v>
      </c>
    </row>
    <row r="85" spans="2:14" ht="15.75" thickBot="1">
      <c r="B85" s="27">
        <f>B83+B84</f>
        <v>1.5954299999999999</v>
      </c>
      <c r="C85" s="113" t="s">
        <v>18</v>
      </c>
      <c r="D85" s="114"/>
      <c r="E85" s="28"/>
      <c r="F85" s="28"/>
      <c r="G85" s="30"/>
      <c r="H85" s="30"/>
      <c r="I85" s="28"/>
      <c r="J85" s="28"/>
    </row>
    <row r="86" spans="2:14" ht="15.75" thickBot="1">
      <c r="B86" s="27">
        <f>B85*16%</f>
        <v>0.25526879999999996</v>
      </c>
      <c r="C86" s="113" t="s">
        <v>17</v>
      </c>
      <c r="D86" s="120"/>
      <c r="E86" s="134" t="s">
        <v>21</v>
      </c>
      <c r="F86" s="135"/>
      <c r="G86" s="135"/>
      <c r="H86" s="135"/>
      <c r="I86" s="136"/>
      <c r="J86" s="75"/>
      <c r="N86" s="9" t="s">
        <v>19</v>
      </c>
    </row>
    <row r="87" spans="2:14" ht="15.75" thickBot="1">
      <c r="B87" s="31">
        <f>B85+B86</f>
        <v>1.8506988</v>
      </c>
      <c r="C87" s="113" t="s">
        <v>20</v>
      </c>
      <c r="D87" s="114"/>
      <c r="E87" s="139">
        <f>F84*H84</f>
        <v>29.818125000000002</v>
      </c>
      <c r="F87" s="140"/>
      <c r="G87" s="141"/>
      <c r="H87" s="33" t="s">
        <v>22</v>
      </c>
      <c r="I87" s="28"/>
      <c r="J87" s="28"/>
      <c r="K87" s="9"/>
      <c r="L87" s="9"/>
      <c r="M87" s="9"/>
      <c r="N87" s="9"/>
    </row>
    <row r="88" spans="2:14" ht="15.75" thickBot="1">
      <c r="B88" s="32" t="s">
        <v>19</v>
      </c>
      <c r="C88" s="113" t="s">
        <v>19</v>
      </c>
      <c r="D88" s="114"/>
      <c r="E88" s="28"/>
      <c r="F88" s="28"/>
      <c r="G88" s="28"/>
      <c r="H88" s="28"/>
      <c r="I88" s="28"/>
      <c r="J88" s="28"/>
      <c r="N88" s="9" t="s">
        <v>19</v>
      </c>
    </row>
    <row r="89" spans="2:14">
      <c r="B89" s="28" t="s">
        <v>19</v>
      </c>
      <c r="C89" s="28"/>
      <c r="D89" s="28"/>
      <c r="E89" s="28"/>
      <c r="F89" s="28"/>
      <c r="G89" s="28"/>
      <c r="H89" s="28"/>
      <c r="I89" s="28"/>
      <c r="J89" s="28"/>
    </row>
    <row r="90" spans="2:14">
      <c r="B90" s="63" t="s">
        <v>13</v>
      </c>
      <c r="C90" s="115" t="s">
        <v>19</v>
      </c>
      <c r="D90" s="116"/>
      <c r="F90" s="137" t="s">
        <v>30</v>
      </c>
      <c r="G90" s="137"/>
      <c r="H90" s="137"/>
      <c r="I90" s="137"/>
      <c r="J90" s="68"/>
    </row>
    <row r="91" spans="2:14" ht="15.75" thickBot="1">
      <c r="B91" s="40">
        <v>8.1</v>
      </c>
      <c r="C91" s="96" t="s">
        <v>14</v>
      </c>
      <c r="D91" s="96"/>
      <c r="F91" s="138" t="s">
        <v>46</v>
      </c>
      <c r="G91" s="138"/>
      <c r="H91" s="138"/>
      <c r="I91" s="138"/>
      <c r="J91" s="76"/>
      <c r="K91" s="58" t="s">
        <v>47</v>
      </c>
      <c r="L91" s="58"/>
    </row>
    <row r="92" spans="2:14" ht="15.75" thickBot="1">
      <c r="B92" s="40">
        <f>B91*5%</f>
        <v>0.40500000000000003</v>
      </c>
      <c r="C92" s="96" t="s">
        <v>15</v>
      </c>
      <c r="D92" s="96"/>
      <c r="E92" s="28"/>
      <c r="F92" s="128" t="s">
        <v>27</v>
      </c>
      <c r="G92" s="129"/>
      <c r="H92" s="126" t="s">
        <v>28</v>
      </c>
      <c r="I92" s="127"/>
      <c r="J92" s="73"/>
    </row>
    <row r="93" spans="2:14" ht="15.75" thickBot="1">
      <c r="B93" s="40">
        <f>B91-B92</f>
        <v>7.6949999999999994</v>
      </c>
      <c r="C93" s="96" t="s">
        <v>14</v>
      </c>
      <c r="D93" s="96"/>
      <c r="E93" s="28"/>
      <c r="F93" s="142">
        <f>B94*5%</f>
        <v>6.4125000000000001E-2</v>
      </c>
      <c r="G93" s="143"/>
      <c r="H93" s="144">
        <f>N75</f>
        <v>465</v>
      </c>
      <c r="I93" s="145"/>
      <c r="J93" s="74"/>
    </row>
    <row r="94" spans="2:14" ht="15.75" thickBot="1">
      <c r="B94" s="40">
        <f>B93/6</f>
        <v>1.2825</v>
      </c>
      <c r="C94" s="104" t="s">
        <v>16</v>
      </c>
      <c r="D94" s="104"/>
      <c r="E94" s="28"/>
      <c r="F94" s="28"/>
      <c r="G94" s="30"/>
      <c r="H94" s="30"/>
      <c r="I94" s="28"/>
      <c r="J94" s="28"/>
    </row>
    <row r="95" spans="2:14" ht="15.75" thickBot="1">
      <c r="B95" s="40">
        <f>B94*24.4%</f>
        <v>0.31292999999999999</v>
      </c>
      <c r="C95" s="96" t="s">
        <v>26</v>
      </c>
      <c r="D95" s="96"/>
      <c r="E95" s="134" t="s">
        <v>21</v>
      </c>
      <c r="F95" s="135"/>
      <c r="G95" s="135"/>
      <c r="H95" s="135"/>
      <c r="I95" s="136"/>
      <c r="J95" s="75"/>
    </row>
    <row r="96" spans="2:14" ht="15.75" thickBot="1">
      <c r="B96" s="40">
        <f>B94+B95</f>
        <v>1.5954299999999999</v>
      </c>
      <c r="C96" s="96" t="s">
        <v>18</v>
      </c>
      <c r="D96" s="96"/>
      <c r="E96" s="146">
        <f>F93*H93</f>
        <v>29.818125000000002</v>
      </c>
      <c r="F96" s="147"/>
      <c r="G96" s="148"/>
      <c r="H96" s="33" t="s">
        <v>22</v>
      </c>
      <c r="I96" s="28"/>
      <c r="J96" s="28"/>
    </row>
    <row r="97" spans="2:10">
      <c r="B97" s="40">
        <f>B96*16%</f>
        <v>0.25526879999999996</v>
      </c>
      <c r="C97" s="96" t="s">
        <v>17</v>
      </c>
      <c r="D97" s="96"/>
      <c r="E97" s="28"/>
      <c r="F97" s="28"/>
      <c r="G97" s="28"/>
      <c r="H97" s="28"/>
      <c r="I97" s="28"/>
      <c r="J97" s="28"/>
    </row>
    <row r="98" spans="2:10">
      <c r="B98" s="40">
        <f>B96+B97</f>
        <v>1.8506988</v>
      </c>
      <c r="C98" s="96" t="s">
        <v>20</v>
      </c>
      <c r="D98" s="96"/>
      <c r="I98" s="9"/>
      <c r="J98" s="9"/>
    </row>
    <row r="99" spans="2:10">
      <c r="B99" s="60" t="s">
        <v>19</v>
      </c>
      <c r="C99" s="96" t="s">
        <v>19</v>
      </c>
      <c r="D99" s="96"/>
    </row>
    <row r="100" spans="2:10">
      <c r="B100" s="61"/>
    </row>
    <row r="101" spans="2:10">
      <c r="B101" s="61"/>
    </row>
    <row r="102" spans="2:10">
      <c r="B102" s="61"/>
      <c r="E102" s="95"/>
      <c r="F102" s="95"/>
      <c r="G102" s="95"/>
      <c r="H102" s="58" t="s">
        <v>40</v>
      </c>
    </row>
    <row r="111" spans="2:10" ht="15.75">
      <c r="B111" s="35"/>
    </row>
    <row r="112" spans="2:10" ht="15.75">
      <c r="B112" s="34"/>
    </row>
    <row r="113" spans="2:14" ht="54" customHeight="1">
      <c r="B113" s="88" t="s">
        <v>54</v>
      </c>
      <c r="C113" s="64" t="s">
        <v>37</v>
      </c>
      <c r="D113" s="64" t="s">
        <v>32</v>
      </c>
      <c r="E113" s="64" t="s">
        <v>31</v>
      </c>
      <c r="F113" s="64" t="s">
        <v>36</v>
      </c>
      <c r="G113" s="64" t="s">
        <v>35</v>
      </c>
      <c r="H113" s="64" t="s">
        <v>33</v>
      </c>
      <c r="I113" s="64" t="s">
        <v>34</v>
      </c>
      <c r="J113" s="64" t="s">
        <v>48</v>
      </c>
      <c r="K113" s="64" t="s">
        <v>12</v>
      </c>
      <c r="L113" s="64" t="s">
        <v>49</v>
      </c>
      <c r="M113" s="64" t="s">
        <v>38</v>
      </c>
    </row>
    <row r="114" spans="2:14" ht="15.95" customHeight="1">
      <c r="B114" s="77" t="s">
        <v>0</v>
      </c>
      <c r="C114" s="42">
        <v>42</v>
      </c>
      <c r="D114" s="42">
        <v>5</v>
      </c>
      <c r="E114" s="42">
        <v>25</v>
      </c>
      <c r="F114" s="42"/>
      <c r="G114" s="42">
        <v>3</v>
      </c>
      <c r="H114" s="42">
        <v>2</v>
      </c>
      <c r="I114" s="42">
        <v>4</v>
      </c>
      <c r="J114" s="42">
        <v>2</v>
      </c>
      <c r="K114" s="42">
        <v>5</v>
      </c>
      <c r="L114" s="42">
        <v>12</v>
      </c>
      <c r="M114" s="42">
        <v>6</v>
      </c>
      <c r="N114" s="28"/>
    </row>
    <row r="115" spans="2:14" ht="15.95" customHeight="1">
      <c r="B115" s="77" t="s">
        <v>5</v>
      </c>
      <c r="C115" s="42">
        <v>4</v>
      </c>
      <c r="D115" s="42">
        <v>2</v>
      </c>
      <c r="E115" s="42">
        <v>8</v>
      </c>
      <c r="F115" s="42"/>
      <c r="G115" s="42">
        <v>2</v>
      </c>
      <c r="H115" s="42">
        <v>0</v>
      </c>
      <c r="I115" s="42">
        <v>4</v>
      </c>
      <c r="J115" s="42">
        <v>2</v>
      </c>
      <c r="K115" s="42">
        <v>0</v>
      </c>
      <c r="L115" s="42">
        <v>8</v>
      </c>
      <c r="M115" s="42">
        <v>4</v>
      </c>
      <c r="N115" s="28"/>
    </row>
    <row r="116" spans="2:14" ht="15.95" customHeight="1">
      <c r="B116" s="78" t="s">
        <v>6</v>
      </c>
      <c r="C116" s="36">
        <v>133</v>
      </c>
      <c r="D116" s="36">
        <v>16</v>
      </c>
      <c r="E116" s="36">
        <v>139</v>
      </c>
      <c r="F116" s="36"/>
      <c r="G116" s="36">
        <v>28</v>
      </c>
      <c r="H116" s="36">
        <v>2</v>
      </c>
      <c r="I116" s="36">
        <v>22</v>
      </c>
      <c r="J116" s="36">
        <v>7</v>
      </c>
      <c r="K116" s="36">
        <v>14</v>
      </c>
      <c r="L116" s="36">
        <v>55</v>
      </c>
      <c r="M116" s="36">
        <v>36</v>
      </c>
      <c r="N116" s="28"/>
    </row>
    <row r="117" spans="2:14" ht="15.95" customHeight="1">
      <c r="B117" s="78" t="s">
        <v>7</v>
      </c>
      <c r="C117" s="36">
        <v>0</v>
      </c>
      <c r="D117" s="36">
        <v>1</v>
      </c>
      <c r="E117" s="36">
        <v>2</v>
      </c>
      <c r="F117" s="36"/>
      <c r="G117" s="36">
        <v>3</v>
      </c>
      <c r="H117" s="36">
        <v>0</v>
      </c>
      <c r="I117" s="36">
        <v>1</v>
      </c>
      <c r="J117" s="36">
        <v>4</v>
      </c>
      <c r="K117" s="36">
        <v>2</v>
      </c>
      <c r="L117" s="36">
        <v>1</v>
      </c>
      <c r="M117" s="36">
        <v>4</v>
      </c>
      <c r="N117" s="54" t="s">
        <v>10</v>
      </c>
    </row>
    <row r="118" spans="2:14">
      <c r="B118" s="37"/>
      <c r="C118" s="36">
        <f>SUM(C114:C117)</f>
        <v>179</v>
      </c>
      <c r="D118" s="36">
        <f>SUM(D114:D117)</f>
        <v>24</v>
      </c>
      <c r="E118" s="36">
        <f>SUM(E114:E117)</f>
        <v>174</v>
      </c>
      <c r="F118" s="36"/>
      <c r="G118" s="36">
        <f t="shared" ref="G118:M118" si="3">SUM(G114:G117)</f>
        <v>36</v>
      </c>
      <c r="H118" s="36">
        <f t="shared" si="3"/>
        <v>4</v>
      </c>
      <c r="I118" s="36">
        <f t="shared" si="3"/>
        <v>31</v>
      </c>
      <c r="J118" s="36">
        <f t="shared" si="3"/>
        <v>15</v>
      </c>
      <c r="K118" s="36">
        <f t="shared" si="3"/>
        <v>21</v>
      </c>
      <c r="L118" s="36">
        <f t="shared" si="3"/>
        <v>76</v>
      </c>
      <c r="M118" s="36">
        <f t="shared" si="3"/>
        <v>50</v>
      </c>
      <c r="N118" s="89">
        <f>SUM(C118:M118)</f>
        <v>610</v>
      </c>
    </row>
    <row r="119" spans="2:14" ht="30">
      <c r="C119" s="26"/>
      <c r="D119" s="26"/>
      <c r="E119" s="26"/>
      <c r="F119" s="26"/>
      <c r="G119" s="26"/>
      <c r="H119" s="26"/>
      <c r="I119" s="26"/>
      <c r="J119" s="26"/>
      <c r="K119" s="53"/>
      <c r="L119" s="53"/>
      <c r="M119" s="52" t="s">
        <v>39</v>
      </c>
      <c r="N119" s="51">
        <f>N118/6</f>
        <v>101.66666666666667</v>
      </c>
    </row>
    <row r="120" spans="2:14"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</row>
    <row r="121" spans="2:14"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</row>
    <row r="122" spans="2:14">
      <c r="B122" s="67" t="s">
        <v>13</v>
      </c>
      <c r="C122" s="113"/>
      <c r="D122" s="114"/>
      <c r="E122" s="26"/>
      <c r="F122" s="26"/>
      <c r="G122" s="26"/>
      <c r="H122" s="26"/>
      <c r="I122" s="26"/>
      <c r="J122" s="26"/>
      <c r="K122" s="69"/>
      <c r="L122" s="69"/>
      <c r="M122" s="69"/>
    </row>
    <row r="123" spans="2:14">
      <c r="B123" s="15">
        <v>8.1</v>
      </c>
      <c r="C123" s="113" t="s">
        <v>14</v>
      </c>
      <c r="D123" s="114"/>
      <c r="E123" s="26"/>
      <c r="F123" s="26"/>
      <c r="G123" s="26"/>
      <c r="H123" s="26"/>
      <c r="I123" s="26"/>
      <c r="J123" s="26"/>
      <c r="K123" s="69"/>
      <c r="L123" s="69"/>
      <c r="M123" s="69"/>
      <c r="N123" s="163"/>
    </row>
    <row r="124" spans="2:14">
      <c r="B124" s="27">
        <f>B123*5%</f>
        <v>0.40500000000000003</v>
      </c>
      <c r="C124" s="113" t="s">
        <v>15</v>
      </c>
      <c r="D124" s="114"/>
      <c r="E124" s="26"/>
      <c r="F124" s="26"/>
      <c r="G124" s="26"/>
      <c r="H124" s="26"/>
      <c r="I124" s="26"/>
      <c r="J124" s="26"/>
      <c r="K124" s="69"/>
      <c r="L124" s="69"/>
      <c r="M124" s="69"/>
    </row>
    <row r="125" spans="2:14" ht="15.75" thickBot="1">
      <c r="B125" s="27">
        <f>B123-B124</f>
        <v>7.6949999999999994</v>
      </c>
      <c r="C125" s="113" t="s">
        <v>14</v>
      </c>
      <c r="D125" s="114"/>
      <c r="E125" s="83"/>
      <c r="F125" s="83"/>
      <c r="G125" s="121"/>
      <c r="H125" s="121"/>
      <c r="I125" s="83"/>
      <c r="J125" s="83"/>
    </row>
    <row r="126" spans="2:14" ht="15.75" customHeight="1" thickBot="1">
      <c r="B126" s="29">
        <f>B125/6</f>
        <v>1.2825</v>
      </c>
      <c r="C126" s="122" t="s">
        <v>16</v>
      </c>
      <c r="D126" s="123"/>
      <c r="E126" s="83"/>
      <c r="F126" s="124">
        <v>0.05</v>
      </c>
      <c r="G126" s="110"/>
      <c r="H126" s="111" t="s">
        <v>28</v>
      </c>
      <c r="I126" s="112"/>
      <c r="J126" s="79"/>
    </row>
    <row r="127" spans="2:14" ht="15.75" thickBot="1">
      <c r="B127" s="27">
        <f>B126*24.4%</f>
        <v>0.31292999999999999</v>
      </c>
      <c r="C127" s="113" t="s">
        <v>26</v>
      </c>
      <c r="D127" s="114"/>
      <c r="E127" s="83"/>
      <c r="F127" s="118">
        <f>B126*5%</f>
        <v>6.4125000000000001E-2</v>
      </c>
      <c r="G127" s="119"/>
      <c r="H127" s="102">
        <f>N118</f>
        <v>610</v>
      </c>
      <c r="I127" s="103"/>
      <c r="J127" s="84"/>
      <c r="M127" s="9" t="s">
        <v>19</v>
      </c>
      <c r="N127" s="9" t="s">
        <v>19</v>
      </c>
    </row>
    <row r="128" spans="2:14" ht="15.75" thickBot="1">
      <c r="B128" s="27">
        <f>B126+B127</f>
        <v>1.5954299999999999</v>
      </c>
      <c r="C128" s="113" t="s">
        <v>18</v>
      </c>
      <c r="D128" s="114"/>
      <c r="E128" s="83"/>
      <c r="F128" s="83"/>
      <c r="G128" s="85"/>
      <c r="H128" s="85"/>
      <c r="I128" s="83"/>
      <c r="J128" s="83"/>
    </row>
    <row r="129" spans="2:14" ht="15.75" customHeight="1" thickBot="1">
      <c r="B129" s="27">
        <f>B128*16%</f>
        <v>0.25526879999999996</v>
      </c>
      <c r="C129" s="113" t="s">
        <v>17</v>
      </c>
      <c r="D129" s="120"/>
      <c r="E129" s="105" t="s">
        <v>21</v>
      </c>
      <c r="F129" s="106"/>
      <c r="G129" s="106"/>
      <c r="H129" s="106"/>
      <c r="I129" s="107"/>
      <c r="J129" s="80"/>
      <c r="N129" s="9" t="s">
        <v>19</v>
      </c>
    </row>
    <row r="130" spans="2:14" ht="15.75" thickBot="1">
      <c r="B130" s="31">
        <f>B128+B129</f>
        <v>1.8506988</v>
      </c>
      <c r="C130" s="113" t="s">
        <v>20</v>
      </c>
      <c r="D130" s="114"/>
      <c r="E130" s="97">
        <f>F127*H127</f>
        <v>39.116250000000001</v>
      </c>
      <c r="F130" s="98"/>
      <c r="G130" s="99"/>
      <c r="H130" s="81" t="s">
        <v>22</v>
      </c>
      <c r="I130" s="83"/>
      <c r="J130" s="83"/>
      <c r="K130" s="9"/>
      <c r="L130" s="9"/>
      <c r="M130" s="9"/>
      <c r="N130" s="9"/>
    </row>
    <row r="131" spans="2:14" ht="15.75" thickBot="1">
      <c r="B131" s="32" t="s">
        <v>19</v>
      </c>
      <c r="C131" s="113" t="s">
        <v>19</v>
      </c>
      <c r="D131" s="114"/>
      <c r="E131" s="83"/>
      <c r="F131" s="83"/>
      <c r="G131" s="83"/>
      <c r="H131" s="83"/>
      <c r="I131" s="83"/>
      <c r="J131" s="83"/>
      <c r="N131" s="9" t="s">
        <v>19</v>
      </c>
    </row>
    <row r="132" spans="2:14">
      <c r="B132" s="28" t="s">
        <v>19</v>
      </c>
      <c r="C132" s="28"/>
      <c r="D132" s="28"/>
      <c r="E132" s="83"/>
      <c r="F132" s="83"/>
      <c r="G132" s="83"/>
      <c r="H132" s="83"/>
      <c r="I132" s="83"/>
      <c r="J132" s="83"/>
    </row>
    <row r="133" spans="2:14" ht="15" customHeight="1">
      <c r="B133" s="90" t="s">
        <v>13</v>
      </c>
      <c r="C133" s="115" t="s">
        <v>19</v>
      </c>
      <c r="D133" s="116"/>
      <c r="E133" s="86"/>
      <c r="F133" s="117" t="s">
        <v>50</v>
      </c>
      <c r="G133" s="117"/>
      <c r="H133" s="117"/>
      <c r="I133" s="117"/>
      <c r="J133" s="87"/>
    </row>
    <row r="134" spans="2:14" ht="15.75" thickBot="1">
      <c r="B134" s="40">
        <v>8.1</v>
      </c>
      <c r="C134" s="114" t="s">
        <v>14</v>
      </c>
      <c r="D134" s="96"/>
      <c r="E134" s="86"/>
      <c r="F134" s="108" t="s">
        <v>55</v>
      </c>
      <c r="G134" s="108"/>
      <c r="H134" s="108"/>
      <c r="I134" s="108"/>
      <c r="J134" s="82"/>
      <c r="K134" t="s">
        <v>19</v>
      </c>
    </row>
    <row r="135" spans="2:14" ht="15.75" customHeight="1" thickBot="1">
      <c r="B135" s="40">
        <f>B134*5%</f>
        <v>0.40500000000000003</v>
      </c>
      <c r="C135" s="114" t="s">
        <v>15</v>
      </c>
      <c r="D135" s="96"/>
      <c r="E135" s="83"/>
      <c r="F135" s="109" t="s">
        <v>27</v>
      </c>
      <c r="G135" s="110"/>
      <c r="H135" s="111" t="s">
        <v>28</v>
      </c>
      <c r="I135" s="112"/>
      <c r="J135" s="79"/>
    </row>
    <row r="136" spans="2:14" ht="15.75" thickBot="1">
      <c r="B136" s="40">
        <f>B134-B135</f>
        <v>7.6949999999999994</v>
      </c>
      <c r="C136" s="114" t="s">
        <v>14</v>
      </c>
      <c r="D136" s="96"/>
      <c r="E136" s="83"/>
      <c r="F136" s="100">
        <f>B137*5%</f>
        <v>6.4125000000000001E-2</v>
      </c>
      <c r="G136" s="101"/>
      <c r="H136" s="102">
        <f>N118</f>
        <v>610</v>
      </c>
      <c r="I136" s="103"/>
      <c r="J136" s="84"/>
    </row>
    <row r="137" spans="2:14" ht="15.75" thickBot="1">
      <c r="B137" s="40">
        <f>B136/6</f>
        <v>1.2825</v>
      </c>
      <c r="C137" s="123" t="s">
        <v>16</v>
      </c>
      <c r="D137" s="104"/>
      <c r="E137" s="83"/>
      <c r="F137" s="83"/>
      <c r="G137" s="85"/>
      <c r="H137" s="85"/>
      <c r="I137" s="83"/>
      <c r="J137" s="83"/>
    </row>
    <row r="138" spans="2:14" ht="15.75" customHeight="1" thickBot="1">
      <c r="B138" s="40">
        <f>B137*24.4%</f>
        <v>0.31292999999999999</v>
      </c>
      <c r="C138" s="114" t="s">
        <v>26</v>
      </c>
      <c r="D138" s="96"/>
      <c r="E138" s="105" t="s">
        <v>21</v>
      </c>
      <c r="F138" s="106"/>
      <c r="G138" s="106"/>
      <c r="H138" s="106"/>
      <c r="I138" s="107"/>
      <c r="J138" s="80"/>
    </row>
    <row r="139" spans="2:14" ht="15.75" thickBot="1">
      <c r="B139" s="40">
        <f>B137+B138</f>
        <v>1.5954299999999999</v>
      </c>
      <c r="C139" s="114" t="s">
        <v>18</v>
      </c>
      <c r="D139" s="96"/>
      <c r="E139" s="97">
        <f>F136*H136</f>
        <v>39.116250000000001</v>
      </c>
      <c r="F139" s="98"/>
      <c r="G139" s="99"/>
      <c r="H139" s="81" t="s">
        <v>22</v>
      </c>
      <c r="I139" s="83"/>
      <c r="J139" s="83"/>
    </row>
    <row r="140" spans="2:14">
      <c r="B140" s="40">
        <f>B139*16%</f>
        <v>0.25526879999999996</v>
      </c>
      <c r="C140" s="114" t="s">
        <v>17</v>
      </c>
      <c r="D140" s="96"/>
      <c r="E140" s="83"/>
      <c r="F140" s="83"/>
      <c r="G140" s="83"/>
      <c r="H140" s="83"/>
      <c r="I140" s="83"/>
      <c r="J140" s="83"/>
    </row>
    <row r="141" spans="2:14">
      <c r="B141" s="40">
        <f>B139+B140</f>
        <v>1.8506988</v>
      </c>
      <c r="C141" s="114" t="s">
        <v>20</v>
      </c>
      <c r="D141" s="96"/>
      <c r="I141" s="9"/>
      <c r="J141" s="9"/>
    </row>
    <row r="142" spans="2:14">
      <c r="B142" s="91" t="s">
        <v>19</v>
      </c>
      <c r="C142" s="114" t="s">
        <v>19</v>
      </c>
      <c r="D142" s="96"/>
    </row>
    <row r="143" spans="2:14">
      <c r="B143" s="69"/>
    </row>
    <row r="144" spans="2:14">
      <c r="B144" s="69"/>
    </row>
  </sheetData>
  <mergeCells count="122">
    <mergeCell ref="C122:D122"/>
    <mergeCell ref="E102:G102"/>
    <mergeCell ref="C96:D96"/>
    <mergeCell ref="E96:G96"/>
    <mergeCell ref="C97:D97"/>
    <mergeCell ref="C98:D98"/>
    <mergeCell ref="C99:D99"/>
    <mergeCell ref="C92:D92"/>
    <mergeCell ref="F92:G92"/>
    <mergeCell ref="H92:I92"/>
    <mergeCell ref="C93:D93"/>
    <mergeCell ref="F93:G93"/>
    <mergeCell ref="H93:I93"/>
    <mergeCell ref="C94:D94"/>
    <mergeCell ref="C95:D95"/>
    <mergeCell ref="E95:I95"/>
    <mergeCell ref="C85:D85"/>
    <mergeCell ref="C86:D86"/>
    <mergeCell ref="E86:I86"/>
    <mergeCell ref="C87:D87"/>
    <mergeCell ref="E87:G87"/>
    <mergeCell ref="C88:D88"/>
    <mergeCell ref="C90:D90"/>
    <mergeCell ref="F90:I90"/>
    <mergeCell ref="C91:D91"/>
    <mergeCell ref="F91:I91"/>
    <mergeCell ref="C80:D80"/>
    <mergeCell ref="C81:D81"/>
    <mergeCell ref="C82:D82"/>
    <mergeCell ref="G82:H82"/>
    <mergeCell ref="C83:D83"/>
    <mergeCell ref="F83:G83"/>
    <mergeCell ref="H83:I83"/>
    <mergeCell ref="C84:D84"/>
    <mergeCell ref="F84:G84"/>
    <mergeCell ref="H84:I84"/>
    <mergeCell ref="C16:D16"/>
    <mergeCell ref="C17:D17"/>
    <mergeCell ref="C18:D18"/>
    <mergeCell ref="C19:D19"/>
    <mergeCell ref="C20:D20"/>
    <mergeCell ref="G18:H18"/>
    <mergeCell ref="F19:G19"/>
    <mergeCell ref="F20:G20"/>
    <mergeCell ref="H19:I19"/>
    <mergeCell ref="H20:I20"/>
    <mergeCell ref="C22:D22"/>
    <mergeCell ref="C23:D23"/>
    <mergeCell ref="C24:D24"/>
    <mergeCell ref="C47:D47"/>
    <mergeCell ref="C46:D46"/>
    <mergeCell ref="C48:D48"/>
    <mergeCell ref="F23:G23"/>
    <mergeCell ref="F22:G22"/>
    <mergeCell ref="C21:D21"/>
    <mergeCell ref="C58:D58"/>
    <mergeCell ref="C59:D59"/>
    <mergeCell ref="C60:D60"/>
    <mergeCell ref="E56:I56"/>
    <mergeCell ref="E57:G57"/>
    <mergeCell ref="C55:D55"/>
    <mergeCell ref="C56:D56"/>
    <mergeCell ref="C51:D51"/>
    <mergeCell ref="C25:D25"/>
    <mergeCell ref="E63:G63"/>
    <mergeCell ref="G43:H43"/>
    <mergeCell ref="C43:D43"/>
    <mergeCell ref="C42:D42"/>
    <mergeCell ref="C41:D41"/>
    <mergeCell ref="H44:I44"/>
    <mergeCell ref="F44:G44"/>
    <mergeCell ref="H45:I45"/>
    <mergeCell ref="F45:G45"/>
    <mergeCell ref="C45:D45"/>
    <mergeCell ref="E47:I47"/>
    <mergeCell ref="C44:D44"/>
    <mergeCell ref="F51:I51"/>
    <mergeCell ref="F52:I52"/>
    <mergeCell ref="C49:D49"/>
    <mergeCell ref="E48:G48"/>
    <mergeCell ref="F53:G53"/>
    <mergeCell ref="H53:I53"/>
    <mergeCell ref="F54:G54"/>
    <mergeCell ref="H54:I54"/>
    <mergeCell ref="C52:D52"/>
    <mergeCell ref="C53:D53"/>
    <mergeCell ref="C54:D54"/>
    <mergeCell ref="C57:D57"/>
    <mergeCell ref="C127:D127"/>
    <mergeCell ref="F127:G127"/>
    <mergeCell ref="H127:I127"/>
    <mergeCell ref="C128:D128"/>
    <mergeCell ref="C129:D129"/>
    <mergeCell ref="E129:I129"/>
    <mergeCell ref="C123:D123"/>
    <mergeCell ref="C124:D124"/>
    <mergeCell ref="C125:D125"/>
    <mergeCell ref="G125:H125"/>
    <mergeCell ref="C126:D126"/>
    <mergeCell ref="F126:G126"/>
    <mergeCell ref="H126:I126"/>
    <mergeCell ref="C134:D134"/>
    <mergeCell ref="F134:I134"/>
    <mergeCell ref="C135:D135"/>
    <mergeCell ref="F135:G135"/>
    <mergeCell ref="H135:I135"/>
    <mergeCell ref="C130:D130"/>
    <mergeCell ref="E130:G130"/>
    <mergeCell ref="C131:D131"/>
    <mergeCell ref="C133:D133"/>
    <mergeCell ref="F133:I133"/>
    <mergeCell ref="C139:D139"/>
    <mergeCell ref="E139:G139"/>
    <mergeCell ref="C140:D140"/>
    <mergeCell ref="C141:D141"/>
    <mergeCell ref="C142:D142"/>
    <mergeCell ref="C136:D136"/>
    <mergeCell ref="F136:G136"/>
    <mergeCell ref="H136:I136"/>
    <mergeCell ref="C137:D137"/>
    <mergeCell ref="C138:D138"/>
    <mergeCell ref="E138:I138"/>
  </mergeCells>
  <pageMargins left="0" right="0" top="0" bottom="0" header="0.31496062992125984" footer="0.31496062992125984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9"/>
  <sheetViews>
    <sheetView topLeftCell="A3" workbookViewId="0">
      <selection activeCell="A4" sqref="A4:N9"/>
    </sheetView>
  </sheetViews>
  <sheetFormatPr baseColWidth="10" defaultRowHeight="15"/>
  <cols>
    <col min="1" max="1" width="12" customWidth="1"/>
    <col min="2" max="2" width="5.28515625" customWidth="1"/>
    <col min="3" max="3" width="13.85546875" customWidth="1"/>
    <col min="4" max="4" width="9.85546875" customWidth="1"/>
    <col min="5" max="5" width="9.28515625" customWidth="1"/>
    <col min="6" max="6" width="10.140625" customWidth="1"/>
    <col min="7" max="7" width="10" customWidth="1"/>
    <col min="8" max="8" width="10.140625" customWidth="1"/>
    <col min="9" max="9" width="8.5703125" customWidth="1"/>
    <col min="10" max="10" width="9.140625" customWidth="1"/>
    <col min="11" max="11" width="0" hidden="1" customWidth="1"/>
    <col min="12" max="12" width="10" customWidth="1"/>
    <col min="13" max="13" width="0" hidden="1" customWidth="1"/>
    <col min="14" max="14" width="10" customWidth="1"/>
  </cols>
  <sheetData>
    <row r="4" spans="2:14" ht="94.5">
      <c r="B4" s="94" t="s">
        <v>51</v>
      </c>
      <c r="C4" s="56" t="s">
        <v>53</v>
      </c>
      <c r="D4" s="45" t="s">
        <v>37</v>
      </c>
      <c r="E4" s="45" t="s">
        <v>32</v>
      </c>
      <c r="F4" s="45" t="s">
        <v>31</v>
      </c>
      <c r="G4" s="45" t="s">
        <v>36</v>
      </c>
      <c r="H4" s="45" t="s">
        <v>35</v>
      </c>
      <c r="I4" s="45" t="s">
        <v>33</v>
      </c>
      <c r="J4" s="45" t="s">
        <v>34</v>
      </c>
      <c r="K4" s="45"/>
      <c r="L4" s="45" t="s">
        <v>12</v>
      </c>
      <c r="M4" s="45"/>
      <c r="N4" s="45" t="s">
        <v>38</v>
      </c>
    </row>
    <row r="5" spans="2:14" ht="26.25">
      <c r="B5" s="94">
        <v>1531</v>
      </c>
      <c r="C5" s="44" t="s">
        <v>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2:14" ht="51.75">
      <c r="B6" s="94">
        <v>909</v>
      </c>
      <c r="C6" s="92" t="s">
        <v>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</row>
    <row r="7" spans="2:14" ht="39">
      <c r="B7" s="94">
        <v>913</v>
      </c>
      <c r="C7" s="44" t="s">
        <v>6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2:14" ht="39">
      <c r="B8" s="94">
        <v>916</v>
      </c>
      <c r="C8" s="44" t="s">
        <v>7</v>
      </c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2:14">
      <c r="C9" s="93" t="s">
        <v>52</v>
      </c>
      <c r="D9" s="36">
        <f t="shared" ref="D9:N9" si="0">SUM(D5:D8)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  <c r="H9" s="36">
        <f t="shared" si="0"/>
        <v>0</v>
      </c>
      <c r="I9" s="36">
        <f t="shared" si="0"/>
        <v>0</v>
      </c>
      <c r="J9" s="36">
        <f t="shared" si="0"/>
        <v>0</v>
      </c>
      <c r="K9" s="36"/>
      <c r="L9" s="36">
        <f t="shared" si="0"/>
        <v>0</v>
      </c>
      <c r="M9" s="36"/>
      <c r="N9" s="36">
        <f t="shared" si="0"/>
        <v>0</v>
      </c>
    </row>
  </sheetData>
  <pageMargins left="0.7" right="0.7" top="0.75" bottom="0.75" header="0.3" footer="0.3"/>
  <pageSetup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ThecnoMacVZLA</cp:lastModifiedBy>
  <cp:lastPrinted>2021-12-27T12:13:13Z</cp:lastPrinted>
  <dcterms:created xsi:type="dcterms:W3CDTF">2021-01-05T17:21:08Z</dcterms:created>
  <dcterms:modified xsi:type="dcterms:W3CDTF">2022-02-15T18:37:50Z</dcterms:modified>
</cp:coreProperties>
</file>