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5315" windowHeight="7620" activeTab="4"/>
  </bookViews>
  <sheets>
    <sheet name="ANALISIS  " sheetId="1" r:id="rId1"/>
    <sheet name="CUADRO FINAL " sheetId="2" r:id="rId2"/>
    <sheet name="Gráfico1" sheetId="4" r:id="rId3"/>
    <sheet name="ANALISI JULIO   NUEVO" sheetId="3" r:id="rId4"/>
    <sheet name="Hoja1" sheetId="5" r:id="rId5"/>
  </sheets>
  <calcPr calcId="144525"/>
</workbook>
</file>

<file path=xl/calcChain.xml><?xml version="1.0" encoding="utf-8"?>
<calcChain xmlns="http://schemas.openxmlformats.org/spreadsheetml/2006/main">
  <c r="F59" i="2" l="1"/>
  <c r="F60" i="2"/>
  <c r="F61" i="2"/>
  <c r="F62" i="2"/>
  <c r="F63" i="2"/>
  <c r="F64" i="2"/>
  <c r="F65" i="2"/>
  <c r="F66" i="2"/>
  <c r="F67" i="2"/>
  <c r="F68" i="2"/>
  <c r="F69" i="2"/>
  <c r="F59" i="3"/>
  <c r="F60" i="3"/>
  <c r="F61" i="3" s="1"/>
  <c r="F58" i="3"/>
  <c r="F54" i="3"/>
  <c r="F511" i="1"/>
  <c r="F57" i="3"/>
  <c r="F56" i="3"/>
  <c r="F55" i="3"/>
  <c r="F53" i="3"/>
  <c r="F52" i="3"/>
  <c r="F51" i="3"/>
  <c r="F50" i="3"/>
  <c r="F49" i="3"/>
  <c r="F48" i="3"/>
  <c r="G53" i="2" l="1"/>
  <c r="I53" i="2" s="1"/>
  <c r="U67" i="2"/>
  <c r="F26" i="3"/>
  <c r="G44" i="2"/>
  <c r="I44" i="2" s="1"/>
  <c r="G45" i="2"/>
  <c r="I45" i="2" s="1"/>
  <c r="G46" i="2"/>
  <c r="I46" i="2" s="1"/>
  <c r="G47" i="2"/>
  <c r="I47" i="2" s="1"/>
  <c r="G48" i="2"/>
  <c r="I48" i="2" s="1"/>
  <c r="G49" i="2"/>
  <c r="I49" i="2" s="1"/>
  <c r="G50" i="2"/>
  <c r="I50" i="2" s="1"/>
  <c r="G51" i="2"/>
  <c r="I51" i="2" s="1"/>
  <c r="G52" i="2"/>
  <c r="I52" i="2" s="1"/>
  <c r="F16" i="3"/>
  <c r="F17" i="3"/>
  <c r="F18" i="3"/>
  <c r="F19" i="3"/>
  <c r="F20" i="3"/>
  <c r="F21" i="3"/>
  <c r="F22" i="3"/>
  <c r="F23" i="3"/>
  <c r="F24" i="3"/>
  <c r="F25" i="3"/>
  <c r="F15" i="3"/>
  <c r="F28" i="3" l="1"/>
  <c r="F29" i="3" s="1"/>
  <c r="F27" i="3"/>
  <c r="Z34" i="2"/>
  <c r="Z33" i="2"/>
  <c r="Z32" i="2"/>
  <c r="Z31" i="2"/>
  <c r="Z30" i="2"/>
  <c r="Z29" i="2"/>
  <c r="Z27" i="2"/>
  <c r="Z26" i="2"/>
  <c r="Z25" i="2"/>
  <c r="Z24" i="2"/>
  <c r="Z23" i="2"/>
  <c r="F514" i="1"/>
  <c r="F513" i="1"/>
  <c r="F512" i="1"/>
  <c r="F510" i="1"/>
  <c r="F509" i="1"/>
  <c r="F508" i="1"/>
  <c r="F507" i="1"/>
  <c r="F506" i="1"/>
  <c r="F505" i="1"/>
  <c r="F504" i="1"/>
  <c r="F503" i="1"/>
  <c r="F30" i="3" l="1"/>
  <c r="F515" i="1"/>
  <c r="F516" i="1"/>
  <c r="F517" i="1" s="1"/>
  <c r="F488" i="1"/>
  <c r="F487" i="1"/>
  <c r="F486" i="1"/>
  <c r="F485" i="1"/>
  <c r="F484" i="1"/>
  <c r="F483" i="1"/>
  <c r="F482" i="1"/>
  <c r="F481" i="1"/>
  <c r="F480" i="1"/>
  <c r="F479" i="1"/>
  <c r="F478" i="1"/>
  <c r="F477" i="1"/>
  <c r="F518" i="1" l="1"/>
  <c r="F489" i="1"/>
  <c r="F490" i="1"/>
  <c r="F491" i="1" s="1"/>
  <c r="F459" i="1"/>
  <c r="F458" i="1"/>
  <c r="F457" i="1"/>
  <c r="F456" i="1"/>
  <c r="F455" i="1"/>
  <c r="F454" i="1"/>
  <c r="F453" i="1"/>
  <c r="F452" i="1"/>
  <c r="F451" i="1"/>
  <c r="F450" i="1"/>
  <c r="F449" i="1"/>
  <c r="F448" i="1"/>
  <c r="F492" i="1" l="1"/>
  <c r="F460" i="1"/>
  <c r="F461" i="1"/>
  <c r="F462" i="1" s="1"/>
  <c r="AT4" i="2"/>
  <c r="AT5" i="2"/>
  <c r="F463" i="1" l="1"/>
  <c r="AT13" i="2"/>
  <c r="AU13" i="2" s="1"/>
  <c r="AU3" i="2"/>
  <c r="AW13" i="2" l="1"/>
  <c r="AT6" i="2"/>
  <c r="AU6" i="2" s="1"/>
  <c r="AT7" i="2"/>
  <c r="AU7" i="2" s="1"/>
  <c r="AT8" i="2"/>
  <c r="AU8" i="2" s="1"/>
  <c r="AT9" i="2"/>
  <c r="AU9" i="2" s="1"/>
  <c r="AT10" i="2"/>
  <c r="AT11" i="2"/>
  <c r="AU11" i="2" s="1"/>
  <c r="AT12" i="2"/>
  <c r="AU12" i="2" s="1"/>
  <c r="AT14" i="2"/>
  <c r="AU14" i="2" s="1"/>
  <c r="AT15" i="2"/>
  <c r="AU15" i="2" s="1"/>
  <c r="AW8" i="2" l="1"/>
  <c r="AW9" i="2"/>
  <c r="AW14" i="2"/>
  <c r="AW12" i="2"/>
  <c r="AW10" i="2"/>
  <c r="AU10" i="2"/>
  <c r="AW5" i="2"/>
  <c r="AU5" i="2"/>
  <c r="AW7" i="2"/>
  <c r="AW15" i="2"/>
  <c r="AW11" i="2"/>
  <c r="AW6" i="2"/>
  <c r="AW4" i="2"/>
  <c r="AU4" i="2"/>
  <c r="F431" i="1"/>
  <c r="F430" i="1"/>
  <c r="F429" i="1"/>
  <c r="F428" i="1"/>
  <c r="F427" i="1"/>
  <c r="F426" i="1"/>
  <c r="F425" i="1"/>
  <c r="F424" i="1"/>
  <c r="F423" i="1"/>
  <c r="F422" i="1"/>
  <c r="F421" i="1"/>
  <c r="F420" i="1"/>
  <c r="F432" i="1" l="1"/>
  <c r="F433" i="1"/>
  <c r="F434" i="1" s="1"/>
  <c r="F380" i="1"/>
  <c r="F379" i="1"/>
  <c r="F378" i="1"/>
  <c r="F377" i="1"/>
  <c r="F376" i="1"/>
  <c r="F375" i="1"/>
  <c r="F374" i="1"/>
  <c r="F373" i="1"/>
  <c r="F372" i="1"/>
  <c r="F371" i="1"/>
  <c r="F370" i="1"/>
  <c r="F369" i="1"/>
  <c r="F435" i="1" l="1"/>
  <c r="F381" i="1"/>
  <c r="F382" i="1"/>
  <c r="F383" i="1" s="1"/>
  <c r="F349" i="1"/>
  <c r="F351" i="1"/>
  <c r="F350" i="1"/>
  <c r="F348" i="1"/>
  <c r="F347" i="1"/>
  <c r="F346" i="1"/>
  <c r="F345" i="1"/>
  <c r="F344" i="1"/>
  <c r="F343" i="1"/>
  <c r="F342" i="1"/>
  <c r="F341" i="1"/>
  <c r="F340" i="1"/>
  <c r="F384" i="1" l="1"/>
  <c r="F353" i="1"/>
  <c r="F354" i="1" s="1"/>
  <c r="F352" i="1"/>
  <c r="F355" i="1" s="1"/>
  <c r="F301" i="1"/>
  <c r="F300" i="1"/>
  <c r="F299" i="1"/>
  <c r="F298" i="1"/>
  <c r="F297" i="1"/>
  <c r="F296" i="1"/>
  <c r="F295" i="1"/>
  <c r="F294" i="1"/>
  <c r="F293" i="1"/>
  <c r="F292" i="1"/>
  <c r="F291" i="1"/>
  <c r="F302" i="1" l="1"/>
  <c r="F303" i="1"/>
  <c r="F304" i="1" s="1"/>
  <c r="F270" i="1"/>
  <c r="F271" i="1"/>
  <c r="F269" i="1"/>
  <c r="F268" i="1"/>
  <c r="F267" i="1"/>
  <c r="F266" i="1"/>
  <c r="F265" i="1"/>
  <c r="F264" i="1"/>
  <c r="F263" i="1"/>
  <c r="F262" i="1"/>
  <c r="F305" i="1" l="1"/>
  <c r="F272" i="1"/>
  <c r="F273" i="1"/>
  <c r="F274" i="1" s="1"/>
  <c r="F241" i="1"/>
  <c r="F240" i="1"/>
  <c r="F239" i="1"/>
  <c r="F238" i="1"/>
  <c r="F237" i="1"/>
  <c r="F236" i="1"/>
  <c r="F235" i="1"/>
  <c r="F234" i="1"/>
  <c r="F233" i="1"/>
  <c r="F275" i="1" l="1"/>
  <c r="F242" i="1"/>
  <c r="F243" i="1"/>
  <c r="F244" i="1" s="1"/>
  <c r="F213" i="1"/>
  <c r="F212" i="1"/>
  <c r="F211" i="1"/>
  <c r="F210" i="1"/>
  <c r="F209" i="1"/>
  <c r="F208" i="1"/>
  <c r="F207" i="1"/>
  <c r="F206" i="1"/>
  <c r="F205" i="1"/>
  <c r="F203" i="1"/>
  <c r="F245" i="1" l="1"/>
  <c r="F215" i="1"/>
  <c r="F216" i="1" s="1"/>
  <c r="F214" i="1"/>
  <c r="F186" i="1"/>
  <c r="F185" i="1"/>
  <c r="F184" i="1"/>
  <c r="F183" i="1"/>
  <c r="F182" i="1"/>
  <c r="F181" i="1"/>
  <c r="F180" i="1"/>
  <c r="F179" i="1"/>
  <c r="F178" i="1"/>
  <c r="F176" i="1"/>
  <c r="F188" i="1" l="1"/>
  <c r="F189" i="1" s="1"/>
  <c r="F217" i="1"/>
  <c r="F187" i="1"/>
  <c r="F157" i="1"/>
  <c r="F158" i="1"/>
  <c r="F156" i="1"/>
  <c r="F155" i="1"/>
  <c r="F154" i="1"/>
  <c r="F153" i="1"/>
  <c r="F152" i="1"/>
  <c r="F151" i="1"/>
  <c r="F150" i="1"/>
  <c r="F190" i="1" l="1"/>
  <c r="F160" i="1"/>
  <c r="F161" i="1" s="1"/>
  <c r="F159" i="1"/>
  <c r="F125" i="1"/>
  <c r="F126" i="1"/>
  <c r="F127" i="1"/>
  <c r="F128" i="1"/>
  <c r="F129" i="1"/>
  <c r="F130" i="1"/>
  <c r="F131" i="1"/>
  <c r="F124" i="1"/>
  <c r="F133" i="1" l="1"/>
  <c r="F134" i="1" s="1"/>
  <c r="F132" i="1"/>
  <c r="F162" i="1"/>
  <c r="F99" i="1"/>
  <c r="F100" i="1"/>
  <c r="F101" i="1"/>
  <c r="F102" i="1"/>
  <c r="F103" i="1"/>
  <c r="F104" i="1"/>
  <c r="F105" i="1"/>
  <c r="F98" i="1"/>
  <c r="F135" i="1" l="1"/>
  <c r="F106" i="1"/>
  <c r="F107" i="1"/>
  <c r="F108" i="1" s="1"/>
  <c r="F75" i="1"/>
  <c r="F76" i="1"/>
  <c r="F77" i="1"/>
  <c r="F78" i="1"/>
  <c r="F79" i="1"/>
  <c r="F80" i="1"/>
  <c r="F74" i="1"/>
  <c r="F109" i="1" l="1"/>
  <c r="F81" i="1"/>
  <c r="F82" i="1"/>
  <c r="F83" i="1" s="1"/>
  <c r="F62" i="1"/>
  <c r="F61" i="1"/>
  <c r="F84" i="1" l="1"/>
  <c r="F63" i="1"/>
  <c r="F47" i="1"/>
  <c r="F46" i="1"/>
  <c r="F48" i="1" l="1"/>
  <c r="F30" i="1"/>
  <c r="F29" i="1"/>
  <c r="F31" i="1" l="1"/>
</calcChain>
</file>

<file path=xl/comments1.xml><?xml version="1.0" encoding="utf-8"?>
<comments xmlns="http://schemas.openxmlformats.org/spreadsheetml/2006/main">
  <authors>
    <author>Tesoreria-12</author>
  </authors>
  <commentList>
    <comment ref="G294" authorId="0">
      <text>
        <r>
          <rPr>
            <sz val="9"/>
            <color indexed="81"/>
            <rFont val="Tahoma"/>
            <family val="2"/>
          </rPr>
          <t xml:space="preserve">se cancela  
</t>
        </r>
      </text>
    </comment>
  </commentList>
</comments>
</file>

<file path=xl/comments2.xml><?xml version="1.0" encoding="utf-8"?>
<comments xmlns="http://schemas.openxmlformats.org/spreadsheetml/2006/main">
  <authors>
    <author>Tesoreria-12</author>
  </authors>
  <commentList>
    <comment ref="AX4" authorId="0">
      <text>
        <r>
          <rPr>
            <b/>
            <sz val="9"/>
            <color indexed="81"/>
            <rFont val="Tahoma"/>
            <family val="2"/>
          </rPr>
          <t xml:space="preserve">PENDIENTE POR CANCELAR LO QUE ESTA  EN MORADO CONTRA NOTA </t>
        </r>
      </text>
    </comment>
  </commentList>
</comments>
</file>

<file path=xl/sharedStrings.xml><?xml version="1.0" encoding="utf-8"?>
<sst xmlns="http://schemas.openxmlformats.org/spreadsheetml/2006/main" count="630" uniqueCount="103">
  <si>
    <t>RAFAEL DARIO MORA RAMIREZ</t>
  </si>
  <si>
    <t>Carretera La Fria</t>
  </si>
  <si>
    <t>Colinas Poso De Rosa</t>
  </si>
  <si>
    <t>RIF-V-13.231.184-2</t>
  </si>
  <si>
    <t>PRODUCTO A CONSIGNACION</t>
  </si>
  <si>
    <t>ACEITE DE OLIVA PREMIUM BLEND 200 ML. IBERIA</t>
  </si>
  <si>
    <t>CDG</t>
  </si>
  <si>
    <t>ACEITE DE OLIVA    IBERIA   DE 1LT</t>
  </si>
  <si>
    <t>AUTO</t>
  </si>
  <si>
    <t>EXQUI</t>
  </si>
  <si>
    <t>MODE</t>
  </si>
  <si>
    <t>CARR</t>
  </si>
  <si>
    <t xml:space="preserve">SAN </t>
  </si>
  <si>
    <t>ROMA</t>
  </si>
  <si>
    <t>VENTAS DESDE EL  7 DE ABRIL 2021</t>
  </si>
  <si>
    <t xml:space="preserve">DESCRICION </t>
  </si>
  <si>
    <t>COSTO POR UNIDAD</t>
  </si>
  <si>
    <t>TOTAL A PAGAR</t>
  </si>
  <si>
    <t xml:space="preserve">TOTAL </t>
  </si>
  <si>
    <t>VENTAS DESDE EL  7  AL  21  DE ABRIL 2021</t>
  </si>
  <si>
    <t>VENTAS POR UNIDAD</t>
  </si>
  <si>
    <t>VENTAS DESDE EL 27 DE  ABRIL AL 10 DE MAYO 2021</t>
  </si>
  <si>
    <t>TOTAL  A PAGAR</t>
  </si>
  <si>
    <t>VENTAS DESDE  EL  11 AL 31   mayo 2021</t>
  </si>
  <si>
    <t xml:space="preserve">SALSA PICANTE  300 ML LA CHINA </t>
  </si>
  <si>
    <t>SALSA DE SOYA 300 ML LA  CHINA</t>
  </si>
  <si>
    <t xml:space="preserve">SALSA AGRIDULCE  300 ML LA CHINA </t>
  </si>
  <si>
    <t>SALSA DE AJO 300 ML LA CHINA</t>
  </si>
  <si>
    <t>SALSA INGLESA  300 ML LA CHINA</t>
  </si>
  <si>
    <t>SUB TOTAL</t>
  </si>
  <si>
    <t xml:space="preserve">IVA </t>
  </si>
  <si>
    <t xml:space="preserve">TOTAL APAGAR </t>
  </si>
  <si>
    <t xml:space="preserve">VENTAS DESDE  EL  1 AL 21 DE JUNIO </t>
  </si>
  <si>
    <t>BASE IMPONIBLE</t>
  </si>
  <si>
    <t>SAN AN</t>
  </si>
  <si>
    <t>Roma</t>
  </si>
  <si>
    <t>SALSA DE SOYA DRAGON  300 ML LA  CHINA</t>
  </si>
  <si>
    <t>VENTAS DESDE EL  7 AL 30 DE SEPTIEMBRE 2021</t>
  </si>
  <si>
    <t xml:space="preserve">AUTOMERCDO EXPRES 2707 </t>
  </si>
  <si>
    <t>EXQUISITECES MODELO</t>
  </si>
  <si>
    <t>HIPER MODELO</t>
  </si>
  <si>
    <t>VENTAS DESDE EL  1 AL 18  DE OCTUBRE 2021</t>
  </si>
  <si>
    <t>VENTAS DESDE EL  19 DE OCTUBRE  AL 05 DE NOVIEMBRE  2021</t>
  </si>
  <si>
    <t xml:space="preserve">SALSA AGRIDULCE  150 ML LA CHINA </t>
  </si>
  <si>
    <t>VENTAS DESDE  EL 19 DE OCTUBRE AL 5 DE NOVIEMBRE 2021</t>
  </si>
  <si>
    <t>VENTAS DESDE EL   6  AL 30 DE NOVIEMBRE 2021</t>
  </si>
  <si>
    <t>VENTAS DESDE EL   1 AL 20 DE DICIEMBRE 2021</t>
  </si>
  <si>
    <t xml:space="preserve">NUMEROS DE NOTAS </t>
  </si>
  <si>
    <t xml:space="preserve">FECHAS DE CORTE </t>
  </si>
  <si>
    <t>ACEITE DE OLIVA PREMIUM BLEND 2L. IBERIA</t>
  </si>
  <si>
    <t>ACEITE DE OLIVA PREMIUM BLEND 2 L. IBERIA</t>
  </si>
  <si>
    <t>VENTAS DESDE EL 20 DE DICIEMBRE2021 AL 18 DE ENERO 2022</t>
  </si>
  <si>
    <t>PEDIDO  18 DE ENERO 2022</t>
  </si>
  <si>
    <t>SAN ANTONIO</t>
  </si>
  <si>
    <t xml:space="preserve"> </t>
  </si>
  <si>
    <t>VENTAS DESDE EL 19 DE ENERO 2022  AL 07 DE FEBRERO 2022</t>
  </si>
  <si>
    <t>SALSA DE SOYA  150 ML LA  CHINA</t>
  </si>
  <si>
    <t>SALSA DE SOYA 150 ML DRAGON LA CHINA</t>
  </si>
  <si>
    <t>SALSA INGLESA 150 ML DRAGON LA CHINA</t>
  </si>
  <si>
    <t>VENTAS DESDE  EL 08 DE FEBRERO  AL  2 DE MARZO 2022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</si>
  <si>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</si>
  <si>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SALSA  DE INGLESA   150 ML  DRAGON </t>
  </si>
  <si>
    <t xml:space="preserve">   </t>
  </si>
  <si>
    <t>AUTOMERCADO EXPRES 2707</t>
  </si>
  <si>
    <t>SALSA DE SOYA CLARA PREMIUN 150ML LA CHINA</t>
  </si>
  <si>
    <t>VENTAS DESDE  EL 03 DE MARZO AL  22 DE MARZO 2022</t>
  </si>
  <si>
    <t>VENTAS DESDE  EL 23 DE MARZO AL  19 DE ABRIL DE 2022</t>
  </si>
  <si>
    <t>SALSA DE SOYA CLARA PREMIUN 150 ML LA CHINA</t>
  </si>
  <si>
    <t>NOTA: PRODUCTOS EN AMARILLO SE SACARON POR NOTA</t>
  </si>
  <si>
    <t>PEDIDO: 21/04</t>
  </si>
  <si>
    <t>EN EL ULTIMO INVENTARIO.</t>
  </si>
  <si>
    <t>VENTAS DESDE  EL 20 DE ABRIL  AL  10  DE MAYO DE 2022</t>
  </si>
  <si>
    <t>TOTAL N</t>
  </si>
  <si>
    <t>PAGAD</t>
  </si>
  <si>
    <t xml:space="preserve"> DIFERE</t>
  </si>
  <si>
    <t>TOTAL</t>
  </si>
  <si>
    <r>
      <rPr>
        <b/>
        <sz val="11"/>
        <color theme="1"/>
        <rFont val="Calibri"/>
        <family val="2"/>
        <scheme val="minor"/>
      </rPr>
      <t>NOTA:</t>
    </r>
    <r>
      <rPr>
        <sz val="11"/>
        <color theme="1"/>
        <rFont val="Calibri"/>
        <family val="2"/>
        <scheme val="minor"/>
      </rPr>
      <t xml:space="preserve"> SE CANCELAl CONTRA NOTA </t>
    </r>
  </si>
  <si>
    <t xml:space="preserve">QUEDANDO  PENDIENTES    POCO INVENTARIO </t>
  </si>
  <si>
    <t>NOTA</t>
  </si>
  <si>
    <t>VENTAS DESDE  EL 11   AL 31 DE DE MAYO DE 2022</t>
  </si>
  <si>
    <t>VENTAS DESDE  EL 1  AL 22 DE JUNIO 2022</t>
  </si>
  <si>
    <t>S</t>
  </si>
  <si>
    <t>pedido 24/6</t>
  </si>
  <si>
    <t>ACEITE DE OLIVA PREMIUM BLEND 2000ML IBERIA</t>
  </si>
  <si>
    <t>SALSA DE SOYA 300ML LA CHINA</t>
  </si>
  <si>
    <t>SALSA INGLESA 300ML LA CHINA</t>
  </si>
  <si>
    <t>SALSA AGRIDULCE 300ML LA CHINA</t>
  </si>
  <si>
    <t>SALSA DE AJO 300ML LA CHINA</t>
  </si>
  <si>
    <t>SALSA AGRIDULCE 150ML LA CHINA</t>
  </si>
  <si>
    <t>SALSA DE AJO 150 ML LA CHINA</t>
  </si>
  <si>
    <t>NUMEROS DE NOTAS JUNIO  2022</t>
  </si>
  <si>
    <t>VENTAS DESDE  23 DE JUNIO  AL 10 DE JULIO  2022</t>
  </si>
  <si>
    <t>VENTAS DESDE  11  AL 21  JULIO 2022</t>
  </si>
  <si>
    <t xml:space="preserve">TOTAL N </t>
  </si>
  <si>
    <t>PAGA</t>
  </si>
  <si>
    <t>DIFE</t>
  </si>
  <si>
    <t>SALSA DE AJO 150  ML LA CHINA</t>
  </si>
  <si>
    <t>SUD TOTAL</t>
  </si>
  <si>
    <t>BASE INPONIBLE</t>
  </si>
  <si>
    <t>SALSA DE SOYA  CLARA PREMIUN 150 ML CHINA</t>
  </si>
  <si>
    <t>VENTAS DESDE  22 DE  JULIO AL 22 DE AGOSTO  2022</t>
  </si>
  <si>
    <t xml:space="preserve">CDG </t>
  </si>
  <si>
    <t xml:space="preserve">PEDIDO/23 DE AGOSTO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</si>
</sst>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Algerian"/>
      <family val="5"/>
    </font>
    <font>
      <b/>
      <sz val="11"/>
      <color theme="1"/>
      <name val="Algerian"/>
      <family val="5"/>
    </font>
    <font>
      <sz val="11"/>
      <color theme="1"/>
      <name val="Algerian"/>
      <family val="5"/>
    </font>
    <font>
      <b/>
      <i/>
      <u/>
      <sz val="12"/>
      <color theme="1"/>
      <name val="Algerian"/>
      <family val="5"/>
    </font>
    <font>
      <b/>
      <sz val="11"/>
      <name val="Algerian"/>
      <family val="5"/>
    </font>
    <font>
      <b/>
      <i/>
      <sz val="11"/>
      <color theme="1"/>
      <name val="Calibri"/>
      <family val="2"/>
      <scheme val="minor"/>
    </font>
    <font>
      <b/>
      <i/>
      <sz val="11"/>
      <color theme="1"/>
      <name val="Algerian"/>
      <family val="5"/>
    </font>
    <font>
      <sz val="11"/>
      <color rgb="FFFF000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i/>
      <sz val="11"/>
      <color theme="1"/>
      <name val="Andalus"/>
      <family val="1"/>
    </font>
    <font>
      <b/>
      <i/>
      <sz val="11"/>
      <color theme="1"/>
      <name val="Andalus"/>
      <family val="1"/>
    </font>
    <font>
      <b/>
      <i/>
      <sz val="12"/>
      <color theme="1"/>
      <name val="Andalus"/>
      <family val="1"/>
    </font>
    <font>
      <sz val="1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color theme="1"/>
      <name val="Andalus"/>
      <family val="1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2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10C064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19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2" xfId="0" applyBorder="1"/>
    <xf numFmtId="0" fontId="0" fillId="0" borderId="1" xfId="0" applyFont="1" applyBorder="1" applyAlignment="1">
      <alignment horizontal="right"/>
    </xf>
    <xf numFmtId="0" fontId="0" fillId="0" borderId="0" xfId="0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Border="1"/>
    <xf numFmtId="0" fontId="1" fillId="0" borderId="5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wrapText="1"/>
    </xf>
    <xf numFmtId="2" fontId="0" fillId="2" borderId="1" xfId="0" applyNumberFormat="1" applyFill="1" applyBorder="1" applyAlignment="1">
      <alignment horizontal="center"/>
    </xf>
    <xf numFmtId="0" fontId="0" fillId="3" borderId="1" xfId="0" applyFill="1" applyBorder="1" applyAlignment="1">
      <alignment horizontal="center" wrapText="1"/>
    </xf>
    <xf numFmtId="0" fontId="0" fillId="4" borderId="1" xfId="0" applyFill="1" applyBorder="1" applyAlignment="1">
      <alignment horizontal="center" wrapText="1"/>
    </xf>
    <xf numFmtId="0" fontId="0" fillId="4" borderId="1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3" borderId="1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0" borderId="3" xfId="0" applyFont="1" applyBorder="1"/>
    <xf numFmtId="2" fontId="0" fillId="5" borderId="1" xfId="0" applyNumberFormat="1" applyFill="1" applyBorder="1" applyAlignment="1">
      <alignment horizontal="center"/>
    </xf>
    <xf numFmtId="0" fontId="0" fillId="5" borderId="1" xfId="0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3" fillId="0" borderId="0" xfId="0" applyFont="1"/>
    <xf numFmtId="0" fontId="4" fillId="0" borderId="0" xfId="0" applyFont="1"/>
    <xf numFmtId="0" fontId="5" fillId="3" borderId="3" xfId="0" applyFont="1" applyFill="1" applyBorder="1"/>
    <xf numFmtId="0" fontId="6" fillId="0" borderId="0" xfId="0" applyFont="1"/>
    <xf numFmtId="0" fontId="7" fillId="0" borderId="0" xfId="0" applyFont="1"/>
    <xf numFmtId="0" fontId="0" fillId="3" borderId="0" xfId="0" applyFont="1" applyFill="1"/>
    <xf numFmtId="0" fontId="0" fillId="0" borderId="1" xfId="0" applyBorder="1" applyAlignment="1"/>
    <xf numFmtId="0" fontId="1" fillId="6" borderId="1" xfId="0" applyFont="1" applyFill="1" applyBorder="1" applyAlignment="1">
      <alignment horizontal="center" wrapText="1"/>
    </xf>
    <xf numFmtId="0" fontId="1" fillId="5" borderId="1" xfId="0" applyFont="1" applyFill="1" applyBorder="1" applyAlignment="1">
      <alignment horizontal="center" wrapText="1"/>
    </xf>
    <xf numFmtId="0" fontId="1" fillId="0" borderId="5" xfId="0" applyFont="1" applyBorder="1" applyAlignment="1">
      <alignment horizontal="center" vertical="center" wrapText="1"/>
    </xf>
    <xf numFmtId="0" fontId="8" fillId="5" borderId="0" xfId="0" applyFont="1" applyFill="1"/>
    <xf numFmtId="0" fontId="1" fillId="0" borderId="0" xfId="0" applyFont="1" applyAlignment="1">
      <alignment wrapText="1"/>
    </xf>
    <xf numFmtId="0" fontId="9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0" fillId="7" borderId="0" xfId="0" applyFill="1" applyAlignment="1">
      <alignment horizontal="center"/>
    </xf>
    <xf numFmtId="0" fontId="9" fillId="0" borderId="2" xfId="0" applyFont="1" applyBorder="1" applyAlignment="1">
      <alignment horizontal="center" wrapText="1"/>
    </xf>
    <xf numFmtId="0" fontId="0" fillId="0" borderId="6" xfId="0" applyBorder="1" applyAlignment="1"/>
    <xf numFmtId="0" fontId="7" fillId="0" borderId="3" xfId="0" applyFont="1" applyBorder="1"/>
    <xf numFmtId="0" fontId="0" fillId="0" borderId="1" xfId="0" applyFill="1" applyBorder="1"/>
    <xf numFmtId="0" fontId="0" fillId="5" borderId="1" xfId="0" applyFill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1" fillId="3" borderId="1" xfId="0" applyFont="1" applyFill="1" applyBorder="1" applyAlignment="1">
      <alignment horizontal="center" wrapText="1"/>
    </xf>
    <xf numFmtId="0" fontId="0" fillId="3" borderId="1" xfId="0" applyFont="1" applyFill="1" applyBorder="1" applyAlignment="1">
      <alignment horizontal="center" vertical="center"/>
    </xf>
    <xf numFmtId="0" fontId="0" fillId="3" borderId="4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/>
    <xf numFmtId="0" fontId="0" fillId="7" borderId="0" xfId="0" applyFont="1" applyFill="1"/>
    <xf numFmtId="0" fontId="9" fillId="0" borderId="1" xfId="0" applyFont="1" applyFill="1" applyBorder="1" applyAlignment="1">
      <alignment horizontal="center" wrapText="1"/>
    </xf>
    <xf numFmtId="0" fontId="1" fillId="8" borderId="1" xfId="0" applyFont="1" applyFill="1" applyBorder="1" applyAlignment="1">
      <alignment horizontal="center" wrapText="1"/>
    </xf>
    <xf numFmtId="0" fontId="0" fillId="8" borderId="1" xfId="0" applyFont="1" applyFill="1" applyBorder="1" applyAlignment="1">
      <alignment horizontal="center" vertical="center"/>
    </xf>
    <xf numFmtId="0" fontId="0" fillId="8" borderId="4" xfId="0" applyFont="1" applyFill="1" applyBorder="1" applyAlignment="1">
      <alignment horizontal="center" vertical="center"/>
    </xf>
    <xf numFmtId="0" fontId="0" fillId="8" borderId="1" xfId="0" applyFont="1" applyFill="1" applyBorder="1" applyAlignment="1">
      <alignment horizontal="center"/>
    </xf>
    <xf numFmtId="0" fontId="10" fillId="9" borderId="3" xfId="0" applyFont="1" applyFill="1" applyBorder="1"/>
    <xf numFmtId="0" fontId="9" fillId="9" borderId="0" xfId="0" applyFont="1" applyFill="1"/>
    <xf numFmtId="2" fontId="0" fillId="3" borderId="1" xfId="0" applyNumberFormat="1" applyFill="1" applyBorder="1" applyAlignment="1">
      <alignment horizontal="center"/>
    </xf>
    <xf numFmtId="2" fontId="0" fillId="0" borderId="0" xfId="0" applyNumberFormat="1"/>
    <xf numFmtId="0" fontId="1" fillId="10" borderId="1" xfId="0" applyFont="1" applyFill="1" applyBorder="1" applyAlignment="1">
      <alignment horizontal="center"/>
    </xf>
    <xf numFmtId="0" fontId="0" fillId="10" borderId="1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0" fillId="9" borderId="1" xfId="0" applyFill="1" applyBorder="1" applyAlignment="1">
      <alignment horizontal="center"/>
    </xf>
    <xf numFmtId="0" fontId="1" fillId="11" borderId="1" xfId="0" applyFont="1" applyFill="1" applyBorder="1" applyAlignment="1">
      <alignment horizontal="center"/>
    </xf>
    <xf numFmtId="0" fontId="0" fillId="11" borderId="1" xfId="0" applyFont="1" applyFill="1" applyBorder="1" applyAlignment="1">
      <alignment horizontal="center"/>
    </xf>
    <xf numFmtId="0" fontId="0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applyFont="1" applyFill="1" applyBorder="1" applyAlignment="1">
      <alignment horizontal="left"/>
    </xf>
    <xf numFmtId="0" fontId="0" fillId="0" borderId="1" xfId="0" applyFill="1" applyBorder="1" applyAlignment="1"/>
    <xf numFmtId="0" fontId="10" fillId="3" borderId="3" xfId="0" applyFont="1" applyFill="1" applyBorder="1"/>
    <xf numFmtId="0" fontId="9" fillId="3" borderId="0" xfId="0" applyFont="1" applyFill="1"/>
    <xf numFmtId="0" fontId="0" fillId="0" borderId="0" xfId="0" applyAlignment="1">
      <alignment horizontal="center"/>
    </xf>
    <xf numFmtId="0" fontId="0" fillId="0" borderId="7" xfId="0" applyFont="1" applyBorder="1" applyAlignment="1">
      <alignment wrapText="1"/>
    </xf>
    <xf numFmtId="0" fontId="0" fillId="0" borderId="7" xfId="0" applyBorder="1"/>
    <xf numFmtId="0" fontId="0" fillId="0" borderId="7" xfId="0" applyFill="1" applyBorder="1"/>
    <xf numFmtId="0" fontId="0" fillId="0" borderId="7" xfId="0" applyFill="1" applyBorder="1" applyAlignment="1"/>
    <xf numFmtId="16" fontId="0" fillId="3" borderId="9" xfId="0" applyNumberFormat="1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0" fillId="0" borderId="8" xfId="0" applyBorder="1" applyAlignment="1">
      <alignment horizontal="center"/>
    </xf>
    <xf numFmtId="16" fontId="0" fillId="3" borderId="10" xfId="0" applyNumberFormat="1" applyFill="1" applyBorder="1" applyAlignment="1">
      <alignment horizontal="center"/>
    </xf>
    <xf numFmtId="16" fontId="0" fillId="3" borderId="11" xfId="0" applyNumberFormat="1" applyFill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11" fillId="0" borderId="7" xfId="0" applyFont="1" applyBorder="1" applyAlignment="1">
      <alignment horizontal="center"/>
    </xf>
    <xf numFmtId="16" fontId="0" fillId="0" borderId="0" xfId="0" applyNumberFormat="1"/>
    <xf numFmtId="0" fontId="11" fillId="0" borderId="8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" fillId="12" borderId="1" xfId="0" applyFont="1" applyFill="1" applyBorder="1" applyAlignment="1">
      <alignment horizontal="center" wrapText="1"/>
    </xf>
    <xf numFmtId="0" fontId="0" fillId="12" borderId="1" xfId="0" applyFont="1" applyFill="1" applyBorder="1" applyAlignment="1">
      <alignment horizontal="center" vertical="center"/>
    </xf>
    <xf numFmtId="0" fontId="0" fillId="12" borderId="4" xfId="0" applyFont="1" applyFill="1" applyBorder="1" applyAlignment="1">
      <alignment horizontal="center" vertical="center"/>
    </xf>
    <xf numFmtId="0" fontId="0" fillId="12" borderId="1" xfId="0" applyFont="1" applyFill="1" applyBorder="1" applyAlignment="1">
      <alignment horizontal="center"/>
    </xf>
    <xf numFmtId="0" fontId="13" fillId="13" borderId="5" xfId="0" applyFont="1" applyFill="1" applyBorder="1"/>
    <xf numFmtId="0" fontId="9" fillId="13" borderId="7" xfId="0" applyFont="1" applyFill="1" applyBorder="1"/>
    <xf numFmtId="0" fontId="0" fillId="13" borderId="2" xfId="0" applyFill="1" applyBorder="1"/>
    <xf numFmtId="0" fontId="0" fillId="0" borderId="1" xfId="0" applyFont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4" xfId="0" applyFont="1" applyBorder="1"/>
    <xf numFmtId="0" fontId="0" fillId="0" borderId="4" xfId="0" applyBorder="1"/>
    <xf numFmtId="0" fontId="3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0" xfId="0" applyFont="1" applyFill="1" applyBorder="1" applyAlignment="1">
      <alignment horizontal="left"/>
    </xf>
    <xf numFmtId="0" fontId="0" fillId="0" borderId="0" xfId="0" applyFill="1" applyBorder="1"/>
    <xf numFmtId="0" fontId="0" fillId="3" borderId="8" xfId="0" applyFill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0" fillId="2" borderId="1" xfId="0" applyFill="1" applyBorder="1"/>
    <xf numFmtId="0" fontId="0" fillId="2" borderId="7" xfId="0" applyFill="1" applyBorder="1"/>
    <xf numFmtId="0" fontId="4" fillId="3" borderId="0" xfId="0" applyFont="1" applyFill="1"/>
    <xf numFmtId="0" fontId="11" fillId="0" borderId="1" xfId="0" applyFont="1" applyFill="1" applyBorder="1" applyAlignment="1">
      <alignment horizontal="center"/>
    </xf>
    <xf numFmtId="0" fontId="16" fillId="0" borderId="1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 wrapText="1"/>
    </xf>
    <xf numFmtId="0" fontId="12" fillId="15" borderId="0" xfId="0" applyFont="1" applyFill="1"/>
    <xf numFmtId="0" fontId="2" fillId="3" borderId="0" xfId="0" applyFont="1" applyFill="1"/>
    <xf numFmtId="0" fontId="1" fillId="13" borderId="1" xfId="0" applyFont="1" applyFill="1" applyBorder="1" applyAlignment="1">
      <alignment horizontal="center" wrapText="1"/>
    </xf>
    <xf numFmtId="0" fontId="0" fillId="13" borderId="1" xfId="0" applyFont="1" applyFill="1" applyBorder="1" applyAlignment="1">
      <alignment horizontal="center" vertical="center"/>
    </xf>
    <xf numFmtId="0" fontId="0" fillId="13" borderId="4" xfId="0" applyFont="1" applyFill="1" applyBorder="1" applyAlignment="1">
      <alignment horizontal="center" vertical="center"/>
    </xf>
    <xf numFmtId="0" fontId="0" fillId="13" borderId="1" xfId="0" applyFont="1" applyFill="1" applyBorder="1" applyAlignment="1">
      <alignment horizontal="center"/>
    </xf>
    <xf numFmtId="0" fontId="0" fillId="3" borderId="1" xfId="0" applyFill="1" applyBorder="1"/>
    <xf numFmtId="0" fontId="0" fillId="3" borderId="1" xfId="0" applyFill="1" applyBorder="1" applyAlignment="1"/>
    <xf numFmtId="0" fontId="0" fillId="3" borderId="4" xfId="0" applyFill="1" applyBorder="1"/>
    <xf numFmtId="0" fontId="0" fillId="3" borderId="8" xfId="0" applyFill="1" applyBorder="1"/>
    <xf numFmtId="0" fontId="0" fillId="8" borderId="11" xfId="0" applyFill="1" applyBorder="1" applyAlignment="1">
      <alignment horizontal="center"/>
    </xf>
    <xf numFmtId="0" fontId="0" fillId="8" borderId="9" xfId="0" applyFill="1" applyBorder="1" applyAlignment="1">
      <alignment horizontal="center"/>
    </xf>
    <xf numFmtId="0" fontId="0" fillId="8" borderId="12" xfId="0" applyFill="1" applyBorder="1" applyAlignment="1">
      <alignment horizontal="center"/>
    </xf>
    <xf numFmtId="0" fontId="0" fillId="8" borderId="10" xfId="0" applyFill="1" applyBorder="1" applyAlignment="1">
      <alignment horizontal="center"/>
    </xf>
    <xf numFmtId="0" fontId="0" fillId="8" borderId="9" xfId="0" applyFill="1" applyBorder="1"/>
    <xf numFmtId="0" fontId="0" fillId="8" borderId="5" xfId="0" applyFill="1" applyBorder="1" applyAlignment="1">
      <alignment horizontal="center"/>
    </xf>
    <xf numFmtId="0" fontId="0" fillId="8" borderId="1" xfId="0" applyFill="1" applyBorder="1" applyAlignment="1">
      <alignment horizontal="center"/>
    </xf>
    <xf numFmtId="16" fontId="0" fillId="3" borderId="0" xfId="0" applyNumberFormat="1" applyFill="1" applyAlignment="1">
      <alignment horizontal="center"/>
    </xf>
    <xf numFmtId="16" fontId="0" fillId="3" borderId="0" xfId="0" applyNumberFormat="1" applyFill="1"/>
    <xf numFmtId="0" fontId="0" fillId="5" borderId="1" xfId="0" applyFont="1" applyFill="1" applyBorder="1" applyAlignment="1">
      <alignment horizontal="center"/>
    </xf>
    <xf numFmtId="0" fontId="0" fillId="17" borderId="14" xfId="0" applyFont="1" applyFill="1" applyBorder="1" applyAlignment="1">
      <alignment horizontal="center"/>
    </xf>
    <xf numFmtId="0" fontId="0" fillId="4" borderId="9" xfId="0" applyFill="1" applyBorder="1" applyAlignment="1">
      <alignment horizontal="center"/>
    </xf>
    <xf numFmtId="0" fontId="0" fillId="4" borderId="11" xfId="0" applyFill="1" applyBorder="1" applyAlignment="1">
      <alignment horizontal="center"/>
    </xf>
    <xf numFmtId="0" fontId="0" fillId="18" borderId="12" xfId="0" applyFill="1" applyBorder="1" applyAlignment="1">
      <alignment horizontal="center"/>
    </xf>
    <xf numFmtId="0" fontId="0" fillId="3" borderId="0" xfId="0" applyFill="1"/>
    <xf numFmtId="0" fontId="0" fillId="5" borderId="1" xfId="0" applyFill="1" applyBorder="1" applyAlignment="1">
      <alignment horizontal="left"/>
    </xf>
    <xf numFmtId="0" fontId="0" fillId="5" borderId="7" xfId="0" applyFill="1" applyBorder="1"/>
    <xf numFmtId="0" fontId="11" fillId="5" borderId="1" xfId="0" applyFont="1" applyFill="1" applyBorder="1" applyAlignment="1">
      <alignment horizontal="center"/>
    </xf>
    <xf numFmtId="0" fontId="11" fillId="5" borderId="8" xfId="0" applyFont="1" applyFill="1" applyBorder="1" applyAlignment="1">
      <alignment horizontal="center"/>
    </xf>
    <xf numFmtId="0" fontId="0" fillId="19" borderId="11" xfId="0" applyFill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0" fillId="19" borderId="10" xfId="0" applyFill="1" applyBorder="1" applyAlignment="1">
      <alignment horizontal="center"/>
    </xf>
    <xf numFmtId="0" fontId="0" fillId="19" borderId="9" xfId="0" applyFill="1" applyBorder="1" applyAlignment="1">
      <alignment horizontal="center"/>
    </xf>
    <xf numFmtId="0" fontId="0" fillId="19" borderId="1" xfId="0" applyFill="1" applyBorder="1" applyAlignment="1">
      <alignment horizontal="center"/>
    </xf>
    <xf numFmtId="0" fontId="0" fillId="13" borderId="1" xfId="0" applyFill="1" applyBorder="1" applyAlignment="1">
      <alignment horizontal="center"/>
    </xf>
    <xf numFmtId="16" fontId="0" fillId="3" borderId="12" xfId="0" applyNumberFormat="1" applyFill="1" applyBorder="1" applyAlignment="1">
      <alignment horizontal="center"/>
    </xf>
    <xf numFmtId="16" fontId="0" fillId="3" borderId="5" xfId="0" applyNumberFormat="1" applyFill="1" applyBorder="1" applyAlignment="1">
      <alignment horizontal="center"/>
    </xf>
    <xf numFmtId="16" fontId="0" fillId="3" borderId="3" xfId="0" applyNumberFormat="1" applyFill="1" applyBorder="1"/>
    <xf numFmtId="16" fontId="0" fillId="3" borderId="13" xfId="0" applyNumberFormat="1" applyFill="1" applyBorder="1"/>
    <xf numFmtId="16" fontId="0" fillId="3" borderId="14" xfId="0" applyNumberFormat="1" applyFill="1" applyBorder="1" applyAlignment="1">
      <alignment horizontal="center"/>
    </xf>
    <xf numFmtId="16" fontId="0" fillId="3" borderId="1" xfId="0" applyNumberFormat="1" applyFill="1" applyBorder="1" applyAlignment="1">
      <alignment horizontal="center"/>
    </xf>
    <xf numFmtId="0" fontId="0" fillId="20" borderId="1" xfId="0" applyFont="1" applyFill="1" applyBorder="1" applyAlignment="1">
      <alignment horizontal="center"/>
    </xf>
    <xf numFmtId="0" fontId="0" fillId="20" borderId="1" xfId="0" applyFill="1" applyBorder="1" applyAlignment="1">
      <alignment horizontal="center"/>
    </xf>
    <xf numFmtId="0" fontId="0" fillId="20" borderId="0" xfId="0" applyFill="1"/>
    <xf numFmtId="0" fontId="0" fillId="7" borderId="1" xfId="0" applyFill="1" applyBorder="1" applyAlignment="1">
      <alignment horizontal="center"/>
    </xf>
    <xf numFmtId="0" fontId="0" fillId="7" borderId="1" xfId="0" applyFill="1" applyBorder="1"/>
    <xf numFmtId="0" fontId="0" fillId="7" borderId="1" xfId="0" applyFont="1" applyFill="1" applyBorder="1" applyAlignment="1">
      <alignment horizontal="center"/>
    </xf>
    <xf numFmtId="0" fontId="0" fillId="7" borderId="1" xfId="0" applyFill="1" applyBorder="1" applyAlignment="1"/>
    <xf numFmtId="0" fontId="20" fillId="8" borderId="1" xfId="0" applyFont="1" applyFill="1" applyBorder="1"/>
    <xf numFmtId="49" fontId="0" fillId="0" borderId="1" xfId="0" applyNumberFormat="1" applyBorder="1"/>
    <xf numFmtId="0" fontId="21" fillId="4" borderId="1" xfId="0" applyFont="1" applyFill="1" applyBorder="1" applyAlignment="1">
      <alignment horizontal="center"/>
    </xf>
    <xf numFmtId="0" fontId="0" fillId="0" borderId="7" xfId="0" applyFont="1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7" xfId="0" applyFont="1" applyFill="1" applyBorder="1" applyAlignment="1">
      <alignment horizontal="left"/>
    </xf>
    <xf numFmtId="0" fontId="0" fillId="0" borderId="6" xfId="0" applyFill="1" applyBorder="1"/>
    <xf numFmtId="0" fontId="0" fillId="4" borderId="1" xfId="0" applyFont="1" applyFill="1" applyBorder="1" applyAlignment="1">
      <alignment horizontal="center"/>
    </xf>
    <xf numFmtId="0" fontId="1" fillId="22" borderId="1" xfId="0" applyFont="1" applyFill="1" applyBorder="1" applyAlignment="1">
      <alignment horizontal="center" wrapText="1"/>
    </xf>
    <xf numFmtId="0" fontId="0" fillId="22" borderId="1" xfId="0" applyFont="1" applyFill="1" applyBorder="1" applyAlignment="1">
      <alignment horizontal="center"/>
    </xf>
    <xf numFmtId="0" fontId="0" fillId="8" borderId="1" xfId="0" applyFill="1" applyBorder="1"/>
    <xf numFmtId="2" fontId="16" fillId="8" borderId="1" xfId="0" applyNumberFormat="1" applyFont="1" applyFill="1" applyBorder="1" applyAlignment="1">
      <alignment horizontal="center"/>
    </xf>
    <xf numFmtId="2" fontId="0" fillId="8" borderId="1" xfId="0" applyNumberFormat="1" applyFill="1" applyBorder="1" applyAlignment="1">
      <alignment horizontal="center"/>
    </xf>
    <xf numFmtId="2" fontId="0" fillId="3" borderId="1" xfId="0" applyNumberFormat="1" applyFont="1" applyFill="1" applyBorder="1" applyAlignment="1">
      <alignment horizontal="center"/>
    </xf>
    <xf numFmtId="49" fontId="0" fillId="0" borderId="4" xfId="0" applyNumberFormat="1" applyBorder="1"/>
    <xf numFmtId="0" fontId="0" fillId="0" borderId="4" xfId="0" applyBorder="1" applyAlignment="1">
      <alignment horizontal="center"/>
    </xf>
    <xf numFmtId="49" fontId="0" fillId="0" borderId="1" xfId="0" applyNumberFormat="1" applyFill="1" applyBorder="1"/>
    <xf numFmtId="16" fontId="0" fillId="3" borderId="1" xfId="0" applyNumberFormat="1" applyFill="1" applyBorder="1"/>
    <xf numFmtId="0" fontId="0" fillId="9" borderId="1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 wrapText="1"/>
    </xf>
    <xf numFmtId="2" fontId="0" fillId="0" borderId="0" xfId="0" applyNumberFormat="1" applyAlignment="1">
      <alignment wrapText="1"/>
    </xf>
    <xf numFmtId="0" fontId="0" fillId="0" borderId="0" xfId="0" applyAlignment="1">
      <alignment horizontal="center" wrapText="1"/>
    </xf>
    <xf numFmtId="0" fontId="7" fillId="0" borderId="1" xfId="0" applyFont="1" applyBorder="1"/>
    <xf numFmtId="0" fontId="19" fillId="13" borderId="0" xfId="0" applyFont="1" applyFill="1" applyBorder="1" applyAlignment="1">
      <alignment horizontal="center"/>
    </xf>
    <xf numFmtId="0" fontId="19" fillId="21" borderId="0" xfId="0" applyFont="1" applyFill="1" applyBorder="1" applyAlignment="1">
      <alignment horizontal="center"/>
    </xf>
    <xf numFmtId="0" fontId="19" fillId="4" borderId="0" xfId="0" applyFont="1" applyFill="1" applyBorder="1" applyAlignment="1">
      <alignment horizontal="center"/>
    </xf>
    <xf numFmtId="0" fontId="15" fillId="16" borderId="0" xfId="0" applyFont="1" applyFill="1" applyBorder="1" applyAlignment="1">
      <alignment horizontal="center"/>
    </xf>
    <xf numFmtId="0" fontId="14" fillId="13" borderId="0" xfId="0" applyFont="1" applyFill="1" applyBorder="1" applyAlignment="1">
      <alignment horizontal="center"/>
    </xf>
    <xf numFmtId="0" fontId="15" fillId="14" borderId="0" xfId="0" applyFont="1" applyFill="1" applyBorder="1" applyAlignment="1">
      <alignment horizontal="center"/>
    </xf>
    <xf numFmtId="0" fontId="19" fillId="3" borderId="0" xfId="0" applyFont="1" applyFill="1" applyBorder="1" applyAlignment="1">
      <alignment horizontal="center"/>
    </xf>
    <xf numFmtId="0" fontId="19" fillId="23" borderId="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10C064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chartsheet" Target="chartsheets/sheet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4.xml"/><Relationship Id="rId4" Type="http://schemas.openxmlformats.org/officeDocument/2006/relationships/worksheet" Target="worksheets/sheet3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V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'ANALISI JULIO   NUEVO'!$C$3:$C$13</c:f>
              <c:strCache>
                <c:ptCount val="1"/>
                <c:pt idx="0">
                  <c:v>PRODUCTO A CONSIGNACION VENTAS DESDE  11  AL 21  JULIO 2022 RAFAEL DARIO MORA RAMIREZ Carretera La Fria Colinas Poso De Rosa</c:v>
                </c:pt>
              </c:strCache>
            </c:strRef>
          </c:tx>
          <c:invertIfNegative val="0"/>
          <c:cat>
            <c:strRef>
              <c:f>'ANALISI JULIO   NUEVO'!$B$14:$B$43</c:f>
              <c:strCache>
                <c:ptCount val="13"/>
                <c:pt idx="0">
                  <c:v>CDG</c:v>
                </c:pt>
                <c:pt idx="1">
                  <c:v>10461</c:v>
                </c:pt>
                <c:pt idx="2">
                  <c:v>14808</c:v>
                </c:pt>
                <c:pt idx="3">
                  <c:v>14809</c:v>
                </c:pt>
                <c:pt idx="4">
                  <c:v>14810</c:v>
                </c:pt>
                <c:pt idx="5">
                  <c:v>14811</c:v>
                </c:pt>
                <c:pt idx="6">
                  <c:v>14812</c:v>
                </c:pt>
                <c:pt idx="7">
                  <c:v>20759</c:v>
                </c:pt>
                <c:pt idx="8">
                  <c:v>15038</c:v>
                </c:pt>
                <c:pt idx="9">
                  <c:v>21717</c:v>
                </c:pt>
                <c:pt idx="10">
                  <c:v>21724</c:v>
                </c:pt>
                <c:pt idx="11">
                  <c:v>22429</c:v>
                </c:pt>
                <c:pt idx="12">
                  <c:v>22539</c:v>
                </c:pt>
              </c:strCache>
            </c:strRef>
          </c:cat>
          <c:val>
            <c:numRef>
              <c:f>'ANALISI JULIO   NUEVO'!$C$14:$C$43</c:f>
              <c:numCache>
                <c:formatCode>General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27">
                  <c:v>0</c:v>
                </c:pt>
                <c:pt idx="28">
                  <c:v>0</c:v>
                </c:pt>
              </c:numCache>
            </c:numRef>
          </c:val>
        </c:ser>
        <c:ser>
          <c:idx val="1"/>
          <c:order val="1"/>
          <c:tx>
            <c:strRef>
              <c:f>'ANALISI JULIO   NUEVO'!$D$3:$D$13</c:f>
              <c:strCache>
                <c:ptCount val="1"/>
                <c:pt idx="0">
                  <c:v>PRODUCTO A CONSIGNACION VENTAS DESDE  11  AL 21  JULIO 2022 RAFAEL DARIO MORA RAMIREZ Carretera La Fria Colinas Poso De Rosa</c:v>
                </c:pt>
              </c:strCache>
            </c:strRef>
          </c:tx>
          <c:invertIfNegative val="0"/>
          <c:cat>
            <c:strRef>
              <c:f>'ANALISI JULIO   NUEVO'!$B$14:$B$43</c:f>
              <c:strCache>
                <c:ptCount val="13"/>
                <c:pt idx="0">
                  <c:v>CDG</c:v>
                </c:pt>
                <c:pt idx="1">
                  <c:v>10461</c:v>
                </c:pt>
                <c:pt idx="2">
                  <c:v>14808</c:v>
                </c:pt>
                <c:pt idx="3">
                  <c:v>14809</c:v>
                </c:pt>
                <c:pt idx="4">
                  <c:v>14810</c:v>
                </c:pt>
                <c:pt idx="5">
                  <c:v>14811</c:v>
                </c:pt>
                <c:pt idx="6">
                  <c:v>14812</c:v>
                </c:pt>
                <c:pt idx="7">
                  <c:v>20759</c:v>
                </c:pt>
                <c:pt idx="8">
                  <c:v>15038</c:v>
                </c:pt>
                <c:pt idx="9">
                  <c:v>21717</c:v>
                </c:pt>
                <c:pt idx="10">
                  <c:v>21724</c:v>
                </c:pt>
                <c:pt idx="11">
                  <c:v>22429</c:v>
                </c:pt>
                <c:pt idx="12">
                  <c:v>22539</c:v>
                </c:pt>
              </c:strCache>
            </c:strRef>
          </c:cat>
          <c:val>
            <c:numRef>
              <c:f>'ANALISI JULIO   NUEVO'!$D$14:$D$43</c:f>
              <c:numCache>
                <c:formatCode>0.00</c:formatCode>
                <c:ptCount val="30"/>
                <c:pt idx="0" formatCode="General">
                  <c:v>0</c:v>
                </c:pt>
                <c:pt idx="1">
                  <c:v>16</c:v>
                </c:pt>
                <c:pt idx="2" formatCode="General">
                  <c:v>1.34</c:v>
                </c:pt>
                <c:pt idx="3" formatCode="General">
                  <c:v>1.34</c:v>
                </c:pt>
                <c:pt idx="4" formatCode="General">
                  <c:v>1.34</c:v>
                </c:pt>
                <c:pt idx="5" formatCode="General">
                  <c:v>1.34</c:v>
                </c:pt>
                <c:pt idx="6" formatCode="General">
                  <c:v>1.34</c:v>
                </c:pt>
                <c:pt idx="7" formatCode="General">
                  <c:v>0.75</c:v>
                </c:pt>
                <c:pt idx="8" formatCode="General">
                  <c:v>1.34</c:v>
                </c:pt>
                <c:pt idx="9" formatCode="General">
                  <c:v>0.75</c:v>
                </c:pt>
                <c:pt idx="10" formatCode="General">
                  <c:v>0.75</c:v>
                </c:pt>
                <c:pt idx="11" formatCode="General">
                  <c:v>0.75</c:v>
                </c:pt>
                <c:pt idx="12" formatCode="General">
                  <c:v>0.75</c:v>
                </c:pt>
              </c:numCache>
            </c:numRef>
          </c:val>
        </c:ser>
        <c:ser>
          <c:idx val="2"/>
          <c:order val="2"/>
          <c:tx>
            <c:strRef>
              <c:f>'ANALISI JULIO   NUEVO'!$E$3:$E$13</c:f>
              <c:strCache>
                <c:ptCount val="1"/>
                <c:pt idx="0">
                  <c:v>PRODUCTO A CONSIGNACION VENTAS DESDE  11  AL 21  JULIO 2022 RAFAEL DARIO MORA RAMIREZ Carretera La Fria Colinas Poso De Rosa</c:v>
                </c:pt>
              </c:strCache>
            </c:strRef>
          </c:tx>
          <c:invertIfNegative val="0"/>
          <c:cat>
            <c:strRef>
              <c:f>'ANALISI JULIO   NUEVO'!$B$14:$B$43</c:f>
              <c:strCache>
                <c:ptCount val="13"/>
                <c:pt idx="0">
                  <c:v>CDG</c:v>
                </c:pt>
                <c:pt idx="1">
                  <c:v>10461</c:v>
                </c:pt>
                <c:pt idx="2">
                  <c:v>14808</c:v>
                </c:pt>
                <c:pt idx="3">
                  <c:v>14809</c:v>
                </c:pt>
                <c:pt idx="4">
                  <c:v>14810</c:v>
                </c:pt>
                <c:pt idx="5">
                  <c:v>14811</c:v>
                </c:pt>
                <c:pt idx="6">
                  <c:v>14812</c:v>
                </c:pt>
                <c:pt idx="7">
                  <c:v>20759</c:v>
                </c:pt>
                <c:pt idx="8">
                  <c:v>15038</c:v>
                </c:pt>
                <c:pt idx="9">
                  <c:v>21717</c:v>
                </c:pt>
                <c:pt idx="10">
                  <c:v>21724</c:v>
                </c:pt>
                <c:pt idx="11">
                  <c:v>22429</c:v>
                </c:pt>
                <c:pt idx="12">
                  <c:v>22539</c:v>
                </c:pt>
              </c:strCache>
            </c:strRef>
          </c:cat>
          <c:val>
            <c:numRef>
              <c:f>'ANALISI JULIO   NUEVO'!$E$14:$E$43</c:f>
              <c:numCache>
                <c:formatCode>General</c:formatCode>
                <c:ptCount val="30"/>
                <c:pt idx="0">
                  <c:v>0</c:v>
                </c:pt>
                <c:pt idx="1">
                  <c:v>3</c:v>
                </c:pt>
                <c:pt idx="2">
                  <c:v>11</c:v>
                </c:pt>
                <c:pt idx="3">
                  <c:v>0</c:v>
                </c:pt>
                <c:pt idx="4">
                  <c:v>9</c:v>
                </c:pt>
                <c:pt idx="5">
                  <c:v>2</c:v>
                </c:pt>
                <c:pt idx="6">
                  <c:v>5</c:v>
                </c:pt>
                <c:pt idx="7">
                  <c:v>16</c:v>
                </c:pt>
                <c:pt idx="8">
                  <c:v>0</c:v>
                </c:pt>
                <c:pt idx="9">
                  <c:v>12</c:v>
                </c:pt>
                <c:pt idx="10">
                  <c:v>6</c:v>
                </c:pt>
                <c:pt idx="11">
                  <c:v>5</c:v>
                </c:pt>
                <c:pt idx="12">
                  <c:v>4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</c:ser>
        <c:ser>
          <c:idx val="3"/>
          <c:order val="3"/>
          <c:tx>
            <c:strRef>
              <c:f>'ANALISI JULIO   NUEVO'!$F$3:$F$13</c:f>
              <c:strCache>
                <c:ptCount val="1"/>
                <c:pt idx="0">
                  <c:v>PRODUCTO A CONSIGNACION VENTAS DESDE  11  AL 21  JULIO 2022 RAFAEL DARIO MORA RAMIREZ Carretera La Fria Colinas Poso De Rosa</c:v>
                </c:pt>
              </c:strCache>
            </c:strRef>
          </c:tx>
          <c:invertIfNegative val="0"/>
          <c:cat>
            <c:strRef>
              <c:f>'ANALISI JULIO   NUEVO'!$B$14:$B$43</c:f>
              <c:strCache>
                <c:ptCount val="13"/>
                <c:pt idx="0">
                  <c:v>CDG</c:v>
                </c:pt>
                <c:pt idx="1">
                  <c:v>10461</c:v>
                </c:pt>
                <c:pt idx="2">
                  <c:v>14808</c:v>
                </c:pt>
                <c:pt idx="3">
                  <c:v>14809</c:v>
                </c:pt>
                <c:pt idx="4">
                  <c:v>14810</c:v>
                </c:pt>
                <c:pt idx="5">
                  <c:v>14811</c:v>
                </c:pt>
                <c:pt idx="6">
                  <c:v>14812</c:v>
                </c:pt>
                <c:pt idx="7">
                  <c:v>20759</c:v>
                </c:pt>
                <c:pt idx="8">
                  <c:v>15038</c:v>
                </c:pt>
                <c:pt idx="9">
                  <c:v>21717</c:v>
                </c:pt>
                <c:pt idx="10">
                  <c:v>21724</c:v>
                </c:pt>
                <c:pt idx="11">
                  <c:v>22429</c:v>
                </c:pt>
                <c:pt idx="12">
                  <c:v>22539</c:v>
                </c:pt>
              </c:strCache>
            </c:strRef>
          </c:cat>
          <c:val>
            <c:numRef>
              <c:f>'ANALISI JULIO   NUEVO'!$F$14:$F$43</c:f>
              <c:numCache>
                <c:formatCode>0.00</c:formatCode>
                <c:ptCount val="30"/>
                <c:pt idx="0" formatCode="General">
                  <c:v>0</c:v>
                </c:pt>
                <c:pt idx="1">
                  <c:v>48</c:v>
                </c:pt>
                <c:pt idx="2">
                  <c:v>14.74</c:v>
                </c:pt>
                <c:pt idx="3">
                  <c:v>0</c:v>
                </c:pt>
                <c:pt idx="4">
                  <c:v>12.06</c:v>
                </c:pt>
                <c:pt idx="5">
                  <c:v>2.68</c:v>
                </c:pt>
                <c:pt idx="6">
                  <c:v>6.7</c:v>
                </c:pt>
                <c:pt idx="7">
                  <c:v>12</c:v>
                </c:pt>
                <c:pt idx="8">
                  <c:v>0</c:v>
                </c:pt>
                <c:pt idx="9">
                  <c:v>9</c:v>
                </c:pt>
                <c:pt idx="10">
                  <c:v>4.5</c:v>
                </c:pt>
                <c:pt idx="11">
                  <c:v>3.75</c:v>
                </c:pt>
                <c:pt idx="12">
                  <c:v>3</c:v>
                </c:pt>
                <c:pt idx="13">
                  <c:v>116.43</c:v>
                </c:pt>
                <c:pt idx="14">
                  <c:v>68.430000000000007</c:v>
                </c:pt>
                <c:pt idx="15">
                  <c:v>10.948800000000002</c:v>
                </c:pt>
                <c:pt idx="16">
                  <c:v>127.37880000000001</c:v>
                </c:pt>
              </c:numCache>
            </c:numRef>
          </c:val>
        </c:ser>
        <c:ser>
          <c:idx val="4"/>
          <c:order val="4"/>
          <c:tx>
            <c:strRef>
              <c:f>'ANALISI JULIO   NUEVO'!$G$3:$G$13</c:f>
              <c:strCache>
                <c:ptCount val="1"/>
                <c:pt idx="0">
                  <c:v>PRODUCTO A CONSIGNACION VENTAS DESDE  11  AL 21  JULIO 2022 RAFAEL DARIO MORA RAMIREZ Carretera La Fria Colinas Poso De Rosa</c:v>
                </c:pt>
              </c:strCache>
            </c:strRef>
          </c:tx>
          <c:invertIfNegative val="0"/>
          <c:cat>
            <c:strRef>
              <c:f>'ANALISI JULIO   NUEVO'!$B$14:$B$43</c:f>
              <c:strCache>
                <c:ptCount val="13"/>
                <c:pt idx="0">
                  <c:v>CDG</c:v>
                </c:pt>
                <c:pt idx="1">
                  <c:v>10461</c:v>
                </c:pt>
                <c:pt idx="2">
                  <c:v>14808</c:v>
                </c:pt>
                <c:pt idx="3">
                  <c:v>14809</c:v>
                </c:pt>
                <c:pt idx="4">
                  <c:v>14810</c:v>
                </c:pt>
                <c:pt idx="5">
                  <c:v>14811</c:v>
                </c:pt>
                <c:pt idx="6">
                  <c:v>14812</c:v>
                </c:pt>
                <c:pt idx="7">
                  <c:v>20759</c:v>
                </c:pt>
                <c:pt idx="8">
                  <c:v>15038</c:v>
                </c:pt>
                <c:pt idx="9">
                  <c:v>21717</c:v>
                </c:pt>
                <c:pt idx="10">
                  <c:v>21724</c:v>
                </c:pt>
                <c:pt idx="11">
                  <c:v>22429</c:v>
                </c:pt>
                <c:pt idx="12">
                  <c:v>22539</c:v>
                </c:pt>
              </c:strCache>
            </c:strRef>
          </c:cat>
          <c:val>
            <c:numRef>
              <c:f>'ANALISI JULIO   NUEVO'!$G$14:$G$43</c:f>
              <c:numCache>
                <c:formatCode>General</c:formatCode>
                <c:ptCount val="30"/>
              </c:numCache>
            </c:numRef>
          </c:val>
        </c:ser>
        <c:ser>
          <c:idx val="5"/>
          <c:order val="5"/>
          <c:tx>
            <c:strRef>
              <c:f>'ANALISI JULIO   NUEVO'!$H$3:$H$13</c:f>
              <c:strCache>
                <c:ptCount val="1"/>
                <c:pt idx="0">
                  <c:v>PRODUCTO A CONSIGNACION VENTAS DESDE  11  AL 21  JULIO 2022 RAFAEL DARIO MORA RAMIREZ Carretera La Fria Colinas Poso De Rosa</c:v>
                </c:pt>
              </c:strCache>
            </c:strRef>
          </c:tx>
          <c:invertIfNegative val="0"/>
          <c:cat>
            <c:strRef>
              <c:f>'ANALISI JULIO   NUEVO'!$B$14:$B$43</c:f>
              <c:strCache>
                <c:ptCount val="13"/>
                <c:pt idx="0">
                  <c:v>CDG</c:v>
                </c:pt>
                <c:pt idx="1">
                  <c:v>10461</c:v>
                </c:pt>
                <c:pt idx="2">
                  <c:v>14808</c:v>
                </c:pt>
                <c:pt idx="3">
                  <c:v>14809</c:v>
                </c:pt>
                <c:pt idx="4">
                  <c:v>14810</c:v>
                </c:pt>
                <c:pt idx="5">
                  <c:v>14811</c:v>
                </c:pt>
                <c:pt idx="6">
                  <c:v>14812</c:v>
                </c:pt>
                <c:pt idx="7">
                  <c:v>20759</c:v>
                </c:pt>
                <c:pt idx="8">
                  <c:v>15038</c:v>
                </c:pt>
                <c:pt idx="9">
                  <c:v>21717</c:v>
                </c:pt>
                <c:pt idx="10">
                  <c:v>21724</c:v>
                </c:pt>
                <c:pt idx="11">
                  <c:v>22429</c:v>
                </c:pt>
                <c:pt idx="12">
                  <c:v>22539</c:v>
                </c:pt>
              </c:strCache>
            </c:strRef>
          </c:cat>
          <c:val>
            <c:numRef>
              <c:f>'ANALISI JULIO   NUEVO'!$H$14:$H$43</c:f>
              <c:numCache>
                <c:formatCode>0.00</c:formatCode>
                <c:ptCount val="30"/>
              </c:numCache>
            </c:numRef>
          </c:val>
        </c:ser>
        <c:ser>
          <c:idx val="6"/>
          <c:order val="6"/>
          <c:tx>
            <c:strRef>
              <c:f>'ANALISI JULIO   NUEVO'!$I$3:$I$13</c:f>
              <c:strCache>
                <c:ptCount val="1"/>
                <c:pt idx="0">
                  <c:v>PRODUCTO A CONSIGNACION VENTAS DESDE  11  AL 21  JULIO 2022 RAFAEL DARIO MORA RAMIREZ Carretera La Fria Colinas Poso De Rosa</c:v>
                </c:pt>
              </c:strCache>
            </c:strRef>
          </c:tx>
          <c:invertIfNegative val="0"/>
          <c:cat>
            <c:strRef>
              <c:f>'ANALISI JULIO   NUEVO'!$B$14:$B$43</c:f>
              <c:strCache>
                <c:ptCount val="13"/>
                <c:pt idx="0">
                  <c:v>CDG</c:v>
                </c:pt>
                <c:pt idx="1">
                  <c:v>10461</c:v>
                </c:pt>
                <c:pt idx="2">
                  <c:v>14808</c:v>
                </c:pt>
                <c:pt idx="3">
                  <c:v>14809</c:v>
                </c:pt>
                <c:pt idx="4">
                  <c:v>14810</c:v>
                </c:pt>
                <c:pt idx="5">
                  <c:v>14811</c:v>
                </c:pt>
                <c:pt idx="6">
                  <c:v>14812</c:v>
                </c:pt>
                <c:pt idx="7">
                  <c:v>20759</c:v>
                </c:pt>
                <c:pt idx="8">
                  <c:v>15038</c:v>
                </c:pt>
                <c:pt idx="9">
                  <c:v>21717</c:v>
                </c:pt>
                <c:pt idx="10">
                  <c:v>21724</c:v>
                </c:pt>
                <c:pt idx="11">
                  <c:v>22429</c:v>
                </c:pt>
                <c:pt idx="12">
                  <c:v>22539</c:v>
                </c:pt>
              </c:strCache>
            </c:strRef>
          </c:cat>
          <c:val>
            <c:numRef>
              <c:f>'ANALISI JULIO   NUEVO'!$I$14:$I$43</c:f>
              <c:numCache>
                <c:formatCode>General</c:formatCode>
                <c:ptCount val="30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1912832"/>
        <c:axId val="92062848"/>
      </c:barChart>
      <c:catAx>
        <c:axId val="91912832"/>
        <c:scaling>
          <c:orientation val="minMax"/>
        </c:scaling>
        <c:delete val="0"/>
        <c:axPos val="b"/>
        <c:majorTickMark val="out"/>
        <c:minorTickMark val="none"/>
        <c:tickLblPos val="nextTo"/>
        <c:crossAx val="92062848"/>
        <c:crosses val="autoZero"/>
        <c:auto val="1"/>
        <c:lblAlgn val="ctr"/>
        <c:lblOffset val="100"/>
        <c:noMultiLvlLbl val="0"/>
      </c:catAx>
      <c:valAx>
        <c:axId val="9206284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9191283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09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361950</xdr:colOff>
      <xdr:row>17</xdr:row>
      <xdr:rowOff>0</xdr:rowOff>
    </xdr:from>
    <xdr:to>
      <xdr:col>2</xdr:col>
      <xdr:colOff>1795463</xdr:colOff>
      <xdr:row>19</xdr:row>
      <xdr:rowOff>257175</xdr:rowOff>
    </xdr:to>
    <xdr:pic>
      <xdr:nvPicPr>
        <xdr:cNvPr id="2" name="1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1950" y="3505200"/>
          <a:ext cx="2638425" cy="638175"/>
        </a:xfrm>
        <a:prstGeom prst="rect">
          <a:avLst/>
        </a:prstGeom>
      </xdr:spPr>
    </xdr:pic>
    <xdr:clientData/>
  </xdr:twoCellAnchor>
  <xdr:twoCellAnchor editAs="oneCell">
    <xdr:from>
      <xdr:col>2</xdr:col>
      <xdr:colOff>9526</xdr:colOff>
      <xdr:row>33</xdr:row>
      <xdr:rowOff>104775</xdr:rowOff>
    </xdr:from>
    <xdr:to>
      <xdr:col>3</xdr:col>
      <xdr:colOff>142875</xdr:colOff>
      <xdr:row>36</xdr:row>
      <xdr:rowOff>28575</xdr:rowOff>
    </xdr:to>
    <xdr:pic>
      <xdr:nvPicPr>
        <xdr:cNvPr id="3" name="2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04901" y="7115175"/>
          <a:ext cx="3552824" cy="495300"/>
        </a:xfrm>
        <a:prstGeom prst="rect">
          <a:avLst/>
        </a:prstGeom>
      </xdr:spPr>
    </xdr:pic>
    <xdr:clientData/>
  </xdr:twoCellAnchor>
  <xdr:twoCellAnchor editAs="oneCell">
    <xdr:from>
      <xdr:col>1</xdr:col>
      <xdr:colOff>400050</xdr:colOff>
      <xdr:row>47</xdr:row>
      <xdr:rowOff>85725</xdr:rowOff>
    </xdr:from>
    <xdr:to>
      <xdr:col>2</xdr:col>
      <xdr:colOff>2578895</xdr:colOff>
      <xdr:row>49</xdr:row>
      <xdr:rowOff>0</xdr:rowOff>
    </xdr:to>
    <xdr:pic>
      <xdr:nvPicPr>
        <xdr:cNvPr id="5" name="4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28700" y="10782300"/>
          <a:ext cx="2933700" cy="495300"/>
        </a:xfrm>
        <a:prstGeom prst="rect">
          <a:avLst/>
        </a:prstGeom>
      </xdr:spPr>
    </xdr:pic>
    <xdr:clientData/>
  </xdr:twoCellAnchor>
  <xdr:twoCellAnchor editAs="oneCell">
    <xdr:from>
      <xdr:col>2</xdr:col>
      <xdr:colOff>142875</xdr:colOff>
      <xdr:row>85</xdr:row>
      <xdr:rowOff>28574</xdr:rowOff>
    </xdr:from>
    <xdr:to>
      <xdr:col>3</xdr:col>
      <xdr:colOff>133350</xdr:colOff>
      <xdr:row>87</xdr:row>
      <xdr:rowOff>152399</xdr:rowOff>
    </xdr:to>
    <xdr:pic>
      <xdr:nvPicPr>
        <xdr:cNvPr id="7" name="6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0" y="17564099"/>
          <a:ext cx="3409950" cy="504825"/>
        </a:xfrm>
        <a:prstGeom prst="rect">
          <a:avLst/>
        </a:prstGeom>
      </xdr:spPr>
    </xdr:pic>
    <xdr:clientData/>
  </xdr:twoCellAnchor>
  <xdr:twoCellAnchor editAs="oneCell">
    <xdr:from>
      <xdr:col>0</xdr:col>
      <xdr:colOff>619125</xdr:colOff>
      <xdr:row>113</xdr:row>
      <xdr:rowOff>19050</xdr:rowOff>
    </xdr:from>
    <xdr:to>
      <xdr:col>2</xdr:col>
      <xdr:colOff>2662238</xdr:colOff>
      <xdr:row>115</xdr:row>
      <xdr:rowOff>142875</xdr:rowOff>
    </xdr:to>
    <xdr:pic>
      <xdr:nvPicPr>
        <xdr:cNvPr id="8" name="7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9125" y="23336250"/>
          <a:ext cx="3409950" cy="504825"/>
        </a:xfrm>
        <a:prstGeom prst="rect">
          <a:avLst/>
        </a:prstGeom>
      </xdr:spPr>
    </xdr:pic>
    <xdr:clientData/>
  </xdr:twoCellAnchor>
  <xdr:oneCellAnchor>
    <xdr:from>
      <xdr:col>2</xdr:col>
      <xdr:colOff>190500</xdr:colOff>
      <xdr:row>136</xdr:row>
      <xdr:rowOff>85725</xdr:rowOff>
    </xdr:from>
    <xdr:ext cx="2133600" cy="628650"/>
    <xdr:pic>
      <xdr:nvPicPr>
        <xdr:cNvPr id="9" name="7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85875" y="28422600"/>
          <a:ext cx="2133600" cy="628650"/>
        </a:xfrm>
        <a:prstGeom prst="rect">
          <a:avLst/>
        </a:prstGeom>
      </xdr:spPr>
    </xdr:pic>
    <xdr:clientData/>
  </xdr:oneCellAnchor>
  <xdr:oneCellAnchor>
    <xdr:from>
      <xdr:col>2</xdr:col>
      <xdr:colOff>333374</xdr:colOff>
      <xdr:row>163</xdr:row>
      <xdr:rowOff>76200</xdr:rowOff>
    </xdr:from>
    <xdr:ext cx="2543175" cy="628650"/>
    <xdr:pic>
      <xdr:nvPicPr>
        <xdr:cNvPr id="10" name="7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28749" y="33813750"/>
          <a:ext cx="2543175" cy="628650"/>
        </a:xfrm>
        <a:prstGeom prst="rect">
          <a:avLst/>
        </a:prstGeom>
      </xdr:spPr>
    </xdr:pic>
    <xdr:clientData/>
  </xdr:oneCellAnchor>
  <xdr:oneCellAnchor>
    <xdr:from>
      <xdr:col>1</xdr:col>
      <xdr:colOff>404812</xdr:colOff>
      <xdr:row>191</xdr:row>
      <xdr:rowOff>35718</xdr:rowOff>
    </xdr:from>
    <xdr:ext cx="2543175" cy="628650"/>
    <xdr:pic>
      <xdr:nvPicPr>
        <xdr:cNvPr id="11" name="7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35843" y="39183468"/>
          <a:ext cx="2543175" cy="628650"/>
        </a:xfrm>
        <a:prstGeom prst="rect">
          <a:avLst/>
        </a:prstGeom>
      </xdr:spPr>
    </xdr:pic>
    <xdr:clientData/>
  </xdr:oneCellAnchor>
  <xdr:oneCellAnchor>
    <xdr:from>
      <xdr:col>2</xdr:col>
      <xdr:colOff>1000124</xdr:colOff>
      <xdr:row>220</xdr:row>
      <xdr:rowOff>166688</xdr:rowOff>
    </xdr:from>
    <xdr:ext cx="3012282" cy="735806"/>
    <xdr:pic>
      <xdr:nvPicPr>
        <xdr:cNvPr id="12" name="7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95499" y="45279469"/>
          <a:ext cx="3012282" cy="735806"/>
        </a:xfrm>
        <a:prstGeom prst="rect">
          <a:avLst/>
        </a:prstGeom>
      </xdr:spPr>
    </xdr:pic>
    <xdr:clientData/>
  </xdr:oneCellAnchor>
  <xdr:oneCellAnchor>
    <xdr:from>
      <xdr:col>2</xdr:col>
      <xdr:colOff>988217</xdr:colOff>
      <xdr:row>250</xdr:row>
      <xdr:rowOff>47626</xdr:rowOff>
    </xdr:from>
    <xdr:ext cx="3012282" cy="735806"/>
    <xdr:pic>
      <xdr:nvPicPr>
        <xdr:cNvPr id="13" name="7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69342" y="51756470"/>
          <a:ext cx="3012282" cy="735806"/>
        </a:xfrm>
        <a:prstGeom prst="rect">
          <a:avLst/>
        </a:prstGeom>
      </xdr:spPr>
    </xdr:pic>
    <xdr:clientData/>
  </xdr:oneCellAnchor>
  <xdr:oneCellAnchor>
    <xdr:from>
      <xdr:col>2</xdr:col>
      <xdr:colOff>3274220</xdr:colOff>
      <xdr:row>280</xdr:row>
      <xdr:rowOff>0</xdr:rowOff>
    </xdr:from>
    <xdr:ext cx="3643312" cy="747713"/>
    <xdr:pic>
      <xdr:nvPicPr>
        <xdr:cNvPr id="14" name="7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76751" y="55816500"/>
          <a:ext cx="3643312" cy="747713"/>
        </a:xfrm>
        <a:prstGeom prst="rect">
          <a:avLst/>
        </a:prstGeom>
      </xdr:spPr>
    </xdr:pic>
    <xdr:clientData/>
  </xdr:oneCellAnchor>
  <xdr:oneCellAnchor>
    <xdr:from>
      <xdr:col>1</xdr:col>
      <xdr:colOff>476249</xdr:colOff>
      <xdr:row>305</xdr:row>
      <xdr:rowOff>59531</xdr:rowOff>
    </xdr:from>
    <xdr:ext cx="3643312" cy="604838"/>
    <xdr:pic>
      <xdr:nvPicPr>
        <xdr:cNvPr id="15" name="7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28687" y="61221937"/>
          <a:ext cx="3643312" cy="604838"/>
        </a:xfrm>
        <a:prstGeom prst="rect">
          <a:avLst/>
        </a:prstGeom>
      </xdr:spPr>
    </xdr:pic>
    <xdr:clientData/>
  </xdr:oneCellAnchor>
  <xdr:oneCellAnchor>
    <xdr:from>
      <xdr:col>2</xdr:col>
      <xdr:colOff>3274220</xdr:colOff>
      <xdr:row>329</xdr:row>
      <xdr:rowOff>0</xdr:rowOff>
    </xdr:from>
    <xdr:ext cx="3643312" cy="747713"/>
    <xdr:pic>
      <xdr:nvPicPr>
        <xdr:cNvPr id="16" name="7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76751" y="55816500"/>
          <a:ext cx="3643312" cy="747713"/>
        </a:xfrm>
        <a:prstGeom prst="rect">
          <a:avLst/>
        </a:prstGeom>
      </xdr:spPr>
    </xdr:pic>
    <xdr:clientData/>
  </xdr:oneCellAnchor>
  <xdr:oneCellAnchor>
    <xdr:from>
      <xdr:col>2</xdr:col>
      <xdr:colOff>3274220</xdr:colOff>
      <xdr:row>358</xdr:row>
      <xdr:rowOff>0</xdr:rowOff>
    </xdr:from>
    <xdr:ext cx="3643312" cy="747713"/>
    <xdr:pic>
      <xdr:nvPicPr>
        <xdr:cNvPr id="17" name="7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83895" y="65103375"/>
          <a:ext cx="3643312" cy="747713"/>
        </a:xfrm>
        <a:prstGeom prst="rect">
          <a:avLst/>
        </a:prstGeom>
      </xdr:spPr>
    </xdr:pic>
    <xdr:clientData/>
  </xdr:oneCellAnchor>
  <xdr:oneCellAnchor>
    <xdr:from>
      <xdr:col>2</xdr:col>
      <xdr:colOff>371474</xdr:colOff>
      <xdr:row>383</xdr:row>
      <xdr:rowOff>95250</xdr:rowOff>
    </xdr:from>
    <xdr:ext cx="3643312" cy="604838"/>
    <xdr:pic>
      <xdr:nvPicPr>
        <xdr:cNvPr id="19" name="7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81149" y="76323825"/>
          <a:ext cx="3643312" cy="604838"/>
        </a:xfrm>
        <a:prstGeom prst="rect">
          <a:avLst/>
        </a:prstGeom>
      </xdr:spPr>
    </xdr:pic>
    <xdr:clientData/>
  </xdr:oneCellAnchor>
  <xdr:oneCellAnchor>
    <xdr:from>
      <xdr:col>2</xdr:col>
      <xdr:colOff>16670</xdr:colOff>
      <xdr:row>490</xdr:row>
      <xdr:rowOff>66675</xdr:rowOff>
    </xdr:from>
    <xdr:ext cx="3643312" cy="747713"/>
    <xdr:pic>
      <xdr:nvPicPr>
        <xdr:cNvPr id="18" name="7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26345" y="93316425"/>
          <a:ext cx="3643312" cy="747713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oneCellAnchor>
  <xdr:oneCellAnchor>
    <xdr:from>
      <xdr:col>2</xdr:col>
      <xdr:colOff>3105150</xdr:colOff>
      <xdr:row>436</xdr:row>
      <xdr:rowOff>38100</xdr:rowOff>
    </xdr:from>
    <xdr:ext cx="3643312" cy="747713"/>
    <xdr:pic>
      <xdr:nvPicPr>
        <xdr:cNvPr id="21" name="7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14825" y="81991200"/>
          <a:ext cx="3643312" cy="747713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306537" cy="6082018"/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219074</xdr:colOff>
      <xdr:row>0</xdr:row>
      <xdr:rowOff>142875</xdr:rowOff>
    </xdr:from>
    <xdr:ext cx="3743325" cy="747713"/>
    <xdr:pic>
      <xdr:nvPicPr>
        <xdr:cNvPr id="2" name="7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76399" y="142875"/>
          <a:ext cx="3743325" cy="747713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oneCellAnchor>
  <xdr:oneCellAnchor>
    <xdr:from>
      <xdr:col>2</xdr:col>
      <xdr:colOff>552450</xdr:colOff>
      <xdr:row>34</xdr:row>
      <xdr:rowOff>171450</xdr:rowOff>
    </xdr:from>
    <xdr:ext cx="3743325" cy="747713"/>
    <xdr:pic>
      <xdr:nvPicPr>
        <xdr:cNvPr id="3" name="7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09775" y="6962775"/>
          <a:ext cx="3743325" cy="747713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2343149</xdr:colOff>
      <xdr:row>1</xdr:row>
      <xdr:rowOff>152400</xdr:rowOff>
    </xdr:from>
    <xdr:ext cx="2733675" cy="747713"/>
    <xdr:pic>
      <xdr:nvPicPr>
        <xdr:cNvPr id="2" name="7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29149" y="342900"/>
          <a:ext cx="2733675" cy="747713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3" tint="0.39997558519241921"/>
  </sheetPr>
  <dimension ref="A1:Q518"/>
  <sheetViews>
    <sheetView topLeftCell="A487" zoomScaleNormal="100" workbookViewId="0">
      <selection activeCell="J501" sqref="J501"/>
    </sheetView>
  </sheetViews>
  <sheetFormatPr baseColWidth="10" defaultRowHeight="15" x14ac:dyDescent="0.25"/>
  <cols>
    <col min="1" max="1" width="6.85546875" customWidth="1"/>
    <col min="2" max="2" width="11.28515625" style="74" customWidth="1"/>
    <col min="3" max="3" width="51.28515625" customWidth="1"/>
    <col min="4" max="4" width="17.7109375" customWidth="1"/>
    <col min="5" max="5" width="16" customWidth="1"/>
    <col min="6" max="6" width="12.42578125" customWidth="1"/>
    <col min="7" max="8" width="8.5703125" customWidth="1"/>
    <col min="9" max="9" width="13.42578125" customWidth="1"/>
    <col min="10" max="10" width="12.28515625" customWidth="1"/>
    <col min="11" max="11" width="47" customWidth="1"/>
    <col min="12" max="12" width="14.140625" customWidth="1"/>
    <col min="13" max="13" width="14.85546875" customWidth="1"/>
    <col min="14" max="14" width="11" customWidth="1"/>
    <col min="15" max="15" width="9.7109375" hidden="1" customWidth="1"/>
    <col min="16" max="16" width="11.42578125" hidden="1" customWidth="1"/>
    <col min="17" max="19" width="11.42578125" customWidth="1"/>
  </cols>
  <sheetData>
    <row r="1" spans="2:17" x14ac:dyDescent="0.25">
      <c r="C1" s="1"/>
      <c r="D1" s="1"/>
      <c r="E1" s="1"/>
    </row>
    <row r="2" spans="2:17" x14ac:dyDescent="0.25">
      <c r="C2" s="1" t="s">
        <v>0</v>
      </c>
    </row>
    <row r="3" spans="2:17" ht="22.5" thickBot="1" x14ac:dyDescent="0.4">
      <c r="C3" t="s">
        <v>1</v>
      </c>
      <c r="K3" s="26" t="s">
        <v>4</v>
      </c>
    </row>
    <row r="4" spans="2:17" ht="16.5" thickBot="1" x14ac:dyDescent="0.3">
      <c r="C4" t="s">
        <v>2</v>
      </c>
      <c r="K4" s="27" t="s">
        <v>52</v>
      </c>
    </row>
    <row r="5" spans="2:17" ht="15.75" x14ac:dyDescent="0.25">
      <c r="C5" t="s">
        <v>3</v>
      </c>
      <c r="K5" s="28"/>
    </row>
    <row r="6" spans="2:17" ht="15.75" x14ac:dyDescent="0.25">
      <c r="K6" s="28"/>
    </row>
    <row r="7" spans="2:17" ht="21" x14ac:dyDescent="0.35">
      <c r="C7" s="2" t="s">
        <v>4</v>
      </c>
      <c r="D7" s="2"/>
      <c r="E7" s="2"/>
      <c r="J7" s="25"/>
      <c r="K7" s="29" t="s">
        <v>0</v>
      </c>
    </row>
    <row r="8" spans="2:17" ht="18" thickBot="1" x14ac:dyDescent="0.35">
      <c r="C8" s="1" t="s">
        <v>5</v>
      </c>
      <c r="D8" s="1"/>
      <c r="E8" s="1"/>
      <c r="F8" s="1"/>
      <c r="J8" s="25"/>
      <c r="K8" s="29" t="s">
        <v>1</v>
      </c>
      <c r="L8" s="39"/>
    </row>
    <row r="9" spans="2:17" ht="31.5" thickBot="1" x14ac:dyDescent="0.35">
      <c r="C9" t="s">
        <v>14</v>
      </c>
      <c r="J9" s="25"/>
      <c r="K9" s="42" t="s">
        <v>2</v>
      </c>
      <c r="L9" s="40" t="s">
        <v>38</v>
      </c>
      <c r="M9" s="37" t="s">
        <v>39</v>
      </c>
      <c r="N9" s="37" t="s">
        <v>40</v>
      </c>
      <c r="O9" s="37" t="s">
        <v>34</v>
      </c>
      <c r="P9" s="53" t="s">
        <v>35</v>
      </c>
      <c r="Q9" s="53" t="s">
        <v>53</v>
      </c>
    </row>
    <row r="10" spans="2:17" x14ac:dyDescent="0.25">
      <c r="B10" s="99" t="s">
        <v>6</v>
      </c>
      <c r="C10" s="3" t="s">
        <v>15</v>
      </c>
      <c r="D10" s="4" t="s">
        <v>8</v>
      </c>
      <c r="E10" s="4" t="s">
        <v>9</v>
      </c>
      <c r="F10" s="4" t="s">
        <v>10</v>
      </c>
      <c r="G10" s="4" t="s">
        <v>11</v>
      </c>
      <c r="H10" s="5" t="s">
        <v>12</v>
      </c>
      <c r="I10" s="5" t="s">
        <v>13</v>
      </c>
      <c r="J10" s="7" t="s">
        <v>6</v>
      </c>
      <c r="K10" s="41" t="s">
        <v>3</v>
      </c>
      <c r="L10" s="101"/>
      <c r="M10" s="102"/>
      <c r="N10" s="102"/>
      <c r="O10" s="102"/>
      <c r="P10" s="102"/>
      <c r="Q10" s="3"/>
    </row>
    <row r="11" spans="2:17" x14ac:dyDescent="0.25">
      <c r="B11" s="99">
        <v>10461</v>
      </c>
      <c r="C11" s="6" t="s">
        <v>5</v>
      </c>
      <c r="D11" s="3"/>
      <c r="E11" s="4"/>
      <c r="F11" s="3"/>
      <c r="G11" s="4"/>
      <c r="H11" s="3"/>
      <c r="I11" s="3"/>
      <c r="J11" s="99">
        <v>10461</v>
      </c>
      <c r="K11" s="3" t="s">
        <v>5</v>
      </c>
      <c r="L11" s="62">
        <v>12</v>
      </c>
      <c r="M11" s="64">
        <v>10</v>
      </c>
      <c r="N11" s="66">
        <v>12</v>
      </c>
      <c r="O11" s="38"/>
      <c r="P11" s="3"/>
      <c r="Q11" s="4">
        <v>12</v>
      </c>
    </row>
    <row r="12" spans="2:17" hidden="1" x14ac:dyDescent="0.25">
      <c r="J12" s="4">
        <v>14808</v>
      </c>
      <c r="K12" s="43" t="s">
        <v>25</v>
      </c>
      <c r="L12" s="63"/>
      <c r="M12" s="65"/>
      <c r="N12" s="67"/>
      <c r="O12" s="4"/>
      <c r="P12" s="3"/>
      <c r="Q12" s="4"/>
    </row>
    <row r="13" spans="2:17" hidden="1" x14ac:dyDescent="0.25">
      <c r="J13" s="100">
        <v>14809</v>
      </c>
      <c r="K13" s="43" t="s">
        <v>24</v>
      </c>
      <c r="L13" s="63"/>
      <c r="M13" s="65"/>
      <c r="N13" s="67"/>
      <c r="O13" s="4"/>
      <c r="P13" s="3"/>
      <c r="Q13" s="4"/>
    </row>
    <row r="14" spans="2:17" x14ac:dyDescent="0.25">
      <c r="J14" s="100">
        <v>14810</v>
      </c>
      <c r="K14" s="43" t="s">
        <v>26</v>
      </c>
      <c r="L14" s="63">
        <v>6</v>
      </c>
      <c r="M14" s="65">
        <v>6</v>
      </c>
      <c r="N14" s="67">
        <v>0</v>
      </c>
      <c r="O14" s="4"/>
      <c r="P14" s="3"/>
      <c r="Q14" s="4">
        <v>6</v>
      </c>
    </row>
    <row r="15" spans="2:17" x14ac:dyDescent="0.25">
      <c r="J15" s="100">
        <v>14811</v>
      </c>
      <c r="K15" s="43" t="s">
        <v>27</v>
      </c>
      <c r="L15" s="63">
        <v>0</v>
      </c>
      <c r="M15" s="65">
        <v>0</v>
      </c>
      <c r="N15" s="67">
        <v>0</v>
      </c>
      <c r="O15" s="4"/>
      <c r="P15" s="3"/>
      <c r="Q15" s="4">
        <v>0</v>
      </c>
    </row>
    <row r="16" spans="2:17" x14ac:dyDescent="0.25">
      <c r="J16" s="100">
        <v>14812</v>
      </c>
      <c r="K16" s="43" t="s">
        <v>28</v>
      </c>
      <c r="L16" s="63">
        <v>6</v>
      </c>
      <c r="M16" s="65">
        <v>6</v>
      </c>
      <c r="N16" s="67">
        <v>6</v>
      </c>
      <c r="O16" s="4"/>
      <c r="P16" s="3"/>
      <c r="Q16" s="4">
        <v>6</v>
      </c>
    </row>
    <row r="17" spans="2:17" x14ac:dyDescent="0.25">
      <c r="J17" s="100">
        <v>15038</v>
      </c>
      <c r="K17" s="43" t="s">
        <v>36</v>
      </c>
      <c r="L17" s="63">
        <v>12</v>
      </c>
      <c r="M17" s="65">
        <v>6</v>
      </c>
      <c r="N17" s="67">
        <v>0</v>
      </c>
      <c r="O17" s="4"/>
      <c r="P17" s="3"/>
      <c r="Q17" s="4">
        <v>6</v>
      </c>
    </row>
    <row r="18" spans="2:17" x14ac:dyDescent="0.25">
      <c r="J18" s="100">
        <v>20759</v>
      </c>
      <c r="K18" s="71" t="s">
        <v>43</v>
      </c>
      <c r="L18" s="63">
        <v>12</v>
      </c>
      <c r="M18" s="65">
        <v>0</v>
      </c>
      <c r="N18" s="67">
        <v>0</v>
      </c>
      <c r="O18" s="3"/>
      <c r="P18" s="3"/>
      <c r="Q18" s="4">
        <v>0</v>
      </c>
    </row>
    <row r="20" spans="2:17" ht="21" x14ac:dyDescent="0.35">
      <c r="C20" s="2"/>
    </row>
    <row r="21" spans="2:17" ht="21.75" thickBot="1" x14ac:dyDescent="0.4">
      <c r="C21" s="2" t="s">
        <v>4</v>
      </c>
    </row>
    <row r="22" spans="2:17" ht="21.75" customHeight="1" thickBot="1" x14ac:dyDescent="0.3">
      <c r="C22" s="21" t="s">
        <v>19</v>
      </c>
    </row>
    <row r="23" spans="2:17" ht="9" customHeight="1" x14ac:dyDescent="0.25"/>
    <row r="24" spans="2:17" ht="5.25" hidden="1" customHeight="1" x14ac:dyDescent="0.25"/>
    <row r="25" spans="2:17" ht="21" x14ac:dyDescent="0.35">
      <c r="C25" s="1" t="s">
        <v>0</v>
      </c>
      <c r="D25" s="2"/>
      <c r="E25" s="2"/>
    </row>
    <row r="26" spans="2:17" x14ac:dyDescent="0.25">
      <c r="C26" t="s">
        <v>1</v>
      </c>
      <c r="D26" s="1"/>
      <c r="E26" s="1"/>
      <c r="F26" s="1"/>
    </row>
    <row r="27" spans="2:17" x14ac:dyDescent="0.25">
      <c r="C27" t="s">
        <v>2</v>
      </c>
    </row>
    <row r="28" spans="2:17" ht="30" x14ac:dyDescent="0.25">
      <c r="B28" s="99" t="s">
        <v>6</v>
      </c>
      <c r="C28" s="3" t="s">
        <v>3</v>
      </c>
      <c r="D28" s="12" t="s">
        <v>16</v>
      </c>
      <c r="E28" s="15" t="s">
        <v>20</v>
      </c>
      <c r="F28" s="14" t="s">
        <v>17</v>
      </c>
      <c r="G28" s="8"/>
      <c r="H28" s="9"/>
      <c r="I28" s="9"/>
    </row>
    <row r="29" spans="2:17" x14ac:dyDescent="0.25">
      <c r="B29" s="99">
        <v>10461</v>
      </c>
      <c r="C29" s="3" t="s">
        <v>5</v>
      </c>
      <c r="D29" s="13">
        <v>11</v>
      </c>
      <c r="E29" s="16">
        <v>14</v>
      </c>
      <c r="F29" s="18">
        <f>D29*E29</f>
        <v>154</v>
      </c>
      <c r="G29" s="8"/>
      <c r="H29" s="10"/>
      <c r="I29" s="10"/>
    </row>
    <row r="30" spans="2:17" ht="15.75" thickBot="1" x14ac:dyDescent="0.3">
      <c r="B30" s="99">
        <v>12739</v>
      </c>
      <c r="C30" s="3" t="s">
        <v>7</v>
      </c>
      <c r="D30" s="13">
        <v>5.5</v>
      </c>
      <c r="E30" s="17">
        <v>8</v>
      </c>
      <c r="F30" s="19">
        <f>D30*E30</f>
        <v>44</v>
      </c>
      <c r="G30" s="8"/>
      <c r="H30" s="10"/>
      <c r="I30" s="10"/>
    </row>
    <row r="31" spans="2:17" ht="15.75" thickBot="1" x14ac:dyDescent="0.3">
      <c r="E31" s="11" t="s">
        <v>18</v>
      </c>
      <c r="F31" s="20">
        <f>SUM(F29:F30)</f>
        <v>198</v>
      </c>
    </row>
    <row r="38" spans="2:7" ht="22.5" thickBot="1" x14ac:dyDescent="0.4">
      <c r="C38" s="26" t="s">
        <v>4</v>
      </c>
    </row>
    <row r="39" spans="2:7" ht="16.5" thickBot="1" x14ac:dyDescent="0.3">
      <c r="C39" s="27" t="s">
        <v>21</v>
      </c>
      <c r="D39" s="30"/>
    </row>
    <row r="40" spans="2:7" ht="15.75" hidden="1" x14ac:dyDescent="0.25">
      <c r="C40" s="28"/>
    </row>
    <row r="41" spans="2:7" ht="15.75" hidden="1" x14ac:dyDescent="0.25">
      <c r="C41" s="28"/>
    </row>
    <row r="42" spans="2:7" ht="21" x14ac:dyDescent="0.35">
      <c r="B42" s="103"/>
      <c r="C42" s="29" t="s">
        <v>0</v>
      </c>
      <c r="D42" s="2"/>
      <c r="E42" s="2"/>
    </row>
    <row r="43" spans="2:7" ht="17.25" x14ac:dyDescent="0.3">
      <c r="B43" s="103"/>
      <c r="C43" s="29" t="s">
        <v>1</v>
      </c>
      <c r="D43" s="1"/>
      <c r="E43" s="1"/>
      <c r="F43" s="1"/>
    </row>
    <row r="44" spans="2:7" ht="17.25" x14ac:dyDescent="0.3">
      <c r="B44" s="103"/>
      <c r="C44" s="29" t="s">
        <v>2</v>
      </c>
    </row>
    <row r="45" spans="2:7" ht="30" x14ac:dyDescent="0.25">
      <c r="B45" s="99" t="s">
        <v>6</v>
      </c>
      <c r="C45" s="31" t="s">
        <v>3</v>
      </c>
      <c r="D45" s="32" t="s">
        <v>16</v>
      </c>
      <c r="E45" s="33" t="s">
        <v>20</v>
      </c>
      <c r="F45" s="33" t="s">
        <v>18</v>
      </c>
      <c r="G45" s="8"/>
    </row>
    <row r="46" spans="2:7" x14ac:dyDescent="0.25">
      <c r="B46" s="99">
        <v>10461</v>
      </c>
      <c r="C46" s="3" t="s">
        <v>5</v>
      </c>
      <c r="D46" s="22">
        <v>11</v>
      </c>
      <c r="E46" s="23">
        <v>11</v>
      </c>
      <c r="F46" s="18">
        <f>D46*E46</f>
        <v>121</v>
      </c>
      <c r="G46" s="8"/>
    </row>
    <row r="47" spans="2:7" ht="15.75" thickBot="1" x14ac:dyDescent="0.3">
      <c r="B47" s="99">
        <v>12739</v>
      </c>
      <c r="C47" s="3" t="s">
        <v>7</v>
      </c>
      <c r="D47" s="22">
        <v>5.5</v>
      </c>
      <c r="E47" s="24">
        <v>2</v>
      </c>
      <c r="F47" s="19">
        <f>D47*E47</f>
        <v>11</v>
      </c>
      <c r="G47" s="8"/>
    </row>
    <row r="48" spans="2:7" ht="15.75" thickBot="1" x14ac:dyDescent="0.3">
      <c r="E48" s="34" t="s">
        <v>22</v>
      </c>
      <c r="F48" s="20">
        <f>SUM(F46:F47)</f>
        <v>132</v>
      </c>
    </row>
    <row r="53" spans="2:7" ht="22.5" thickBot="1" x14ac:dyDescent="0.4">
      <c r="C53" s="26" t="s">
        <v>4</v>
      </c>
    </row>
    <row r="54" spans="2:7" ht="16.5" thickBot="1" x14ac:dyDescent="0.3">
      <c r="C54" s="27" t="s">
        <v>23</v>
      </c>
      <c r="D54" s="30"/>
    </row>
    <row r="55" spans="2:7" ht="15.75" hidden="1" x14ac:dyDescent="0.25">
      <c r="C55" s="28"/>
    </row>
    <row r="56" spans="2:7" ht="15.75" hidden="1" x14ac:dyDescent="0.25">
      <c r="C56" s="28"/>
    </row>
    <row r="57" spans="2:7" ht="21" x14ac:dyDescent="0.35">
      <c r="B57" s="103"/>
      <c r="C57" s="29" t="s">
        <v>0</v>
      </c>
      <c r="D57" s="2"/>
      <c r="E57" s="2"/>
    </row>
    <row r="58" spans="2:7" ht="17.25" x14ac:dyDescent="0.3">
      <c r="B58" s="103"/>
      <c r="C58" s="29" t="s">
        <v>1</v>
      </c>
      <c r="D58" s="1"/>
      <c r="E58" s="1"/>
      <c r="F58" s="1"/>
    </row>
    <row r="59" spans="2:7" ht="17.25" x14ac:dyDescent="0.3">
      <c r="B59" s="103"/>
      <c r="C59" s="29" t="s">
        <v>2</v>
      </c>
    </row>
    <row r="60" spans="2:7" ht="30" x14ac:dyDescent="0.25">
      <c r="B60" s="99" t="s">
        <v>6</v>
      </c>
      <c r="C60" s="31" t="s">
        <v>3</v>
      </c>
      <c r="D60" s="32" t="s">
        <v>16</v>
      </c>
      <c r="E60" s="33" t="s">
        <v>20</v>
      </c>
      <c r="F60" s="33" t="s">
        <v>18</v>
      </c>
      <c r="G60" s="8"/>
    </row>
    <row r="61" spans="2:7" x14ac:dyDescent="0.25">
      <c r="B61" s="99">
        <v>10461</v>
      </c>
      <c r="C61" s="3" t="s">
        <v>5</v>
      </c>
      <c r="D61" s="22">
        <v>11</v>
      </c>
      <c r="E61" s="23">
        <v>14</v>
      </c>
      <c r="F61" s="18">
        <f>D61*E61</f>
        <v>154</v>
      </c>
      <c r="G61" s="8"/>
    </row>
    <row r="62" spans="2:7" ht="15.75" thickBot="1" x14ac:dyDescent="0.3">
      <c r="B62" s="99">
        <v>12739</v>
      </c>
      <c r="C62" s="3" t="s">
        <v>7</v>
      </c>
      <c r="D62" s="22">
        <v>5.5</v>
      </c>
      <c r="E62" s="24">
        <v>7</v>
      </c>
      <c r="F62" s="19">
        <f>D62*E62</f>
        <v>38.5</v>
      </c>
      <c r="G62" s="8"/>
    </row>
    <row r="63" spans="2:7" ht="16.5" thickBot="1" x14ac:dyDescent="0.3">
      <c r="E63" s="34" t="s">
        <v>22</v>
      </c>
      <c r="F63" s="20">
        <f>SUM(F61:F62)</f>
        <v>192.5</v>
      </c>
      <c r="G63" s="35"/>
    </row>
    <row r="67" spans="1:6" ht="22.5" thickBot="1" x14ac:dyDescent="0.4">
      <c r="C67" s="26" t="s">
        <v>4</v>
      </c>
    </row>
    <row r="68" spans="1:6" ht="16.5" thickBot="1" x14ac:dyDescent="0.3">
      <c r="C68" s="27" t="s">
        <v>32</v>
      </c>
      <c r="D68" s="52"/>
    </row>
    <row r="69" spans="1:6" ht="15.75" hidden="1" x14ac:dyDescent="0.25">
      <c r="C69" s="28"/>
    </row>
    <row r="70" spans="1:6" ht="21" hidden="1" x14ac:dyDescent="0.35">
      <c r="B70" s="103"/>
      <c r="C70" s="29" t="s">
        <v>0</v>
      </c>
      <c r="D70" s="2"/>
      <c r="E70" s="2"/>
    </row>
    <row r="71" spans="1:6" ht="17.25" x14ac:dyDescent="0.3">
      <c r="B71" s="103"/>
      <c r="C71" s="29" t="s">
        <v>1</v>
      </c>
      <c r="D71" s="1"/>
      <c r="E71" s="1"/>
      <c r="F71" s="1"/>
    </row>
    <row r="72" spans="1:6" ht="15.75" customHeight="1" x14ac:dyDescent="0.3">
      <c r="B72" s="103"/>
      <c r="C72" s="29" t="s">
        <v>2</v>
      </c>
    </row>
    <row r="73" spans="1:6" ht="51" customHeight="1" x14ac:dyDescent="0.25">
      <c r="A73" s="36"/>
      <c r="B73" s="99" t="s">
        <v>6</v>
      </c>
      <c r="C73" s="31" t="s">
        <v>3</v>
      </c>
      <c r="D73" s="32" t="s">
        <v>16</v>
      </c>
      <c r="E73" s="46" t="s">
        <v>20</v>
      </c>
      <c r="F73" s="33" t="s">
        <v>18</v>
      </c>
    </row>
    <row r="74" spans="1:6" x14ac:dyDescent="0.25">
      <c r="B74" s="99">
        <v>10461</v>
      </c>
      <c r="C74" s="3" t="s">
        <v>5</v>
      </c>
      <c r="D74" s="22">
        <v>11</v>
      </c>
      <c r="E74" s="47">
        <v>20</v>
      </c>
      <c r="F74" s="44">
        <f>D74*E74</f>
        <v>220</v>
      </c>
    </row>
    <row r="75" spans="1:6" x14ac:dyDescent="0.25">
      <c r="B75" s="99">
        <v>12739</v>
      </c>
      <c r="C75" s="3" t="s">
        <v>7</v>
      </c>
      <c r="D75" s="22">
        <v>5.5</v>
      </c>
      <c r="E75" s="48">
        <v>3</v>
      </c>
      <c r="F75" s="44">
        <f t="shared" ref="F75:F80" si="0">D75*E75</f>
        <v>16.5</v>
      </c>
    </row>
    <row r="76" spans="1:6" x14ac:dyDescent="0.25">
      <c r="B76" s="4">
        <v>14808</v>
      </c>
      <c r="C76" s="43" t="s">
        <v>25</v>
      </c>
      <c r="D76" s="4">
        <v>1.34</v>
      </c>
      <c r="E76" s="49">
        <v>13</v>
      </c>
      <c r="F76" s="44">
        <f t="shared" si="0"/>
        <v>17.420000000000002</v>
      </c>
    </row>
    <row r="77" spans="1:6" x14ac:dyDescent="0.25">
      <c r="B77" s="100">
        <v>14809</v>
      </c>
      <c r="C77" s="43" t="s">
        <v>24</v>
      </c>
      <c r="D77" s="4">
        <v>1.34</v>
      </c>
      <c r="E77" s="49">
        <v>0</v>
      </c>
      <c r="F77" s="44">
        <f t="shared" si="0"/>
        <v>0</v>
      </c>
    </row>
    <row r="78" spans="1:6" x14ac:dyDescent="0.25">
      <c r="B78" s="100">
        <v>14810</v>
      </c>
      <c r="C78" s="43" t="s">
        <v>26</v>
      </c>
      <c r="D78" s="4">
        <v>1.34</v>
      </c>
      <c r="E78" s="49">
        <v>10</v>
      </c>
      <c r="F78" s="44">
        <f t="shared" si="0"/>
        <v>13.4</v>
      </c>
    </row>
    <row r="79" spans="1:6" x14ac:dyDescent="0.25">
      <c r="B79" s="100">
        <v>14811</v>
      </c>
      <c r="C79" s="43" t="s">
        <v>27</v>
      </c>
      <c r="D79" s="4">
        <v>1.34</v>
      </c>
      <c r="E79" s="49">
        <v>3</v>
      </c>
      <c r="F79" s="44">
        <f t="shared" si="0"/>
        <v>4.0200000000000005</v>
      </c>
    </row>
    <row r="80" spans="1:6" x14ac:dyDescent="0.25">
      <c r="B80" s="100">
        <v>14812</v>
      </c>
      <c r="C80" s="43" t="s">
        <v>28</v>
      </c>
      <c r="D80" s="4">
        <v>1.34</v>
      </c>
      <c r="E80" s="49">
        <v>7</v>
      </c>
      <c r="F80" s="44">
        <f t="shared" si="0"/>
        <v>9.3800000000000008</v>
      </c>
    </row>
    <row r="81" spans="2:6" x14ac:dyDescent="0.25">
      <c r="E81" s="38" t="s">
        <v>29</v>
      </c>
      <c r="F81" s="22">
        <f>SUM(F74:F80)</f>
        <v>280.71999999999997</v>
      </c>
    </row>
    <row r="82" spans="2:6" x14ac:dyDescent="0.25">
      <c r="E82" s="50" t="s">
        <v>33</v>
      </c>
      <c r="F82" s="22">
        <f>F76+F77+F78+F79+F80</f>
        <v>44.220000000000006</v>
      </c>
    </row>
    <row r="83" spans="2:6" x14ac:dyDescent="0.25">
      <c r="E83" s="38" t="s">
        <v>30</v>
      </c>
      <c r="F83" s="45">
        <f>F82*16%</f>
        <v>7.0752000000000015</v>
      </c>
    </row>
    <row r="84" spans="2:6" x14ac:dyDescent="0.25">
      <c r="E84" s="51" t="s">
        <v>31</v>
      </c>
      <c r="F84" s="45">
        <f>F81+F83</f>
        <v>287.79519999999997</v>
      </c>
    </row>
    <row r="91" spans="2:6" ht="22.5" thickBot="1" x14ac:dyDescent="0.4">
      <c r="C91" s="26" t="s">
        <v>4</v>
      </c>
    </row>
    <row r="92" spans="2:6" ht="16.5" thickBot="1" x14ac:dyDescent="0.3">
      <c r="C92" s="58" t="s">
        <v>37</v>
      </c>
      <c r="D92" s="59"/>
    </row>
    <row r="93" spans="2:6" ht="15.75" x14ac:dyDescent="0.25">
      <c r="C93" s="28"/>
    </row>
    <row r="94" spans="2:6" ht="21" x14ac:dyDescent="0.35">
      <c r="B94" s="103"/>
      <c r="C94" s="29" t="s">
        <v>0</v>
      </c>
      <c r="D94" s="2"/>
      <c r="E94" s="2"/>
    </row>
    <row r="95" spans="2:6" ht="17.25" x14ac:dyDescent="0.3">
      <c r="B95" s="103"/>
      <c r="C95" s="29" t="s">
        <v>1</v>
      </c>
      <c r="D95" s="1"/>
      <c r="E95" s="1"/>
      <c r="F95" s="1"/>
    </row>
    <row r="96" spans="2:6" ht="17.25" x14ac:dyDescent="0.3">
      <c r="B96" s="103"/>
      <c r="C96" s="29" t="s">
        <v>2</v>
      </c>
    </row>
    <row r="97" spans="2:17" ht="30" x14ac:dyDescent="0.25">
      <c r="B97" s="99" t="s">
        <v>6</v>
      </c>
      <c r="C97" s="31" t="s">
        <v>3</v>
      </c>
      <c r="D97" s="32" t="s">
        <v>16</v>
      </c>
      <c r="E97" s="54" t="s">
        <v>20</v>
      </c>
      <c r="F97" s="33" t="s">
        <v>18</v>
      </c>
    </row>
    <row r="98" spans="2:17" x14ac:dyDescent="0.25">
      <c r="B98" s="99">
        <v>10461</v>
      </c>
      <c r="C98" s="3" t="s">
        <v>5</v>
      </c>
      <c r="D98" s="22">
        <v>11</v>
      </c>
      <c r="E98" s="55">
        <v>17</v>
      </c>
      <c r="F98" s="22">
        <f>+E98*D98</f>
        <v>187</v>
      </c>
    </row>
    <row r="99" spans="2:17" x14ac:dyDescent="0.25">
      <c r="B99" s="99">
        <v>12739</v>
      </c>
      <c r="C99" s="3" t="s">
        <v>7</v>
      </c>
      <c r="D99" s="22">
        <v>5.5</v>
      </c>
      <c r="E99" s="56">
        <v>0</v>
      </c>
      <c r="F99" s="22">
        <f t="shared" ref="F99:F105" si="1">+E99*D99</f>
        <v>0</v>
      </c>
    </row>
    <row r="100" spans="2:17" x14ac:dyDescent="0.25">
      <c r="B100" s="4">
        <v>14808</v>
      </c>
      <c r="C100" s="43" t="s">
        <v>25</v>
      </c>
      <c r="D100" s="4">
        <v>1.34</v>
      </c>
      <c r="E100" s="57">
        <v>0</v>
      </c>
      <c r="F100" s="22">
        <f t="shared" si="1"/>
        <v>0</v>
      </c>
      <c r="N100" s="61"/>
    </row>
    <row r="101" spans="2:17" x14ac:dyDescent="0.25">
      <c r="B101" s="100">
        <v>14809</v>
      </c>
      <c r="C101" s="43" t="s">
        <v>24</v>
      </c>
      <c r="D101" s="4">
        <v>1.34</v>
      </c>
      <c r="E101" s="57">
        <v>1</v>
      </c>
      <c r="F101" s="22">
        <f t="shared" si="1"/>
        <v>1.34</v>
      </c>
    </row>
    <row r="102" spans="2:17" x14ac:dyDescent="0.25">
      <c r="B102" s="100">
        <v>14810</v>
      </c>
      <c r="C102" s="43" t="s">
        <v>26</v>
      </c>
      <c r="D102" s="4">
        <v>1.34</v>
      </c>
      <c r="E102" s="57">
        <v>9</v>
      </c>
      <c r="F102" s="22">
        <f t="shared" si="1"/>
        <v>12.06</v>
      </c>
      <c r="Q102" s="61"/>
    </row>
    <row r="103" spans="2:17" x14ac:dyDescent="0.25">
      <c r="B103" s="100">
        <v>14811</v>
      </c>
      <c r="C103" s="43" t="s">
        <v>27</v>
      </c>
      <c r="D103" s="4">
        <v>1.34</v>
      </c>
      <c r="E103" s="57">
        <v>2</v>
      </c>
      <c r="F103" s="22">
        <f t="shared" si="1"/>
        <v>2.68</v>
      </c>
    </row>
    <row r="104" spans="2:17" x14ac:dyDescent="0.25">
      <c r="B104" s="100">
        <v>14812</v>
      </c>
      <c r="C104" s="43" t="s">
        <v>28</v>
      </c>
      <c r="D104" s="4">
        <v>1.34</v>
      </c>
      <c r="E104" s="57">
        <v>1</v>
      </c>
      <c r="F104" s="22">
        <f t="shared" si="1"/>
        <v>1.34</v>
      </c>
    </row>
    <row r="105" spans="2:17" x14ac:dyDescent="0.25">
      <c r="B105" s="100">
        <v>15038</v>
      </c>
      <c r="C105" s="43" t="s">
        <v>36</v>
      </c>
      <c r="D105" s="4">
        <v>1.34</v>
      </c>
      <c r="E105" s="57">
        <v>18</v>
      </c>
      <c r="F105" s="22">
        <f t="shared" si="1"/>
        <v>24.12</v>
      </c>
    </row>
    <row r="106" spans="2:17" x14ac:dyDescent="0.25">
      <c r="B106" s="100"/>
      <c r="C106" s="43"/>
      <c r="D106" s="3"/>
      <c r="E106" s="38" t="s">
        <v>29</v>
      </c>
      <c r="F106" s="22">
        <f>SUM(F98:F105)</f>
        <v>228.54000000000002</v>
      </c>
    </row>
    <row r="107" spans="2:17" x14ac:dyDescent="0.25">
      <c r="E107" s="50" t="s">
        <v>33</v>
      </c>
      <c r="F107" s="22">
        <f>+F100+F101+F102+F103+F104+F105</f>
        <v>41.540000000000006</v>
      </c>
    </row>
    <row r="108" spans="2:17" x14ac:dyDescent="0.25">
      <c r="E108" s="38" t="s">
        <v>30</v>
      </c>
      <c r="F108" s="45">
        <f>+F107*16%</f>
        <v>6.6464000000000008</v>
      </c>
    </row>
    <row r="109" spans="2:17" x14ac:dyDescent="0.25">
      <c r="E109" s="51" t="s">
        <v>17</v>
      </c>
      <c r="F109" s="60">
        <f>+F106+F108</f>
        <v>235.18640000000002</v>
      </c>
      <c r="L109" s="61"/>
      <c r="N109" s="61"/>
    </row>
    <row r="117" spans="2:6" ht="22.5" thickBot="1" x14ac:dyDescent="0.4">
      <c r="C117" s="26" t="s">
        <v>4</v>
      </c>
    </row>
    <row r="118" spans="2:6" ht="16.5" thickBot="1" x14ac:dyDescent="0.3">
      <c r="C118" s="58" t="s">
        <v>41</v>
      </c>
      <c r="D118" s="59"/>
    </row>
    <row r="119" spans="2:6" ht="15.75" x14ac:dyDescent="0.25">
      <c r="C119" s="28"/>
    </row>
    <row r="120" spans="2:6" ht="21" x14ac:dyDescent="0.35">
      <c r="B120" s="103"/>
      <c r="C120" s="29" t="s">
        <v>0</v>
      </c>
      <c r="D120" s="2"/>
      <c r="E120" s="2"/>
    </row>
    <row r="121" spans="2:6" ht="17.25" x14ac:dyDescent="0.3">
      <c r="B121" s="103"/>
      <c r="C121" s="29" t="s">
        <v>1</v>
      </c>
      <c r="D121" s="1"/>
      <c r="E121" s="1"/>
      <c r="F121" s="1"/>
    </row>
    <row r="122" spans="2:6" ht="17.25" x14ac:dyDescent="0.3">
      <c r="B122" s="103"/>
      <c r="C122" s="29" t="s">
        <v>2</v>
      </c>
    </row>
    <row r="123" spans="2:6" ht="30" x14ac:dyDescent="0.25">
      <c r="B123" s="99" t="s">
        <v>6</v>
      </c>
      <c r="C123" s="31" t="s">
        <v>3</v>
      </c>
      <c r="D123" s="32" t="s">
        <v>16</v>
      </c>
      <c r="E123" s="54" t="s">
        <v>20</v>
      </c>
      <c r="F123" s="33" t="s">
        <v>18</v>
      </c>
    </row>
    <row r="124" spans="2:6" x14ac:dyDescent="0.25">
      <c r="B124" s="99">
        <v>10461</v>
      </c>
      <c r="C124" s="3" t="s">
        <v>5</v>
      </c>
      <c r="D124" s="22">
        <v>11</v>
      </c>
      <c r="E124" s="55">
        <v>9</v>
      </c>
      <c r="F124" s="22">
        <f>+D124*E124</f>
        <v>99</v>
      </c>
    </row>
    <row r="125" spans="2:6" x14ac:dyDescent="0.25">
      <c r="B125" s="99">
        <v>12739</v>
      </c>
      <c r="C125" s="3" t="s">
        <v>7</v>
      </c>
      <c r="D125" s="22">
        <v>5.5</v>
      </c>
      <c r="E125" s="56">
        <v>0</v>
      </c>
      <c r="F125" s="22">
        <f t="shared" ref="F125:F131" si="2">+D125*E125</f>
        <v>0</v>
      </c>
    </row>
    <row r="126" spans="2:6" x14ac:dyDescent="0.25">
      <c r="B126" s="4">
        <v>14808</v>
      </c>
      <c r="C126" s="43" t="s">
        <v>25</v>
      </c>
      <c r="D126" s="4">
        <v>1.34</v>
      </c>
      <c r="E126" s="57">
        <v>0</v>
      </c>
      <c r="F126" s="22">
        <f t="shared" si="2"/>
        <v>0</v>
      </c>
    </row>
    <row r="127" spans="2:6" x14ac:dyDescent="0.25">
      <c r="B127" s="100">
        <v>14809</v>
      </c>
      <c r="C127" s="43" t="s">
        <v>24</v>
      </c>
      <c r="D127" s="4">
        <v>1.34</v>
      </c>
      <c r="E127" s="57">
        <v>0</v>
      </c>
      <c r="F127" s="22">
        <f t="shared" si="2"/>
        <v>0</v>
      </c>
    </row>
    <row r="128" spans="2:6" x14ac:dyDescent="0.25">
      <c r="B128" s="100">
        <v>14810</v>
      </c>
      <c r="C128" s="43" t="s">
        <v>26</v>
      </c>
      <c r="D128" s="4">
        <v>1.34</v>
      </c>
      <c r="E128" s="57">
        <v>5</v>
      </c>
      <c r="F128" s="22">
        <f t="shared" si="2"/>
        <v>6.7</v>
      </c>
    </row>
    <row r="129" spans="2:17" x14ac:dyDescent="0.25">
      <c r="B129" s="100">
        <v>14811</v>
      </c>
      <c r="C129" s="43" t="s">
        <v>27</v>
      </c>
      <c r="D129" s="4">
        <v>1.34</v>
      </c>
      <c r="E129" s="57">
        <v>0</v>
      </c>
      <c r="F129" s="22">
        <f t="shared" si="2"/>
        <v>0</v>
      </c>
    </row>
    <row r="130" spans="2:17" x14ac:dyDescent="0.25">
      <c r="B130" s="100">
        <v>14812</v>
      </c>
      <c r="C130" s="43" t="s">
        <v>28</v>
      </c>
      <c r="D130" s="4">
        <v>1.34</v>
      </c>
      <c r="E130" s="57">
        <v>1</v>
      </c>
      <c r="F130" s="22">
        <f t="shared" si="2"/>
        <v>1.34</v>
      </c>
    </row>
    <row r="131" spans="2:17" x14ac:dyDescent="0.25">
      <c r="B131" s="100">
        <v>15038</v>
      </c>
      <c r="C131" s="43" t="s">
        <v>36</v>
      </c>
      <c r="D131" s="4">
        <v>1.34</v>
      </c>
      <c r="E131" s="57">
        <v>6</v>
      </c>
      <c r="F131" s="22">
        <f t="shared" si="2"/>
        <v>8.0400000000000009</v>
      </c>
    </row>
    <row r="132" spans="2:17" x14ac:dyDescent="0.25">
      <c r="B132" s="100"/>
      <c r="C132" s="43"/>
      <c r="D132" s="3"/>
      <c r="E132" s="38" t="s">
        <v>29</v>
      </c>
      <c r="F132" s="22">
        <f>SUM(F124:F131)</f>
        <v>115.08000000000001</v>
      </c>
    </row>
    <row r="133" spans="2:17" x14ac:dyDescent="0.25">
      <c r="E133" s="50" t="s">
        <v>33</v>
      </c>
      <c r="F133" s="22">
        <f>+F126+F127+F128+F129+F130+F131</f>
        <v>16.080000000000002</v>
      </c>
    </row>
    <row r="134" spans="2:17" x14ac:dyDescent="0.25">
      <c r="E134" s="38" t="s">
        <v>30</v>
      </c>
      <c r="F134" s="45">
        <f>+F133*16%</f>
        <v>2.5728000000000004</v>
      </c>
    </row>
    <row r="135" spans="2:17" x14ac:dyDescent="0.25">
      <c r="E135" s="51" t="s">
        <v>17</v>
      </c>
      <c r="F135" s="60">
        <f>+F134+F132</f>
        <v>117.65280000000001</v>
      </c>
      <c r="N135" s="61"/>
      <c r="Q135" s="61"/>
    </row>
    <row r="141" spans="2:17" ht="15.75" thickBot="1" x14ac:dyDescent="0.3"/>
    <row r="142" spans="2:17" ht="16.5" thickBot="1" x14ac:dyDescent="0.3">
      <c r="C142" s="58" t="s">
        <v>44</v>
      </c>
    </row>
    <row r="143" spans="2:17" ht="21.75" x14ac:dyDescent="0.35">
      <c r="C143" s="26" t="s">
        <v>4</v>
      </c>
    </row>
    <row r="144" spans="2:17" ht="16.5" hidden="1" thickBot="1" x14ac:dyDescent="0.3">
      <c r="C144" s="58" t="s">
        <v>42</v>
      </c>
      <c r="D144" s="59"/>
    </row>
    <row r="145" spans="2:8" ht="0.75" customHeight="1" x14ac:dyDescent="0.25">
      <c r="D145" s="28"/>
    </row>
    <row r="146" spans="2:8" ht="21" x14ac:dyDescent="0.35">
      <c r="C146" s="29" t="s">
        <v>0</v>
      </c>
      <c r="D146" s="2"/>
      <c r="E146" s="2"/>
    </row>
    <row r="147" spans="2:8" ht="17.25" x14ac:dyDescent="0.3">
      <c r="C147" s="29" t="s">
        <v>1</v>
      </c>
      <c r="D147" s="1"/>
      <c r="E147" s="1"/>
      <c r="G147" s="1"/>
    </row>
    <row r="148" spans="2:8" ht="17.25" x14ac:dyDescent="0.3">
      <c r="C148" s="29" t="s">
        <v>2</v>
      </c>
    </row>
    <row r="149" spans="2:8" ht="30" x14ac:dyDescent="0.25">
      <c r="B149" s="99" t="s">
        <v>6</v>
      </c>
      <c r="C149" s="31" t="s">
        <v>3</v>
      </c>
      <c r="D149" s="32" t="s">
        <v>16</v>
      </c>
      <c r="E149" s="54" t="s">
        <v>20</v>
      </c>
      <c r="F149" s="33" t="s">
        <v>18</v>
      </c>
    </row>
    <row r="150" spans="2:8" x14ac:dyDescent="0.25">
      <c r="B150" s="99">
        <v>10461</v>
      </c>
      <c r="C150" s="3" t="s">
        <v>5</v>
      </c>
      <c r="D150" s="22">
        <v>11</v>
      </c>
      <c r="E150" s="55">
        <v>13</v>
      </c>
      <c r="F150" s="22">
        <f>+D150*E150</f>
        <v>143</v>
      </c>
      <c r="H150" s="61"/>
    </row>
    <row r="151" spans="2:8" x14ac:dyDescent="0.25">
      <c r="B151" s="99">
        <v>12739</v>
      </c>
      <c r="C151" s="3" t="s">
        <v>7</v>
      </c>
      <c r="D151" s="22">
        <v>5.5</v>
      </c>
      <c r="E151" s="56">
        <v>0</v>
      </c>
      <c r="F151" s="22">
        <f t="shared" ref="F151:F158" si="3">+D151*E151</f>
        <v>0</v>
      </c>
    </row>
    <row r="152" spans="2:8" x14ac:dyDescent="0.25">
      <c r="B152" s="4">
        <v>14808</v>
      </c>
      <c r="C152" s="43" t="s">
        <v>25</v>
      </c>
      <c r="D152" s="4">
        <v>1.34</v>
      </c>
      <c r="E152" s="57">
        <v>0</v>
      </c>
      <c r="F152" s="22">
        <f t="shared" si="3"/>
        <v>0</v>
      </c>
    </row>
    <row r="153" spans="2:8" x14ac:dyDescent="0.25">
      <c r="B153" s="100">
        <v>14809</v>
      </c>
      <c r="C153" s="43" t="s">
        <v>24</v>
      </c>
      <c r="D153" s="4">
        <v>1.34</v>
      </c>
      <c r="E153" s="57">
        <v>1</v>
      </c>
      <c r="F153" s="22">
        <f t="shared" si="3"/>
        <v>1.34</v>
      </c>
    </row>
    <row r="154" spans="2:8" x14ac:dyDescent="0.25">
      <c r="B154" s="100">
        <v>14810</v>
      </c>
      <c r="C154" s="43" t="s">
        <v>26</v>
      </c>
      <c r="D154" s="4">
        <v>1.34</v>
      </c>
      <c r="E154" s="57">
        <v>14</v>
      </c>
      <c r="F154" s="22">
        <f t="shared" si="3"/>
        <v>18.760000000000002</v>
      </c>
    </row>
    <row r="155" spans="2:8" x14ac:dyDescent="0.25">
      <c r="B155" s="100">
        <v>14811</v>
      </c>
      <c r="C155" s="43" t="s">
        <v>27</v>
      </c>
      <c r="D155" s="4">
        <v>1.34</v>
      </c>
      <c r="E155" s="57">
        <v>2</v>
      </c>
      <c r="F155" s="22">
        <f t="shared" si="3"/>
        <v>2.68</v>
      </c>
    </row>
    <row r="156" spans="2:8" x14ac:dyDescent="0.25">
      <c r="B156" s="100">
        <v>14812</v>
      </c>
      <c r="C156" s="43" t="s">
        <v>28</v>
      </c>
      <c r="D156" s="4">
        <v>1.34</v>
      </c>
      <c r="E156" s="57">
        <v>3</v>
      </c>
      <c r="F156" s="22">
        <f t="shared" si="3"/>
        <v>4.0200000000000005</v>
      </c>
    </row>
    <row r="157" spans="2:8" x14ac:dyDescent="0.25">
      <c r="B157" s="100">
        <v>20759</v>
      </c>
      <c r="C157" s="71" t="s">
        <v>43</v>
      </c>
      <c r="D157" s="4">
        <v>0.71</v>
      </c>
      <c r="E157" s="57">
        <v>3</v>
      </c>
      <c r="F157" s="22">
        <f t="shared" si="3"/>
        <v>2.13</v>
      </c>
    </row>
    <row r="158" spans="2:8" x14ac:dyDescent="0.25">
      <c r="B158" s="100">
        <v>15038</v>
      </c>
      <c r="C158" s="43" t="s">
        <v>36</v>
      </c>
      <c r="D158" s="4">
        <v>1.34</v>
      </c>
      <c r="E158" s="57">
        <v>17</v>
      </c>
      <c r="F158" s="22">
        <f t="shared" si="3"/>
        <v>22.78</v>
      </c>
    </row>
    <row r="159" spans="2:8" x14ac:dyDescent="0.25">
      <c r="B159" s="100"/>
      <c r="C159" s="43"/>
      <c r="D159" s="3"/>
      <c r="E159" s="38" t="s">
        <v>29</v>
      </c>
      <c r="F159" s="22">
        <f>SUM(F150:F158)</f>
        <v>194.71</v>
      </c>
    </row>
    <row r="160" spans="2:8" x14ac:dyDescent="0.25">
      <c r="E160" s="50" t="s">
        <v>33</v>
      </c>
      <c r="F160" s="22">
        <f>+F152+F153+F154+F155+F156+F157+F158</f>
        <v>51.71</v>
      </c>
    </row>
    <row r="161" spans="2:7" x14ac:dyDescent="0.25">
      <c r="E161" s="38" t="s">
        <v>30</v>
      </c>
      <c r="F161" s="45">
        <f>+F160*16%</f>
        <v>8.2736000000000001</v>
      </c>
    </row>
    <row r="162" spans="2:7" x14ac:dyDescent="0.25">
      <c r="E162" s="51" t="s">
        <v>17</v>
      </c>
      <c r="F162" s="60">
        <f>+F161+F159</f>
        <v>202.9836</v>
      </c>
    </row>
    <row r="163" spans="2:7" x14ac:dyDescent="0.25">
      <c r="G163" s="61"/>
    </row>
    <row r="168" spans="2:7" ht="16.5" hidden="1" thickBot="1" x14ac:dyDescent="0.3">
      <c r="C168" s="58" t="s">
        <v>44</v>
      </c>
    </row>
    <row r="169" spans="2:7" ht="22.5" thickBot="1" x14ac:dyDescent="0.4">
      <c r="C169" s="26" t="s">
        <v>4</v>
      </c>
    </row>
    <row r="170" spans="2:7" ht="16.5" thickBot="1" x14ac:dyDescent="0.3">
      <c r="C170" s="72" t="s">
        <v>45</v>
      </c>
      <c r="D170" s="73"/>
    </row>
    <row r="171" spans="2:7" ht="4.5" customHeight="1" x14ac:dyDescent="0.25">
      <c r="D171" s="28"/>
    </row>
    <row r="172" spans="2:7" ht="21" x14ac:dyDescent="0.35">
      <c r="C172" s="29" t="s">
        <v>0</v>
      </c>
      <c r="D172" s="2"/>
      <c r="E172" s="2"/>
    </row>
    <row r="173" spans="2:7" ht="17.25" x14ac:dyDescent="0.3">
      <c r="C173" s="29" t="s">
        <v>1</v>
      </c>
      <c r="D173" s="1"/>
      <c r="E173" s="1"/>
      <c r="G173" s="1"/>
    </row>
    <row r="174" spans="2:7" ht="20.25" customHeight="1" x14ac:dyDescent="0.3">
      <c r="C174" s="29" t="s">
        <v>2</v>
      </c>
    </row>
    <row r="175" spans="2:7" ht="30" hidden="1" x14ac:dyDescent="0.25">
      <c r="B175" s="99" t="s">
        <v>6</v>
      </c>
      <c r="C175" s="31" t="s">
        <v>3</v>
      </c>
      <c r="D175" s="32" t="s">
        <v>16</v>
      </c>
      <c r="E175" s="54" t="s">
        <v>20</v>
      </c>
      <c r="F175" s="33" t="s">
        <v>18</v>
      </c>
    </row>
    <row r="176" spans="2:7" hidden="1" x14ac:dyDescent="0.25">
      <c r="B176" s="99">
        <v>10461</v>
      </c>
      <c r="C176" s="3" t="s">
        <v>5</v>
      </c>
      <c r="D176" s="22">
        <v>11</v>
      </c>
      <c r="E176" s="55">
        <v>13</v>
      </c>
      <c r="F176" s="22">
        <f>+D176*E176</f>
        <v>143</v>
      </c>
    </row>
    <row r="177" spans="1:12" ht="30" x14ac:dyDescent="0.25">
      <c r="B177" s="99" t="s">
        <v>6</v>
      </c>
      <c r="C177" s="31" t="s">
        <v>3</v>
      </c>
      <c r="D177" s="32" t="s">
        <v>16</v>
      </c>
      <c r="E177" s="54" t="s">
        <v>20</v>
      </c>
      <c r="F177" s="33" t="s">
        <v>18</v>
      </c>
    </row>
    <row r="178" spans="1:12" x14ac:dyDescent="0.25">
      <c r="B178" s="99">
        <v>10461</v>
      </c>
      <c r="C178" s="3" t="s">
        <v>5</v>
      </c>
      <c r="D178" s="22">
        <v>11</v>
      </c>
      <c r="E178" s="55">
        <v>7</v>
      </c>
      <c r="F178" s="22">
        <f>+D178*E178</f>
        <v>77</v>
      </c>
    </row>
    <row r="179" spans="1:12" x14ac:dyDescent="0.25">
      <c r="B179" s="99">
        <v>12739</v>
      </c>
      <c r="C179" s="3" t="s">
        <v>7</v>
      </c>
      <c r="D179" s="22">
        <v>5.5</v>
      </c>
      <c r="E179" s="56">
        <v>0</v>
      </c>
      <c r="F179" s="22">
        <f t="shared" ref="F179:F186" si="4">+D179*E179</f>
        <v>0</v>
      </c>
      <c r="L179" s="74"/>
    </row>
    <row r="180" spans="1:12" x14ac:dyDescent="0.25">
      <c r="B180" s="4">
        <v>14808</v>
      </c>
      <c r="C180" s="43" t="s">
        <v>25</v>
      </c>
      <c r="D180" s="4">
        <v>1.34</v>
      </c>
      <c r="E180" s="57">
        <v>2</v>
      </c>
      <c r="F180" s="22">
        <f t="shared" si="4"/>
        <v>2.68</v>
      </c>
      <c r="L180" s="74"/>
    </row>
    <row r="181" spans="1:12" x14ac:dyDescent="0.25">
      <c r="B181" s="100">
        <v>14809</v>
      </c>
      <c r="C181" s="43" t="s">
        <v>24</v>
      </c>
      <c r="D181" s="4">
        <v>1.34</v>
      </c>
      <c r="E181" s="57">
        <v>0</v>
      </c>
      <c r="F181" s="22">
        <f t="shared" si="4"/>
        <v>0</v>
      </c>
      <c r="L181" s="74"/>
    </row>
    <row r="182" spans="1:12" x14ac:dyDescent="0.25">
      <c r="B182" s="100">
        <v>14810</v>
      </c>
      <c r="C182" s="43" t="s">
        <v>26</v>
      </c>
      <c r="D182" s="4">
        <v>1.34</v>
      </c>
      <c r="E182" s="57">
        <v>4</v>
      </c>
      <c r="F182" s="22">
        <f t="shared" si="4"/>
        <v>5.36</v>
      </c>
      <c r="L182" s="74"/>
    </row>
    <row r="183" spans="1:12" x14ac:dyDescent="0.25">
      <c r="B183" s="100">
        <v>14811</v>
      </c>
      <c r="C183" s="43" t="s">
        <v>27</v>
      </c>
      <c r="D183" s="4">
        <v>1.34</v>
      </c>
      <c r="E183" s="57">
        <v>2</v>
      </c>
      <c r="F183" s="22">
        <f t="shared" si="4"/>
        <v>2.68</v>
      </c>
      <c r="L183" s="74"/>
    </row>
    <row r="184" spans="1:12" x14ac:dyDescent="0.25">
      <c r="B184" s="100">
        <v>14812</v>
      </c>
      <c r="C184" s="43" t="s">
        <v>28</v>
      </c>
      <c r="D184" s="4">
        <v>1.34</v>
      </c>
      <c r="E184" s="57">
        <v>8</v>
      </c>
      <c r="F184" s="22">
        <f t="shared" si="4"/>
        <v>10.72</v>
      </c>
      <c r="L184" s="74"/>
    </row>
    <row r="185" spans="1:12" x14ac:dyDescent="0.25">
      <c r="B185" s="100">
        <v>20759</v>
      </c>
      <c r="C185" s="71" t="s">
        <v>43</v>
      </c>
      <c r="D185" s="4">
        <v>0.71</v>
      </c>
      <c r="E185" s="57">
        <v>16</v>
      </c>
      <c r="F185" s="22">
        <f t="shared" si="4"/>
        <v>11.36</v>
      </c>
      <c r="L185" s="74"/>
    </row>
    <row r="186" spans="1:12" x14ac:dyDescent="0.25">
      <c r="B186" s="100">
        <v>15038</v>
      </c>
      <c r="C186" s="43" t="s">
        <v>36</v>
      </c>
      <c r="D186" s="4">
        <v>1.34</v>
      </c>
      <c r="E186" s="57">
        <v>3</v>
      </c>
      <c r="F186" s="22">
        <f t="shared" si="4"/>
        <v>4.0200000000000005</v>
      </c>
      <c r="L186" s="74"/>
    </row>
    <row r="187" spans="1:12" x14ac:dyDescent="0.25">
      <c r="B187" s="100"/>
      <c r="C187" s="43"/>
      <c r="D187" s="3"/>
      <c r="E187" s="38" t="s">
        <v>29</v>
      </c>
      <c r="F187" s="22">
        <f>SUM(F178:F186)</f>
        <v>113.82000000000001</v>
      </c>
      <c r="L187" s="74"/>
    </row>
    <row r="188" spans="1:12" x14ac:dyDescent="0.25">
      <c r="E188" s="50" t="s">
        <v>33</v>
      </c>
      <c r="F188" s="22">
        <f>+F180+F181+F182+F183+F184+F185+F186</f>
        <v>36.82</v>
      </c>
      <c r="L188" s="74"/>
    </row>
    <row r="189" spans="1:12" x14ac:dyDescent="0.25">
      <c r="A189" s="61"/>
      <c r="E189" s="38" t="s">
        <v>30</v>
      </c>
      <c r="F189" s="45">
        <f>+F188*16%</f>
        <v>5.8912000000000004</v>
      </c>
      <c r="L189" s="74"/>
    </row>
    <row r="190" spans="1:12" x14ac:dyDescent="0.25">
      <c r="E190" s="51" t="s">
        <v>17</v>
      </c>
      <c r="F190" s="60">
        <f>+F187+F189</f>
        <v>119.71120000000001</v>
      </c>
      <c r="L190" s="74"/>
    </row>
    <row r="191" spans="1:12" x14ac:dyDescent="0.25">
      <c r="L191" s="74"/>
    </row>
    <row r="192" spans="1:12" x14ac:dyDescent="0.25">
      <c r="L192" s="74"/>
    </row>
    <row r="196" spans="2:6" ht="22.5" thickBot="1" x14ac:dyDescent="0.4">
      <c r="C196" s="26" t="s">
        <v>4</v>
      </c>
    </row>
    <row r="197" spans="2:6" ht="16.5" thickBot="1" x14ac:dyDescent="0.3">
      <c r="C197" s="72" t="s">
        <v>46</v>
      </c>
      <c r="D197" s="73"/>
    </row>
    <row r="198" spans="2:6" ht="15.75" x14ac:dyDescent="0.25">
      <c r="D198" s="28"/>
    </row>
    <row r="199" spans="2:6" ht="21" x14ac:dyDescent="0.35">
      <c r="C199" s="29" t="s">
        <v>0</v>
      </c>
      <c r="D199" s="2"/>
      <c r="E199" s="2"/>
    </row>
    <row r="200" spans="2:6" ht="17.25" x14ac:dyDescent="0.3">
      <c r="C200" s="29" t="s">
        <v>1</v>
      </c>
      <c r="D200" s="1"/>
      <c r="E200" s="1"/>
    </row>
    <row r="201" spans="2:6" ht="17.25" x14ac:dyDescent="0.3">
      <c r="C201" s="29" t="s">
        <v>2</v>
      </c>
    </row>
    <row r="202" spans="2:6" ht="30" hidden="1" x14ac:dyDescent="0.25">
      <c r="B202" s="99" t="s">
        <v>6</v>
      </c>
      <c r="C202" s="31" t="s">
        <v>3</v>
      </c>
      <c r="D202" s="32" t="s">
        <v>16</v>
      </c>
      <c r="E202" s="54" t="s">
        <v>20</v>
      </c>
      <c r="F202" s="33" t="s">
        <v>18</v>
      </c>
    </row>
    <row r="203" spans="2:6" hidden="1" x14ac:dyDescent="0.25">
      <c r="B203" s="99">
        <v>10461</v>
      </c>
      <c r="C203" s="3" t="s">
        <v>5</v>
      </c>
      <c r="D203" s="22">
        <v>11</v>
      </c>
      <c r="E203" s="55">
        <v>13</v>
      </c>
      <c r="F203" s="22">
        <f>+D203*E203</f>
        <v>143</v>
      </c>
    </row>
    <row r="204" spans="2:6" ht="30" x14ac:dyDescent="0.25">
      <c r="B204" s="99" t="s">
        <v>6</v>
      </c>
      <c r="C204" s="31" t="s">
        <v>3</v>
      </c>
      <c r="D204" s="32" t="s">
        <v>16</v>
      </c>
      <c r="E204" s="54" t="s">
        <v>20</v>
      </c>
      <c r="F204" s="33" t="s">
        <v>18</v>
      </c>
    </row>
    <row r="205" spans="2:6" x14ac:dyDescent="0.25">
      <c r="B205" s="99">
        <v>10461</v>
      </c>
      <c r="C205" s="3" t="s">
        <v>5</v>
      </c>
      <c r="D205" s="22">
        <v>11</v>
      </c>
      <c r="E205" s="55">
        <v>7</v>
      </c>
      <c r="F205" s="22">
        <f>+D205*E205</f>
        <v>77</v>
      </c>
    </row>
    <row r="206" spans="2:6" x14ac:dyDescent="0.25">
      <c r="B206" s="99">
        <v>12739</v>
      </c>
      <c r="C206" s="3" t="s">
        <v>7</v>
      </c>
      <c r="D206" s="22">
        <v>5.5</v>
      </c>
      <c r="E206" s="56">
        <v>0</v>
      </c>
      <c r="F206" s="22">
        <f t="shared" ref="F206:F213" si="5">+D206*E206</f>
        <v>0</v>
      </c>
    </row>
    <row r="207" spans="2:6" x14ac:dyDescent="0.25">
      <c r="B207" s="4">
        <v>14808</v>
      </c>
      <c r="C207" s="43" t="s">
        <v>25</v>
      </c>
      <c r="D207" s="4">
        <v>1.34</v>
      </c>
      <c r="E207" s="57">
        <v>0</v>
      </c>
      <c r="F207" s="22">
        <f t="shared" si="5"/>
        <v>0</v>
      </c>
    </row>
    <row r="208" spans="2:6" x14ac:dyDescent="0.25">
      <c r="B208" s="100">
        <v>14809</v>
      </c>
      <c r="C208" s="43" t="s">
        <v>24</v>
      </c>
      <c r="D208" s="4">
        <v>1.34</v>
      </c>
      <c r="E208" s="57">
        <v>0</v>
      </c>
      <c r="F208" s="22">
        <f t="shared" si="5"/>
        <v>0</v>
      </c>
    </row>
    <row r="209" spans="2:6" x14ac:dyDescent="0.25">
      <c r="B209" s="100">
        <v>14810</v>
      </c>
      <c r="C209" s="43" t="s">
        <v>26</v>
      </c>
      <c r="D209" s="4">
        <v>1.34</v>
      </c>
      <c r="E209" s="57">
        <v>4</v>
      </c>
      <c r="F209" s="22">
        <f t="shared" si="5"/>
        <v>5.36</v>
      </c>
    </row>
    <row r="210" spans="2:6" x14ac:dyDescent="0.25">
      <c r="B210" s="100">
        <v>14811</v>
      </c>
      <c r="C210" s="43" t="s">
        <v>27</v>
      </c>
      <c r="D210" s="4">
        <v>1.34</v>
      </c>
      <c r="E210" s="57">
        <v>2</v>
      </c>
      <c r="F210" s="22">
        <f t="shared" si="5"/>
        <v>2.68</v>
      </c>
    </row>
    <row r="211" spans="2:6" x14ac:dyDescent="0.25">
      <c r="B211" s="100">
        <v>14812</v>
      </c>
      <c r="C211" s="43" t="s">
        <v>28</v>
      </c>
      <c r="D211" s="4">
        <v>1.34</v>
      </c>
      <c r="E211" s="57">
        <v>3</v>
      </c>
      <c r="F211" s="22">
        <f t="shared" si="5"/>
        <v>4.0200000000000005</v>
      </c>
    </row>
    <row r="212" spans="2:6" x14ac:dyDescent="0.25">
      <c r="B212" s="100">
        <v>20759</v>
      </c>
      <c r="C212" s="71" t="s">
        <v>43</v>
      </c>
      <c r="D212" s="4">
        <v>0.71</v>
      </c>
      <c r="E212" s="57">
        <v>3</v>
      </c>
      <c r="F212" s="22">
        <f t="shared" si="5"/>
        <v>2.13</v>
      </c>
    </row>
    <row r="213" spans="2:6" x14ac:dyDescent="0.25">
      <c r="B213" s="100">
        <v>15038</v>
      </c>
      <c r="C213" s="43" t="s">
        <v>36</v>
      </c>
      <c r="D213" s="4">
        <v>1.34</v>
      </c>
      <c r="E213" s="57">
        <v>20</v>
      </c>
      <c r="F213" s="22">
        <f t="shared" si="5"/>
        <v>26.8</v>
      </c>
    </row>
    <row r="214" spans="2:6" x14ac:dyDescent="0.25">
      <c r="B214" s="100"/>
      <c r="C214" s="43"/>
      <c r="D214" s="3"/>
      <c r="E214" s="38" t="s">
        <v>29</v>
      </c>
      <c r="F214" s="22">
        <f>SUM(F205:F213)</f>
        <v>117.99</v>
      </c>
    </row>
    <row r="215" spans="2:6" x14ac:dyDescent="0.25">
      <c r="E215" s="50" t="s">
        <v>33</v>
      </c>
      <c r="F215" s="22">
        <f>+F207+F208+F209+F210+F211+F212+F213</f>
        <v>40.99</v>
      </c>
    </row>
    <row r="216" spans="2:6" x14ac:dyDescent="0.25">
      <c r="E216" s="38" t="s">
        <v>30</v>
      </c>
      <c r="F216" s="45">
        <f>+F215*16%</f>
        <v>6.5584000000000007</v>
      </c>
    </row>
    <row r="217" spans="2:6" x14ac:dyDescent="0.25">
      <c r="E217" s="51" t="s">
        <v>17</v>
      </c>
      <c r="F217" s="60">
        <f>+F214+F216</f>
        <v>124.5484</v>
      </c>
    </row>
    <row r="223" spans="2:6" ht="30" customHeight="1" x14ac:dyDescent="0.25"/>
    <row r="225" spans="2:13" ht="22.5" thickBot="1" x14ac:dyDescent="0.4">
      <c r="C225" s="26" t="s">
        <v>4</v>
      </c>
    </row>
    <row r="226" spans="2:13" ht="21.75" thickBot="1" x14ac:dyDescent="0.55000000000000004">
      <c r="C226" s="96" t="s">
        <v>51</v>
      </c>
      <c r="D226" s="97"/>
      <c r="E226" s="98"/>
    </row>
    <row r="227" spans="2:13" ht="15.75" x14ac:dyDescent="0.25">
      <c r="D227" s="28"/>
    </row>
    <row r="228" spans="2:13" ht="21" x14ac:dyDescent="0.35">
      <c r="C228" s="29" t="s">
        <v>0</v>
      </c>
      <c r="D228" s="2"/>
      <c r="E228" s="2"/>
    </row>
    <row r="229" spans="2:13" ht="17.25" x14ac:dyDescent="0.3">
      <c r="C229" s="29" t="s">
        <v>1</v>
      </c>
      <c r="D229" s="1"/>
      <c r="E229" s="1"/>
    </row>
    <row r="230" spans="2:13" ht="17.25" x14ac:dyDescent="0.3">
      <c r="C230" s="29" t="s">
        <v>2</v>
      </c>
    </row>
    <row r="231" spans="2:13" ht="30" hidden="1" x14ac:dyDescent="0.25">
      <c r="B231" s="99"/>
      <c r="C231" s="31"/>
      <c r="D231" s="32" t="s">
        <v>16</v>
      </c>
      <c r="E231" s="54" t="s">
        <v>20</v>
      </c>
      <c r="F231" s="33" t="s">
        <v>18</v>
      </c>
    </row>
    <row r="232" spans="2:13" ht="30" x14ac:dyDescent="0.25">
      <c r="B232" s="99" t="s">
        <v>6</v>
      </c>
      <c r="C232" s="31" t="s">
        <v>3</v>
      </c>
      <c r="D232" s="32" t="s">
        <v>16</v>
      </c>
      <c r="E232" s="92" t="s">
        <v>20</v>
      </c>
      <c r="F232" s="33" t="s">
        <v>18</v>
      </c>
    </row>
    <row r="233" spans="2:13" x14ac:dyDescent="0.25">
      <c r="B233" s="99">
        <v>10461</v>
      </c>
      <c r="C233" s="3" t="s">
        <v>5</v>
      </c>
      <c r="D233" s="22">
        <v>11</v>
      </c>
      <c r="E233" s="93">
        <v>5</v>
      </c>
      <c r="F233" s="22">
        <f>+D233*E233</f>
        <v>55</v>
      </c>
      <c r="J233" s="61"/>
      <c r="M233" s="61"/>
    </row>
    <row r="234" spans="2:13" x14ac:dyDescent="0.25">
      <c r="B234" s="99">
        <v>12739</v>
      </c>
      <c r="C234" s="3" t="s">
        <v>7</v>
      </c>
      <c r="D234" s="22">
        <v>5.5</v>
      </c>
      <c r="E234" s="94">
        <v>0</v>
      </c>
      <c r="F234" s="22">
        <f t="shared" ref="F234:F241" si="6">+D234*E234</f>
        <v>0</v>
      </c>
    </row>
    <row r="235" spans="2:13" x14ac:dyDescent="0.25">
      <c r="B235" s="4">
        <v>14808</v>
      </c>
      <c r="C235" s="43" t="s">
        <v>25</v>
      </c>
      <c r="D235" s="4">
        <v>1.34</v>
      </c>
      <c r="E235" s="95">
        <v>2</v>
      </c>
      <c r="F235" s="22">
        <f t="shared" si="6"/>
        <v>2.68</v>
      </c>
    </row>
    <row r="236" spans="2:13" x14ac:dyDescent="0.25">
      <c r="B236" s="100">
        <v>14809</v>
      </c>
      <c r="C236" s="43" t="s">
        <v>24</v>
      </c>
      <c r="D236" s="4">
        <v>1.34</v>
      </c>
      <c r="E236" s="95">
        <v>0</v>
      </c>
      <c r="F236" s="22">
        <f t="shared" si="6"/>
        <v>0</v>
      </c>
    </row>
    <row r="237" spans="2:13" x14ac:dyDescent="0.25">
      <c r="B237" s="100">
        <v>14810</v>
      </c>
      <c r="C237" s="43" t="s">
        <v>26</v>
      </c>
      <c r="D237" s="4">
        <v>1.34</v>
      </c>
      <c r="E237" s="95">
        <v>4</v>
      </c>
      <c r="F237" s="22">
        <f t="shared" si="6"/>
        <v>5.36</v>
      </c>
    </row>
    <row r="238" spans="2:13" x14ac:dyDescent="0.25">
      <c r="B238" s="100">
        <v>14811</v>
      </c>
      <c r="C238" s="43" t="s">
        <v>27</v>
      </c>
      <c r="D238" s="4">
        <v>1.34</v>
      </c>
      <c r="E238" s="95">
        <v>1</v>
      </c>
      <c r="F238" s="22">
        <f t="shared" si="6"/>
        <v>1.34</v>
      </c>
    </row>
    <row r="239" spans="2:13" x14ac:dyDescent="0.25">
      <c r="B239" s="100">
        <v>14812</v>
      </c>
      <c r="C239" s="43" t="s">
        <v>28</v>
      </c>
      <c r="D239" s="4">
        <v>1.34</v>
      </c>
      <c r="E239" s="95">
        <v>4</v>
      </c>
      <c r="F239" s="22">
        <f t="shared" si="6"/>
        <v>5.36</v>
      </c>
    </row>
    <row r="240" spans="2:13" x14ac:dyDescent="0.25">
      <c r="B240" s="100">
        <v>20759</v>
      </c>
      <c r="C240" s="71" t="s">
        <v>43</v>
      </c>
      <c r="D240" s="4">
        <v>0.71</v>
      </c>
      <c r="E240" s="95">
        <v>7</v>
      </c>
      <c r="F240" s="22">
        <f t="shared" si="6"/>
        <v>4.97</v>
      </c>
    </row>
    <row r="241" spans="2:13" x14ac:dyDescent="0.25">
      <c r="B241" s="100">
        <v>15038</v>
      </c>
      <c r="C241" s="43" t="s">
        <v>36</v>
      </c>
      <c r="D241" s="4">
        <v>1.34</v>
      </c>
      <c r="E241" s="95">
        <v>12</v>
      </c>
      <c r="F241" s="22">
        <f t="shared" si="6"/>
        <v>16.080000000000002</v>
      </c>
    </row>
    <row r="242" spans="2:13" x14ac:dyDescent="0.25">
      <c r="B242" s="100"/>
      <c r="C242" s="43"/>
      <c r="D242" s="3"/>
      <c r="E242" s="38" t="s">
        <v>29</v>
      </c>
      <c r="F242" s="22">
        <f>SUM(F233:F241)</f>
        <v>90.789999999999992</v>
      </c>
    </row>
    <row r="243" spans="2:13" x14ac:dyDescent="0.25">
      <c r="E243" s="50" t="s">
        <v>33</v>
      </c>
      <c r="F243" s="22">
        <f>+F235+F236+F237+F238+F239+F240+F241</f>
        <v>35.790000000000006</v>
      </c>
    </row>
    <row r="244" spans="2:13" x14ac:dyDescent="0.25">
      <c r="E244" s="38" t="s">
        <v>30</v>
      </c>
      <c r="F244" s="45">
        <f>+F243*16%</f>
        <v>5.7264000000000008</v>
      </c>
    </row>
    <row r="245" spans="2:13" x14ac:dyDescent="0.25">
      <c r="E245" s="51" t="s">
        <v>17</v>
      </c>
      <c r="F245" s="60">
        <f>+F242+F244</f>
        <v>96.51639999999999</v>
      </c>
      <c r="M245" s="61"/>
    </row>
    <row r="247" spans="2:13" x14ac:dyDescent="0.25">
      <c r="M247" s="61"/>
    </row>
    <row r="251" spans="2:13" x14ac:dyDescent="0.25">
      <c r="M251" t="s">
        <v>54</v>
      </c>
    </row>
    <row r="255" spans="2:13" ht="21.75" x14ac:dyDescent="0.35">
      <c r="C255" s="26" t="s">
        <v>4</v>
      </c>
    </row>
    <row r="256" spans="2:13" ht="21" x14ac:dyDescent="0.5">
      <c r="C256" s="190" t="s">
        <v>55</v>
      </c>
      <c r="D256" s="190"/>
      <c r="E256" s="190"/>
    </row>
    <row r="257" spans="2:8" ht="15.75" x14ac:dyDescent="0.25">
      <c r="D257" s="28"/>
    </row>
    <row r="258" spans="2:8" ht="21" x14ac:dyDescent="0.35">
      <c r="C258" s="29" t="s">
        <v>0</v>
      </c>
      <c r="D258" s="2"/>
      <c r="E258" s="2"/>
    </row>
    <row r="259" spans="2:8" ht="17.25" x14ac:dyDescent="0.3">
      <c r="C259" s="29" t="s">
        <v>1</v>
      </c>
      <c r="D259" s="1"/>
      <c r="E259" s="1"/>
    </row>
    <row r="260" spans="2:8" ht="17.25" x14ac:dyDescent="0.3">
      <c r="C260" s="29" t="s">
        <v>2</v>
      </c>
    </row>
    <row r="261" spans="2:8" ht="30" x14ac:dyDescent="0.25">
      <c r="B261" s="104" t="s">
        <v>6</v>
      </c>
      <c r="C261" s="104" t="s">
        <v>3</v>
      </c>
      <c r="D261" s="32" t="s">
        <v>16</v>
      </c>
      <c r="E261" s="92" t="s">
        <v>20</v>
      </c>
      <c r="F261" s="33" t="s">
        <v>18</v>
      </c>
    </row>
    <row r="262" spans="2:8" x14ac:dyDescent="0.25">
      <c r="B262" s="99">
        <v>10461</v>
      </c>
      <c r="C262" s="3" t="s">
        <v>5</v>
      </c>
      <c r="D262" s="22">
        <v>11</v>
      </c>
      <c r="E262" s="93">
        <v>2</v>
      </c>
      <c r="F262" s="22">
        <f>+D262*E262</f>
        <v>22</v>
      </c>
    </row>
    <row r="263" spans="2:8" x14ac:dyDescent="0.25">
      <c r="B263" s="99">
        <v>12739</v>
      </c>
      <c r="C263" s="3" t="s">
        <v>7</v>
      </c>
      <c r="D263" s="22">
        <v>5.5</v>
      </c>
      <c r="E263" s="94">
        <v>0</v>
      </c>
      <c r="F263" s="22">
        <f t="shared" ref="F263:F271" si="7">+D263*E263</f>
        <v>0</v>
      </c>
    </row>
    <row r="264" spans="2:8" x14ac:dyDescent="0.25">
      <c r="B264" s="4">
        <v>14808</v>
      </c>
      <c r="C264" s="43" t="s">
        <v>25</v>
      </c>
      <c r="D264" s="4">
        <v>1.34</v>
      </c>
      <c r="E264" s="95">
        <v>0</v>
      </c>
      <c r="F264" s="22">
        <f t="shared" si="7"/>
        <v>0</v>
      </c>
    </row>
    <row r="265" spans="2:8" x14ac:dyDescent="0.25">
      <c r="B265" s="100">
        <v>14809</v>
      </c>
      <c r="C265" s="43" t="s">
        <v>24</v>
      </c>
      <c r="D265" s="4">
        <v>1.34</v>
      </c>
      <c r="E265" s="95">
        <v>0</v>
      </c>
      <c r="F265" s="22">
        <f t="shared" si="7"/>
        <v>0</v>
      </c>
    </row>
    <row r="266" spans="2:8" x14ac:dyDescent="0.25">
      <c r="B266" s="100">
        <v>14810</v>
      </c>
      <c r="C266" s="43" t="s">
        <v>26</v>
      </c>
      <c r="D266" s="4">
        <v>1.34</v>
      </c>
      <c r="E266" s="95">
        <v>5</v>
      </c>
      <c r="F266" s="22">
        <f t="shared" si="7"/>
        <v>6.7</v>
      </c>
      <c r="H266" s="61"/>
    </row>
    <row r="267" spans="2:8" x14ac:dyDescent="0.25">
      <c r="B267" s="100">
        <v>14811</v>
      </c>
      <c r="C267" s="43" t="s">
        <v>27</v>
      </c>
      <c r="D267" s="4">
        <v>1.34</v>
      </c>
      <c r="E267" s="95">
        <v>0</v>
      </c>
      <c r="F267" s="22">
        <f t="shared" si="7"/>
        <v>0</v>
      </c>
    </row>
    <row r="268" spans="2:8" x14ac:dyDescent="0.25">
      <c r="B268" s="100">
        <v>14812</v>
      </c>
      <c r="C268" s="43" t="s">
        <v>28</v>
      </c>
      <c r="D268" s="4">
        <v>1.34</v>
      </c>
      <c r="E268" s="95">
        <v>0</v>
      </c>
      <c r="F268" s="22">
        <f t="shared" si="7"/>
        <v>0</v>
      </c>
    </row>
    <row r="269" spans="2:8" x14ac:dyDescent="0.25">
      <c r="B269" s="100">
        <v>20759</v>
      </c>
      <c r="C269" s="71" t="s">
        <v>43</v>
      </c>
      <c r="D269" s="4">
        <v>0.75</v>
      </c>
      <c r="E269" s="95">
        <v>14</v>
      </c>
      <c r="F269" s="22">
        <f t="shared" si="7"/>
        <v>10.5</v>
      </c>
    </row>
    <row r="270" spans="2:8" x14ac:dyDescent="0.25">
      <c r="B270" s="100">
        <v>15038</v>
      </c>
      <c r="C270" s="43" t="s">
        <v>36</v>
      </c>
      <c r="D270" s="4">
        <v>1.34</v>
      </c>
      <c r="E270" s="95">
        <v>4</v>
      </c>
      <c r="F270" s="22">
        <f t="shared" ref="F270" si="8">+D270*E270</f>
        <v>5.36</v>
      </c>
    </row>
    <row r="271" spans="2:8" x14ac:dyDescent="0.25">
      <c r="B271" s="100">
        <v>21717</v>
      </c>
      <c r="C271" s="43" t="s">
        <v>56</v>
      </c>
      <c r="D271" s="4">
        <v>0.75</v>
      </c>
      <c r="E271" s="95">
        <v>2</v>
      </c>
      <c r="F271" s="22">
        <f t="shared" si="7"/>
        <v>1.5</v>
      </c>
    </row>
    <row r="272" spans="2:8" x14ac:dyDescent="0.25">
      <c r="B272" s="100"/>
      <c r="C272" s="43"/>
      <c r="D272" s="3"/>
      <c r="E272" s="38" t="s">
        <v>29</v>
      </c>
      <c r="F272" s="22">
        <f>SUM(F262:F271)</f>
        <v>46.06</v>
      </c>
    </row>
    <row r="273" spans="3:12" x14ac:dyDescent="0.25">
      <c r="E273" s="50" t="s">
        <v>33</v>
      </c>
      <c r="F273" s="22">
        <f>+F264+F265+F266+F267+F268+F269+F271</f>
        <v>18.7</v>
      </c>
    </row>
    <row r="274" spans="3:12" x14ac:dyDescent="0.25">
      <c r="E274" s="38" t="s">
        <v>30</v>
      </c>
      <c r="F274" s="45">
        <f>+F273*16%</f>
        <v>2.992</v>
      </c>
    </row>
    <row r="275" spans="3:12" x14ac:dyDescent="0.25">
      <c r="E275" s="51" t="s">
        <v>17</v>
      </c>
      <c r="F275" s="60">
        <f>+F272+F274</f>
        <v>49.052</v>
      </c>
    </row>
    <row r="278" spans="3:12" x14ac:dyDescent="0.25">
      <c r="L278" s="61"/>
    </row>
    <row r="284" spans="3:12" ht="21.75" x14ac:dyDescent="0.35">
      <c r="C284" s="26" t="s">
        <v>4</v>
      </c>
    </row>
    <row r="285" spans="3:12" ht="22.5" x14ac:dyDescent="0.55000000000000004">
      <c r="C285" s="191" t="s">
        <v>59</v>
      </c>
      <c r="D285" s="191"/>
      <c r="E285" s="191"/>
    </row>
    <row r="286" spans="3:12" ht="15.75" hidden="1" x14ac:dyDescent="0.25">
      <c r="D286" s="28"/>
    </row>
    <row r="287" spans="3:12" ht="21" x14ac:dyDescent="0.35">
      <c r="C287" s="29" t="s">
        <v>0</v>
      </c>
      <c r="D287" s="2"/>
      <c r="E287" s="2"/>
    </row>
    <row r="288" spans="3:12" ht="17.25" x14ac:dyDescent="0.3">
      <c r="C288" s="29" t="s">
        <v>1</v>
      </c>
      <c r="D288" s="1"/>
      <c r="E288" s="1"/>
    </row>
    <row r="289" spans="2:14" ht="17.25" x14ac:dyDescent="0.3">
      <c r="C289" s="29" t="s">
        <v>2</v>
      </c>
    </row>
    <row r="290" spans="2:14" ht="30" x14ac:dyDescent="0.25">
      <c r="B290" s="104" t="s">
        <v>6</v>
      </c>
      <c r="C290" s="104" t="s">
        <v>3</v>
      </c>
      <c r="D290" s="32" t="s">
        <v>16</v>
      </c>
      <c r="E290" s="92" t="s">
        <v>20</v>
      </c>
      <c r="F290" s="33" t="s">
        <v>18</v>
      </c>
    </row>
    <row r="291" spans="2:14" x14ac:dyDescent="0.25">
      <c r="B291" s="108">
        <v>10461</v>
      </c>
      <c r="C291" s="109" t="s">
        <v>5</v>
      </c>
      <c r="D291" s="22">
        <v>11</v>
      </c>
      <c r="E291" s="93">
        <v>2</v>
      </c>
      <c r="F291" s="22">
        <f>+D291*E291</f>
        <v>22</v>
      </c>
    </row>
    <row r="292" spans="2:14" x14ac:dyDescent="0.25">
      <c r="B292" s="108">
        <v>12739</v>
      </c>
      <c r="C292" s="109" t="s">
        <v>7</v>
      </c>
      <c r="D292" s="22">
        <v>5.5</v>
      </c>
      <c r="E292" s="94">
        <v>0</v>
      </c>
      <c r="F292" s="22">
        <f t="shared" ref="F292:F301" si="9">+D292*E292</f>
        <v>0</v>
      </c>
    </row>
    <row r="293" spans="2:14" x14ac:dyDescent="0.25">
      <c r="B293" s="4">
        <v>14808</v>
      </c>
      <c r="C293" s="43" t="s">
        <v>25</v>
      </c>
      <c r="D293" s="4">
        <v>1.34</v>
      </c>
      <c r="E293" s="95">
        <v>4</v>
      </c>
      <c r="F293" s="22">
        <f t="shared" si="9"/>
        <v>5.36</v>
      </c>
    </row>
    <row r="294" spans="2:14" x14ac:dyDescent="0.25">
      <c r="B294" s="100">
        <v>14809</v>
      </c>
      <c r="C294" s="43" t="s">
        <v>24</v>
      </c>
      <c r="D294" s="4">
        <v>1.34</v>
      </c>
      <c r="E294" s="95">
        <v>5</v>
      </c>
      <c r="F294" s="22">
        <f t="shared" si="9"/>
        <v>6.7</v>
      </c>
      <c r="G294" s="61"/>
      <c r="I294" s="61"/>
    </row>
    <row r="295" spans="2:14" x14ac:dyDescent="0.25">
      <c r="B295" s="100">
        <v>14810</v>
      </c>
      <c r="C295" s="43" t="s">
        <v>26</v>
      </c>
      <c r="D295" s="4">
        <v>1.34</v>
      </c>
      <c r="E295" s="95">
        <v>20</v>
      </c>
      <c r="F295" s="22">
        <f t="shared" si="9"/>
        <v>26.8</v>
      </c>
    </row>
    <row r="296" spans="2:14" x14ac:dyDescent="0.25">
      <c r="B296" s="100">
        <v>14811</v>
      </c>
      <c r="C296" s="43" t="s">
        <v>27</v>
      </c>
      <c r="D296" s="4">
        <v>1.34</v>
      </c>
      <c r="E296" s="95">
        <v>0</v>
      </c>
      <c r="F296" s="22">
        <f t="shared" si="9"/>
        <v>0</v>
      </c>
      <c r="I296" s="61"/>
    </row>
    <row r="297" spans="2:14" x14ac:dyDescent="0.25">
      <c r="B297" s="100">
        <v>14812</v>
      </c>
      <c r="C297" s="43" t="s">
        <v>28</v>
      </c>
      <c r="D297" s="4">
        <v>1.34</v>
      </c>
      <c r="E297" s="95">
        <v>6</v>
      </c>
      <c r="F297" s="22">
        <f t="shared" si="9"/>
        <v>8.0400000000000009</v>
      </c>
      <c r="H297" s="61"/>
    </row>
    <row r="298" spans="2:14" x14ac:dyDescent="0.25">
      <c r="B298" s="100">
        <v>20759</v>
      </c>
      <c r="C298" s="71" t="s">
        <v>43</v>
      </c>
      <c r="D298" s="4">
        <v>0.75</v>
      </c>
      <c r="E298" s="95">
        <v>27</v>
      </c>
      <c r="F298" s="22">
        <f t="shared" si="9"/>
        <v>20.25</v>
      </c>
      <c r="I298" s="61"/>
    </row>
    <row r="299" spans="2:14" x14ac:dyDescent="0.25">
      <c r="B299" s="100">
        <v>15038</v>
      </c>
      <c r="C299" s="43" t="s">
        <v>36</v>
      </c>
      <c r="D299" s="4">
        <v>1.34</v>
      </c>
      <c r="E299" s="95">
        <v>11</v>
      </c>
      <c r="F299" s="22">
        <f t="shared" si="9"/>
        <v>14.74</v>
      </c>
      <c r="J299" t="s">
        <v>60</v>
      </c>
    </row>
    <row r="300" spans="2:14" x14ac:dyDescent="0.25">
      <c r="B300" s="100">
        <v>21717</v>
      </c>
      <c r="C300" s="43" t="s">
        <v>56</v>
      </c>
      <c r="D300" s="4">
        <v>0.75</v>
      </c>
      <c r="E300" s="95">
        <v>10</v>
      </c>
      <c r="F300" s="22">
        <f t="shared" si="9"/>
        <v>7.5</v>
      </c>
      <c r="I300" s="61"/>
      <c r="N300" s="61"/>
    </row>
    <row r="301" spans="2:14" x14ac:dyDescent="0.25">
      <c r="B301" s="100">
        <v>21724</v>
      </c>
      <c r="C301" s="43" t="s">
        <v>61</v>
      </c>
      <c r="D301" s="4">
        <v>0.75</v>
      </c>
      <c r="E301" s="95">
        <v>3</v>
      </c>
      <c r="F301" s="22">
        <f t="shared" si="9"/>
        <v>2.25</v>
      </c>
      <c r="N301" s="61"/>
    </row>
    <row r="302" spans="2:14" x14ac:dyDescent="0.25">
      <c r="B302" s="100"/>
      <c r="C302" s="43"/>
      <c r="D302" s="3"/>
      <c r="E302" s="38" t="s">
        <v>29</v>
      </c>
      <c r="F302" s="22">
        <f>SUM(F291:F301)</f>
        <v>113.64</v>
      </c>
    </row>
    <row r="303" spans="2:14" ht="22.5" customHeight="1" x14ac:dyDescent="0.25">
      <c r="E303" s="50" t="s">
        <v>33</v>
      </c>
      <c r="F303" s="22">
        <f>+F293+F294+F295+F296+F297+F298+F299+F300+F301</f>
        <v>91.64</v>
      </c>
    </row>
    <row r="304" spans="2:14" x14ac:dyDescent="0.25">
      <c r="E304" s="38" t="s">
        <v>30</v>
      </c>
      <c r="F304" s="45">
        <f>+F303*16%</f>
        <v>14.6624</v>
      </c>
    </row>
    <row r="305" spans="2:9" x14ac:dyDescent="0.25">
      <c r="E305" s="51" t="s">
        <v>17</v>
      </c>
      <c r="F305" s="60">
        <f>+F302+F304</f>
        <v>128.30240000000001</v>
      </c>
      <c r="I305" s="61"/>
    </row>
    <row r="310" spans="2:9" ht="21.75" x14ac:dyDescent="0.35">
      <c r="C310" s="111" t="s">
        <v>4</v>
      </c>
    </row>
    <row r="311" spans="2:9" hidden="1" x14ac:dyDescent="0.25"/>
    <row r="312" spans="2:9" ht="22.5" hidden="1" x14ac:dyDescent="0.55000000000000004">
      <c r="C312" s="191" t="s">
        <v>59</v>
      </c>
      <c r="D312" s="191"/>
      <c r="E312" s="191"/>
    </row>
    <row r="313" spans="2:9" ht="21" x14ac:dyDescent="0.35">
      <c r="C313" s="29" t="s">
        <v>0</v>
      </c>
      <c r="D313" s="2"/>
      <c r="E313" s="116" t="s">
        <v>82</v>
      </c>
    </row>
    <row r="314" spans="2:9" ht="17.25" x14ac:dyDescent="0.3">
      <c r="C314" s="29" t="s">
        <v>1</v>
      </c>
      <c r="D314" s="1"/>
      <c r="E314" s="1"/>
    </row>
    <row r="315" spans="2:9" ht="17.25" x14ac:dyDescent="0.3">
      <c r="C315" s="29" t="s">
        <v>2</v>
      </c>
    </row>
    <row r="316" spans="2:9" ht="31.5" x14ac:dyDescent="0.25">
      <c r="D316" s="114" t="s">
        <v>63</v>
      </c>
      <c r="E316" s="114" t="s">
        <v>39</v>
      </c>
      <c r="F316" s="114" t="s">
        <v>40</v>
      </c>
    </row>
    <row r="317" spans="2:9" x14ac:dyDescent="0.25">
      <c r="B317" s="108">
        <v>10461</v>
      </c>
      <c r="C317" s="110" t="s">
        <v>5</v>
      </c>
      <c r="D317" s="4">
        <v>20</v>
      </c>
      <c r="E317" s="38">
        <v>6</v>
      </c>
      <c r="F317" s="4">
        <v>10</v>
      </c>
    </row>
    <row r="318" spans="2:9" ht="17.25" hidden="1" customHeight="1" x14ac:dyDescent="0.25">
      <c r="B318" s="108">
        <v>12739</v>
      </c>
      <c r="C318" s="110" t="s">
        <v>7</v>
      </c>
      <c r="D318" s="3"/>
      <c r="E318" s="51"/>
      <c r="F318" s="3"/>
    </row>
    <row r="319" spans="2:9" hidden="1" x14ac:dyDescent="0.25">
      <c r="B319" s="4">
        <v>14808</v>
      </c>
      <c r="C319" s="77" t="s">
        <v>62</v>
      </c>
      <c r="D319" s="3"/>
      <c r="E319" s="51"/>
      <c r="F319" s="3"/>
    </row>
    <row r="320" spans="2:9" x14ac:dyDescent="0.25">
      <c r="B320" s="100">
        <v>14810</v>
      </c>
      <c r="C320" s="77" t="s">
        <v>26</v>
      </c>
      <c r="D320" s="4">
        <v>20</v>
      </c>
      <c r="E320" s="38">
        <v>6</v>
      </c>
      <c r="F320" s="4">
        <v>10</v>
      </c>
    </row>
    <row r="321" spans="2:6" x14ac:dyDescent="0.25">
      <c r="B321" s="100">
        <v>14812</v>
      </c>
      <c r="C321" s="77" t="s">
        <v>28</v>
      </c>
      <c r="D321" s="4">
        <v>20</v>
      </c>
      <c r="E321" s="38">
        <v>6</v>
      </c>
      <c r="F321" s="4">
        <v>10</v>
      </c>
    </row>
    <row r="322" spans="2:6" x14ac:dyDescent="0.25">
      <c r="B322" s="100">
        <v>20759</v>
      </c>
      <c r="C322" s="78" t="s">
        <v>43</v>
      </c>
      <c r="D322" s="4">
        <v>20</v>
      </c>
      <c r="E322" s="38">
        <v>6</v>
      </c>
      <c r="F322" s="4">
        <v>10</v>
      </c>
    </row>
    <row r="323" spans="2:6" x14ac:dyDescent="0.25">
      <c r="B323" s="100">
        <v>15038</v>
      </c>
      <c r="C323" s="77" t="s">
        <v>36</v>
      </c>
      <c r="D323" s="4">
        <v>20</v>
      </c>
      <c r="E323" s="4">
        <v>0</v>
      </c>
      <c r="F323" s="4">
        <v>10</v>
      </c>
    </row>
    <row r="324" spans="2:6" x14ac:dyDescent="0.25">
      <c r="B324" s="100">
        <v>21717</v>
      </c>
      <c r="C324" s="77" t="s">
        <v>56</v>
      </c>
      <c r="D324" s="4">
        <v>20</v>
      </c>
      <c r="E324" s="4">
        <v>0</v>
      </c>
      <c r="F324" s="4">
        <v>10</v>
      </c>
    </row>
    <row r="325" spans="2:6" x14ac:dyDescent="0.25">
      <c r="B325" s="100">
        <v>21724</v>
      </c>
      <c r="C325" s="77" t="s">
        <v>61</v>
      </c>
      <c r="D325" s="4">
        <v>20</v>
      </c>
      <c r="E325" s="4">
        <v>0</v>
      </c>
      <c r="F325" s="4">
        <v>10</v>
      </c>
    </row>
    <row r="333" spans="2:6" ht="21.75" x14ac:dyDescent="0.35">
      <c r="C333" s="26" t="s">
        <v>4</v>
      </c>
    </row>
    <row r="334" spans="2:6" ht="22.5" x14ac:dyDescent="0.55000000000000004">
      <c r="C334" s="189" t="s">
        <v>65</v>
      </c>
      <c r="D334" s="189"/>
      <c r="E334" s="189"/>
    </row>
    <row r="335" spans="2:6" ht="15.75" x14ac:dyDescent="0.25">
      <c r="D335" s="28"/>
    </row>
    <row r="336" spans="2:6" ht="21" x14ac:dyDescent="0.35">
      <c r="C336" s="29" t="s">
        <v>0</v>
      </c>
      <c r="D336" s="2"/>
      <c r="E336" s="2"/>
    </row>
    <row r="337" spans="2:10" ht="17.25" x14ac:dyDescent="0.3">
      <c r="C337" s="29" t="s">
        <v>1</v>
      </c>
      <c r="D337" s="1"/>
      <c r="E337" s="1"/>
    </row>
    <row r="338" spans="2:10" ht="17.25" x14ac:dyDescent="0.3">
      <c r="C338" s="29" t="s">
        <v>2</v>
      </c>
    </row>
    <row r="339" spans="2:10" ht="30" x14ac:dyDescent="0.25">
      <c r="B339" s="104" t="s">
        <v>6</v>
      </c>
      <c r="C339" s="104" t="s">
        <v>3</v>
      </c>
      <c r="D339" s="32" t="s">
        <v>16</v>
      </c>
      <c r="E339" s="117" t="s">
        <v>20</v>
      </c>
      <c r="F339" s="33" t="s">
        <v>18</v>
      </c>
    </row>
    <row r="340" spans="2:10" x14ac:dyDescent="0.25">
      <c r="B340" s="108">
        <v>10461</v>
      </c>
      <c r="C340" s="109" t="s">
        <v>5</v>
      </c>
      <c r="D340" s="22">
        <v>15</v>
      </c>
      <c r="E340" s="118">
        <v>11</v>
      </c>
      <c r="F340" s="22">
        <f>+D340*E340</f>
        <v>165</v>
      </c>
    </row>
    <row r="341" spans="2:10" hidden="1" x14ac:dyDescent="0.25">
      <c r="B341" s="108">
        <v>12739</v>
      </c>
      <c r="C341" s="109" t="s">
        <v>7</v>
      </c>
      <c r="D341" s="22">
        <v>5.5</v>
      </c>
      <c r="E341" s="119">
        <v>0</v>
      </c>
      <c r="F341" s="22">
        <f t="shared" ref="F341:F351" si="10">+D341*E341</f>
        <v>0</v>
      </c>
    </row>
    <row r="342" spans="2:10" x14ac:dyDescent="0.25">
      <c r="B342" s="4">
        <v>14808</v>
      </c>
      <c r="C342" s="43" t="s">
        <v>25</v>
      </c>
      <c r="D342" s="4">
        <v>1.34</v>
      </c>
      <c r="E342" s="120">
        <v>12</v>
      </c>
      <c r="F342" s="22">
        <f t="shared" si="10"/>
        <v>16.080000000000002</v>
      </c>
    </row>
    <row r="343" spans="2:10" x14ac:dyDescent="0.25">
      <c r="B343" s="100">
        <v>14809</v>
      </c>
      <c r="C343" s="43" t="s">
        <v>24</v>
      </c>
      <c r="D343" s="4">
        <v>1.34</v>
      </c>
      <c r="E343" s="120">
        <v>0</v>
      </c>
      <c r="F343" s="22">
        <f t="shared" si="10"/>
        <v>0</v>
      </c>
      <c r="G343" s="61"/>
      <c r="J343" s="61"/>
    </row>
    <row r="344" spans="2:10" x14ac:dyDescent="0.25">
      <c r="B344" s="100">
        <v>14810</v>
      </c>
      <c r="C344" s="43" t="s">
        <v>26</v>
      </c>
      <c r="D344" s="4">
        <v>1.34</v>
      </c>
      <c r="E344" s="120">
        <v>7</v>
      </c>
      <c r="F344" s="22">
        <f t="shared" si="10"/>
        <v>9.3800000000000008</v>
      </c>
    </row>
    <row r="345" spans="2:10" x14ac:dyDescent="0.25">
      <c r="B345" s="100">
        <v>14811</v>
      </c>
      <c r="C345" s="43" t="s">
        <v>27</v>
      </c>
      <c r="D345" s="4">
        <v>1.34</v>
      </c>
      <c r="E345" s="120">
        <v>1</v>
      </c>
      <c r="F345" s="22">
        <f t="shared" si="10"/>
        <v>1.34</v>
      </c>
    </row>
    <row r="346" spans="2:10" x14ac:dyDescent="0.25">
      <c r="B346" s="100">
        <v>14812</v>
      </c>
      <c r="C346" s="43" t="s">
        <v>28</v>
      </c>
      <c r="D346" s="4">
        <v>1.34</v>
      </c>
      <c r="E346" s="120">
        <v>1</v>
      </c>
      <c r="F346" s="22">
        <f t="shared" si="10"/>
        <v>1.34</v>
      </c>
    </row>
    <row r="347" spans="2:10" x14ac:dyDescent="0.25">
      <c r="B347" s="100">
        <v>20759</v>
      </c>
      <c r="C347" s="71" t="s">
        <v>43</v>
      </c>
      <c r="D347" s="4">
        <v>0.75</v>
      </c>
      <c r="E347" s="120">
        <v>21</v>
      </c>
      <c r="F347" s="22">
        <f t="shared" si="10"/>
        <v>15.75</v>
      </c>
    </row>
    <row r="348" spans="2:10" x14ac:dyDescent="0.25">
      <c r="B348" s="100">
        <v>15038</v>
      </c>
      <c r="C348" s="43" t="s">
        <v>36</v>
      </c>
      <c r="D348" s="4">
        <v>1.34</v>
      </c>
      <c r="E348" s="120">
        <v>14</v>
      </c>
      <c r="F348" s="22">
        <f t="shared" si="10"/>
        <v>18.760000000000002</v>
      </c>
    </row>
    <row r="349" spans="2:10" x14ac:dyDescent="0.25">
      <c r="B349" s="100">
        <v>21717</v>
      </c>
      <c r="C349" s="43" t="s">
        <v>56</v>
      </c>
      <c r="D349" s="4">
        <v>0.75</v>
      </c>
      <c r="E349" s="120">
        <v>20</v>
      </c>
      <c r="F349" s="22">
        <f t="shared" si="10"/>
        <v>15</v>
      </c>
    </row>
    <row r="350" spans="2:10" x14ac:dyDescent="0.25">
      <c r="B350" s="100">
        <v>21724</v>
      </c>
      <c r="C350" s="43" t="s">
        <v>61</v>
      </c>
      <c r="D350" s="4">
        <v>0.75</v>
      </c>
      <c r="E350" s="120">
        <v>7</v>
      </c>
      <c r="F350" s="22">
        <f t="shared" si="10"/>
        <v>5.25</v>
      </c>
    </row>
    <row r="351" spans="2:10" x14ac:dyDescent="0.25">
      <c r="B351" s="4">
        <v>22429</v>
      </c>
      <c r="C351" s="3" t="s">
        <v>64</v>
      </c>
      <c r="D351" s="4">
        <v>0.75</v>
      </c>
      <c r="E351" s="120">
        <v>13</v>
      </c>
      <c r="F351" s="22">
        <f t="shared" si="10"/>
        <v>9.75</v>
      </c>
    </row>
    <row r="352" spans="2:10" x14ac:dyDescent="0.25">
      <c r="B352" s="100"/>
      <c r="C352" s="43"/>
      <c r="D352" s="3"/>
      <c r="E352" s="38" t="s">
        <v>29</v>
      </c>
      <c r="F352" s="22">
        <f>SUM(F340:F351)</f>
        <v>257.64999999999998</v>
      </c>
    </row>
    <row r="353" spans="2:6" x14ac:dyDescent="0.25">
      <c r="E353" s="50" t="s">
        <v>33</v>
      </c>
      <c r="F353" s="22">
        <f>+F342+F343+F344+F345+F346+F347+F348+F349+F350+F351</f>
        <v>92.65</v>
      </c>
    </row>
    <row r="354" spans="2:6" x14ac:dyDescent="0.25">
      <c r="E354" s="38" t="s">
        <v>30</v>
      </c>
      <c r="F354" s="45">
        <f>+F353*16%</f>
        <v>14.824000000000002</v>
      </c>
    </row>
    <row r="355" spans="2:6" x14ac:dyDescent="0.25">
      <c r="E355" s="51" t="s">
        <v>17</v>
      </c>
      <c r="F355" s="60">
        <f>+F352+F354</f>
        <v>272.47399999999999</v>
      </c>
    </row>
    <row r="362" spans="2:6" ht="21.75" x14ac:dyDescent="0.35">
      <c r="C362" s="26" t="s">
        <v>4</v>
      </c>
    </row>
    <row r="363" spans="2:6" ht="22.5" x14ac:dyDescent="0.55000000000000004">
      <c r="C363" s="189" t="s">
        <v>66</v>
      </c>
      <c r="D363" s="189"/>
      <c r="E363" s="189"/>
    </row>
    <row r="364" spans="2:6" ht="15.75" x14ac:dyDescent="0.25">
      <c r="D364" s="28"/>
    </row>
    <row r="365" spans="2:6" ht="21" x14ac:dyDescent="0.35">
      <c r="C365" s="29" t="s">
        <v>0</v>
      </c>
      <c r="D365" s="2"/>
      <c r="E365" s="2"/>
    </row>
    <row r="366" spans="2:6" ht="17.25" x14ac:dyDescent="0.3">
      <c r="C366" s="29" t="s">
        <v>1</v>
      </c>
      <c r="D366" s="1"/>
      <c r="E366" s="1"/>
    </row>
    <row r="367" spans="2:6" ht="17.25" x14ac:dyDescent="0.3">
      <c r="C367" s="29" t="s">
        <v>2</v>
      </c>
    </row>
    <row r="368" spans="2:6" ht="30" x14ac:dyDescent="0.25">
      <c r="B368" s="104" t="s">
        <v>6</v>
      </c>
      <c r="C368" s="104" t="s">
        <v>3</v>
      </c>
      <c r="D368" s="32" t="s">
        <v>16</v>
      </c>
      <c r="E368" s="117" t="s">
        <v>20</v>
      </c>
      <c r="F368" s="33" t="s">
        <v>18</v>
      </c>
    </row>
    <row r="369" spans="2:7" x14ac:dyDescent="0.25">
      <c r="B369" s="108">
        <v>10461</v>
      </c>
      <c r="C369" s="109" t="s">
        <v>5</v>
      </c>
      <c r="D369" s="22">
        <v>15</v>
      </c>
      <c r="E369" s="118">
        <v>2</v>
      </c>
      <c r="F369" s="22">
        <f>+D369*E369</f>
        <v>30</v>
      </c>
    </row>
    <row r="370" spans="2:7" x14ac:dyDescent="0.25">
      <c r="B370" s="108">
        <v>12739</v>
      </c>
      <c r="C370" s="109" t="s">
        <v>7</v>
      </c>
      <c r="D370" s="22">
        <v>5.5</v>
      </c>
      <c r="E370" s="119">
        <v>0</v>
      </c>
      <c r="F370" s="22">
        <f t="shared" ref="F370:F380" si="11">+D370*E370</f>
        <v>0</v>
      </c>
    </row>
    <row r="371" spans="2:7" x14ac:dyDescent="0.25">
      <c r="B371" s="18">
        <v>14808</v>
      </c>
      <c r="C371" s="121" t="s">
        <v>25</v>
      </c>
      <c r="D371" s="4">
        <v>1.34</v>
      </c>
      <c r="E371" s="120">
        <v>12</v>
      </c>
      <c r="F371" s="22">
        <f t="shared" si="11"/>
        <v>16.080000000000002</v>
      </c>
    </row>
    <row r="372" spans="2:7" x14ac:dyDescent="0.25">
      <c r="B372" s="100">
        <v>14809</v>
      </c>
      <c r="C372" s="43" t="s">
        <v>24</v>
      </c>
      <c r="D372" s="4">
        <v>1.34</v>
      </c>
      <c r="E372" s="120">
        <v>2</v>
      </c>
      <c r="F372" s="22">
        <f t="shared" si="11"/>
        <v>2.68</v>
      </c>
      <c r="G372" s="61"/>
    </row>
    <row r="373" spans="2:7" x14ac:dyDescent="0.25">
      <c r="B373" s="100">
        <v>14810</v>
      </c>
      <c r="C373" s="43" t="s">
        <v>26</v>
      </c>
      <c r="D373" s="4">
        <v>1.34</v>
      </c>
      <c r="E373" s="120">
        <v>10</v>
      </c>
      <c r="F373" s="22">
        <f t="shared" si="11"/>
        <v>13.4</v>
      </c>
    </row>
    <row r="374" spans="2:7" x14ac:dyDescent="0.25">
      <c r="B374" s="100">
        <v>14811</v>
      </c>
      <c r="C374" s="43" t="s">
        <v>27</v>
      </c>
      <c r="D374" s="4">
        <v>1.34</v>
      </c>
      <c r="E374" s="120">
        <v>3</v>
      </c>
      <c r="F374" s="22">
        <f t="shared" si="11"/>
        <v>4.0200000000000005</v>
      </c>
    </row>
    <row r="375" spans="2:7" x14ac:dyDescent="0.25">
      <c r="B375" s="49">
        <v>14812</v>
      </c>
      <c r="C375" s="121" t="s">
        <v>28</v>
      </c>
      <c r="D375" s="4">
        <v>1.34</v>
      </c>
      <c r="E375" s="120">
        <v>4</v>
      </c>
      <c r="F375" s="22">
        <f t="shared" si="11"/>
        <v>5.36</v>
      </c>
    </row>
    <row r="376" spans="2:7" x14ac:dyDescent="0.25">
      <c r="B376" s="49">
        <v>20759</v>
      </c>
      <c r="C376" s="122" t="s">
        <v>43</v>
      </c>
      <c r="D376" s="4">
        <v>0.75</v>
      </c>
      <c r="E376" s="120">
        <v>12</v>
      </c>
      <c r="F376" s="22">
        <f t="shared" si="11"/>
        <v>9</v>
      </c>
    </row>
    <row r="377" spans="2:7" x14ac:dyDescent="0.25">
      <c r="B377" s="49">
        <v>15038</v>
      </c>
      <c r="C377" s="121" t="s">
        <v>36</v>
      </c>
      <c r="D377" s="4">
        <v>1.34</v>
      </c>
      <c r="E377" s="120">
        <v>6</v>
      </c>
      <c r="F377" s="22">
        <f t="shared" si="11"/>
        <v>8.0400000000000009</v>
      </c>
    </row>
    <row r="378" spans="2:7" x14ac:dyDescent="0.25">
      <c r="B378" s="100">
        <v>21717</v>
      </c>
      <c r="C378" s="43" t="s">
        <v>56</v>
      </c>
      <c r="D378" s="4">
        <v>0.75</v>
      </c>
      <c r="E378" s="120">
        <v>5</v>
      </c>
      <c r="F378" s="22">
        <f t="shared" si="11"/>
        <v>3.75</v>
      </c>
    </row>
    <row r="379" spans="2:7" x14ac:dyDescent="0.25">
      <c r="B379" s="100">
        <v>21724</v>
      </c>
      <c r="C379" s="43" t="s">
        <v>61</v>
      </c>
      <c r="D379" s="4">
        <v>0.75</v>
      </c>
      <c r="E379" s="120">
        <v>8</v>
      </c>
      <c r="F379" s="22">
        <f t="shared" si="11"/>
        <v>6</v>
      </c>
    </row>
    <row r="380" spans="2:7" x14ac:dyDescent="0.25">
      <c r="B380" s="18">
        <v>22429</v>
      </c>
      <c r="C380" s="121" t="s">
        <v>64</v>
      </c>
      <c r="D380" s="4">
        <v>0.75</v>
      </c>
      <c r="E380" s="120">
        <v>12</v>
      </c>
      <c r="F380" s="22">
        <f t="shared" si="11"/>
        <v>9</v>
      </c>
    </row>
    <row r="381" spans="2:7" x14ac:dyDescent="0.25">
      <c r="B381" s="100"/>
      <c r="C381" s="43"/>
      <c r="D381" s="3"/>
      <c r="E381" s="38" t="s">
        <v>29</v>
      </c>
      <c r="F381" s="22">
        <f>SUM(F369:F380)</f>
        <v>107.33</v>
      </c>
    </row>
    <row r="382" spans="2:7" x14ac:dyDescent="0.25">
      <c r="E382" s="50" t="s">
        <v>33</v>
      </c>
      <c r="F382" s="22">
        <f>+F371+F372+F373+F374+F375+F376+F377+F378+F379+F380</f>
        <v>77.330000000000013</v>
      </c>
    </row>
    <row r="383" spans="2:7" x14ac:dyDescent="0.25">
      <c r="C383" s="123" t="s">
        <v>68</v>
      </c>
      <c r="E383" s="38" t="s">
        <v>30</v>
      </c>
      <c r="F383" s="45">
        <f>+F382*16%</f>
        <v>12.372800000000002</v>
      </c>
    </row>
    <row r="384" spans="2:7" x14ac:dyDescent="0.25">
      <c r="C384" s="124" t="s">
        <v>70</v>
      </c>
      <c r="E384" s="51" t="s">
        <v>17</v>
      </c>
      <c r="F384" s="60">
        <f>+F381+F383</f>
        <v>119.7028</v>
      </c>
    </row>
    <row r="385" spans="2:6" ht="19.5" customHeight="1" x14ac:dyDescent="0.25"/>
    <row r="386" spans="2:6" hidden="1" x14ac:dyDescent="0.25"/>
    <row r="387" spans="2:6" hidden="1" x14ac:dyDescent="0.25"/>
    <row r="388" spans="2:6" hidden="1" x14ac:dyDescent="0.25"/>
    <row r="389" spans="2:6" hidden="1" x14ac:dyDescent="0.25"/>
    <row r="390" spans="2:6" hidden="1" x14ac:dyDescent="0.25"/>
    <row r="391" spans="2:6" ht="21.75" hidden="1" x14ac:dyDescent="0.35">
      <c r="C391" s="111" t="s">
        <v>4</v>
      </c>
    </row>
    <row r="392" spans="2:6" hidden="1" x14ac:dyDescent="0.25"/>
    <row r="393" spans="2:6" ht="21" hidden="1" x14ac:dyDescent="0.35">
      <c r="C393" s="29" t="s">
        <v>0</v>
      </c>
      <c r="D393" s="116" t="s">
        <v>69</v>
      </c>
    </row>
    <row r="394" spans="2:6" ht="17.25" hidden="1" x14ac:dyDescent="0.3">
      <c r="C394" s="29" t="s">
        <v>1</v>
      </c>
      <c r="D394" s="1"/>
      <c r="E394" s="1"/>
    </row>
    <row r="395" spans="2:6" ht="17.25" hidden="1" x14ac:dyDescent="0.3">
      <c r="C395" s="29" t="s">
        <v>2</v>
      </c>
    </row>
    <row r="396" spans="2:6" ht="31.5" hidden="1" x14ac:dyDescent="0.25">
      <c r="D396" s="114" t="s">
        <v>63</v>
      </c>
      <c r="E396" s="114" t="s">
        <v>39</v>
      </c>
      <c r="F396" s="114" t="s">
        <v>40</v>
      </c>
    </row>
    <row r="397" spans="2:6" hidden="1" x14ac:dyDescent="0.25">
      <c r="B397" s="108">
        <v>10461</v>
      </c>
      <c r="C397" s="110" t="s">
        <v>5</v>
      </c>
      <c r="D397" s="4">
        <v>12</v>
      </c>
      <c r="E397" s="4">
        <v>0</v>
      </c>
      <c r="F397" s="4">
        <v>0</v>
      </c>
    </row>
    <row r="398" spans="2:6" hidden="1" x14ac:dyDescent="0.25">
      <c r="B398" s="108">
        <v>12739</v>
      </c>
      <c r="C398" s="110" t="s">
        <v>7</v>
      </c>
      <c r="D398" s="4">
        <v>12</v>
      </c>
      <c r="E398" s="4">
        <v>6</v>
      </c>
      <c r="F398" s="4">
        <v>6</v>
      </c>
    </row>
    <row r="399" spans="2:6" hidden="1" x14ac:dyDescent="0.25">
      <c r="B399" s="4">
        <v>14808</v>
      </c>
      <c r="C399" s="43" t="s">
        <v>25</v>
      </c>
      <c r="D399" s="4">
        <v>12</v>
      </c>
      <c r="E399" s="4">
        <v>0</v>
      </c>
      <c r="F399" s="4">
        <v>6</v>
      </c>
    </row>
    <row r="400" spans="2:6" hidden="1" x14ac:dyDescent="0.25">
      <c r="B400" s="100">
        <v>14809</v>
      </c>
      <c r="C400" s="77" t="s">
        <v>24</v>
      </c>
      <c r="D400" s="4">
        <v>12</v>
      </c>
      <c r="E400" s="4">
        <v>0</v>
      </c>
      <c r="F400" s="4">
        <v>6</v>
      </c>
    </row>
    <row r="401" spans="2:6" hidden="1" x14ac:dyDescent="0.25">
      <c r="B401" s="100">
        <v>14810</v>
      </c>
      <c r="C401" s="77" t="s">
        <v>26</v>
      </c>
      <c r="D401" s="4">
        <v>12</v>
      </c>
      <c r="E401" s="4">
        <v>0</v>
      </c>
      <c r="F401" s="4">
        <v>0</v>
      </c>
    </row>
    <row r="402" spans="2:6" hidden="1" x14ac:dyDescent="0.25">
      <c r="B402" s="100">
        <v>14811</v>
      </c>
      <c r="C402" s="77" t="s">
        <v>27</v>
      </c>
      <c r="D402" s="4">
        <v>12</v>
      </c>
      <c r="E402" s="4">
        <v>0</v>
      </c>
      <c r="F402" s="4">
        <v>0</v>
      </c>
    </row>
    <row r="403" spans="2:6" hidden="1" x14ac:dyDescent="0.25">
      <c r="B403" s="100">
        <v>14812</v>
      </c>
      <c r="C403" s="77" t="s">
        <v>28</v>
      </c>
      <c r="D403" s="4">
        <v>12</v>
      </c>
      <c r="E403" s="4">
        <v>0</v>
      </c>
      <c r="F403" s="4">
        <v>6</v>
      </c>
    </row>
    <row r="404" spans="2:6" hidden="1" x14ac:dyDescent="0.25">
      <c r="B404" s="100">
        <v>20759</v>
      </c>
      <c r="C404" s="78" t="s">
        <v>43</v>
      </c>
      <c r="D404" s="4">
        <v>12</v>
      </c>
      <c r="E404" s="4">
        <v>6</v>
      </c>
      <c r="F404" s="4">
        <v>6</v>
      </c>
    </row>
    <row r="405" spans="2:6" hidden="1" x14ac:dyDescent="0.25">
      <c r="B405" s="100">
        <v>15038</v>
      </c>
      <c r="C405" s="77" t="s">
        <v>36</v>
      </c>
      <c r="D405" s="4">
        <v>12</v>
      </c>
      <c r="E405" s="4">
        <v>6</v>
      </c>
      <c r="F405" s="4">
        <v>6</v>
      </c>
    </row>
    <row r="406" spans="2:6" hidden="1" x14ac:dyDescent="0.25">
      <c r="B406" s="100">
        <v>21717</v>
      </c>
      <c r="C406" s="77" t="s">
        <v>56</v>
      </c>
      <c r="D406" s="4">
        <v>12</v>
      </c>
      <c r="E406" s="4">
        <v>6</v>
      </c>
      <c r="F406" s="4">
        <v>6</v>
      </c>
    </row>
    <row r="407" spans="2:6" hidden="1" x14ac:dyDescent="0.25">
      <c r="B407" s="100">
        <v>21724</v>
      </c>
      <c r="C407" s="77" t="s">
        <v>61</v>
      </c>
      <c r="D407" s="4">
        <v>12</v>
      </c>
      <c r="E407" s="4">
        <v>0</v>
      </c>
      <c r="F407" s="4">
        <v>0</v>
      </c>
    </row>
    <row r="408" spans="2:6" hidden="1" x14ac:dyDescent="0.25">
      <c r="B408" s="5">
        <v>22429</v>
      </c>
      <c r="C408" s="43" t="s">
        <v>64</v>
      </c>
      <c r="D408" s="4">
        <v>12</v>
      </c>
      <c r="E408" s="4">
        <v>0</v>
      </c>
      <c r="F408" s="4">
        <v>6</v>
      </c>
    </row>
    <row r="409" spans="2:6" hidden="1" x14ac:dyDescent="0.25"/>
    <row r="410" spans="2:6" hidden="1" x14ac:dyDescent="0.25"/>
    <row r="413" spans="2:6" ht="21.75" x14ac:dyDescent="0.35">
      <c r="C413" s="26" t="s">
        <v>4</v>
      </c>
    </row>
    <row r="414" spans="2:6" ht="22.5" x14ac:dyDescent="0.55000000000000004">
      <c r="C414" s="189" t="s">
        <v>71</v>
      </c>
      <c r="D414" s="189"/>
      <c r="E414" s="189"/>
    </row>
    <row r="415" spans="2:6" ht="1.5" customHeight="1" x14ac:dyDescent="0.25">
      <c r="D415" s="28"/>
    </row>
    <row r="416" spans="2:6" ht="21" x14ac:dyDescent="0.35">
      <c r="C416" s="29" t="s">
        <v>0</v>
      </c>
      <c r="D416" s="2"/>
      <c r="E416" s="2"/>
    </row>
    <row r="417" spans="2:9" ht="17.25" x14ac:dyDescent="0.3">
      <c r="C417" s="29" t="s">
        <v>1</v>
      </c>
      <c r="D417" s="1"/>
      <c r="E417" s="1"/>
    </row>
    <row r="418" spans="2:9" ht="17.25" x14ac:dyDescent="0.3">
      <c r="C418" s="29" t="s">
        <v>2</v>
      </c>
    </row>
    <row r="419" spans="2:9" ht="30" x14ac:dyDescent="0.25">
      <c r="B419" s="104" t="s">
        <v>6</v>
      </c>
      <c r="C419" s="104" t="s">
        <v>3</v>
      </c>
      <c r="D419" s="32" t="s">
        <v>16</v>
      </c>
      <c r="E419" s="117" t="s">
        <v>20</v>
      </c>
      <c r="F419" s="33" t="s">
        <v>18</v>
      </c>
    </row>
    <row r="420" spans="2:9" x14ac:dyDescent="0.25">
      <c r="B420" s="108">
        <v>10461</v>
      </c>
      <c r="C420" s="109" t="s">
        <v>5</v>
      </c>
      <c r="D420" s="22">
        <v>15</v>
      </c>
      <c r="E420" s="118">
        <v>10</v>
      </c>
      <c r="F420" s="22">
        <f>+D420*E420</f>
        <v>150</v>
      </c>
    </row>
    <row r="421" spans="2:9" x14ac:dyDescent="0.25">
      <c r="B421" s="108">
        <v>12739</v>
      </c>
      <c r="C421" s="109" t="s">
        <v>7</v>
      </c>
      <c r="D421" s="22">
        <v>5.5</v>
      </c>
      <c r="E421" s="119">
        <v>0</v>
      </c>
      <c r="F421" s="22">
        <f t="shared" ref="F421:F431" si="12">+D421*E421</f>
        <v>0</v>
      </c>
    </row>
    <row r="422" spans="2:9" x14ac:dyDescent="0.25">
      <c r="B422" s="18">
        <v>14808</v>
      </c>
      <c r="C422" s="121" t="s">
        <v>25</v>
      </c>
      <c r="D422" s="4">
        <v>1.34</v>
      </c>
      <c r="E422" s="120">
        <v>1</v>
      </c>
      <c r="F422" s="22">
        <f t="shared" si="12"/>
        <v>1.34</v>
      </c>
    </row>
    <row r="423" spans="2:9" x14ac:dyDescent="0.25">
      <c r="B423" s="49">
        <v>14809</v>
      </c>
      <c r="C423" s="121" t="s">
        <v>24</v>
      </c>
      <c r="D423" s="4">
        <v>1.34</v>
      </c>
      <c r="E423" s="120">
        <v>7</v>
      </c>
      <c r="F423" s="22">
        <f t="shared" si="12"/>
        <v>9.3800000000000008</v>
      </c>
      <c r="G423" s="61"/>
    </row>
    <row r="424" spans="2:9" x14ac:dyDescent="0.25">
      <c r="B424" s="49">
        <v>14810</v>
      </c>
      <c r="C424" s="121" t="s">
        <v>26</v>
      </c>
      <c r="D424" s="4">
        <v>1.34</v>
      </c>
      <c r="E424" s="120">
        <v>8</v>
      </c>
      <c r="F424" s="22">
        <f t="shared" si="12"/>
        <v>10.72</v>
      </c>
    </row>
    <row r="425" spans="2:9" x14ac:dyDescent="0.25">
      <c r="B425" s="49">
        <v>14811</v>
      </c>
      <c r="C425" s="121" t="s">
        <v>27</v>
      </c>
      <c r="D425" s="4">
        <v>1.34</v>
      </c>
      <c r="E425" s="120">
        <v>7</v>
      </c>
      <c r="F425" s="22">
        <f t="shared" si="12"/>
        <v>9.3800000000000008</v>
      </c>
    </row>
    <row r="426" spans="2:9" x14ac:dyDescent="0.25">
      <c r="B426" s="49">
        <v>14812</v>
      </c>
      <c r="C426" s="121" t="s">
        <v>28</v>
      </c>
      <c r="D426" s="4">
        <v>1.34</v>
      </c>
      <c r="E426" s="120">
        <v>0</v>
      </c>
      <c r="F426" s="22">
        <f t="shared" si="12"/>
        <v>0</v>
      </c>
    </row>
    <row r="427" spans="2:9" x14ac:dyDescent="0.25">
      <c r="B427" s="49">
        <v>20759</v>
      </c>
      <c r="C427" s="122" t="s">
        <v>43</v>
      </c>
      <c r="D427" s="4">
        <v>0.75</v>
      </c>
      <c r="E427" s="120">
        <v>5</v>
      </c>
      <c r="F427" s="22">
        <f t="shared" si="12"/>
        <v>3.75</v>
      </c>
    </row>
    <row r="428" spans="2:9" x14ac:dyDescent="0.25">
      <c r="B428" s="49">
        <v>15038</v>
      </c>
      <c r="C428" s="121" t="s">
        <v>36</v>
      </c>
      <c r="D428" s="4">
        <v>1.34</v>
      </c>
      <c r="E428" s="120">
        <v>9</v>
      </c>
      <c r="F428" s="22">
        <f t="shared" si="12"/>
        <v>12.06</v>
      </c>
    </row>
    <row r="429" spans="2:9" x14ac:dyDescent="0.25">
      <c r="B429" s="49">
        <v>21717</v>
      </c>
      <c r="C429" s="121" t="s">
        <v>56</v>
      </c>
      <c r="D429" s="4">
        <v>0.75</v>
      </c>
      <c r="E429" s="120">
        <v>0</v>
      </c>
      <c r="F429" s="22">
        <f t="shared" si="12"/>
        <v>0</v>
      </c>
    </row>
    <row r="430" spans="2:9" x14ac:dyDescent="0.25">
      <c r="B430" s="49">
        <v>21724</v>
      </c>
      <c r="C430" s="121" t="s">
        <v>61</v>
      </c>
      <c r="D430" s="4">
        <v>0.75</v>
      </c>
      <c r="E430" s="120">
        <v>10</v>
      </c>
      <c r="F430" s="22">
        <f t="shared" si="12"/>
        <v>7.5</v>
      </c>
      <c r="I430" s="61"/>
    </row>
    <row r="431" spans="2:9" x14ac:dyDescent="0.25">
      <c r="B431" s="18">
        <v>22429</v>
      </c>
      <c r="C431" s="121" t="s">
        <v>64</v>
      </c>
      <c r="D431" s="4">
        <v>0.75</v>
      </c>
      <c r="E431" s="120">
        <v>0</v>
      </c>
      <c r="F431" s="22">
        <f t="shared" si="12"/>
        <v>0</v>
      </c>
    </row>
    <row r="432" spans="2:9" x14ac:dyDescent="0.25">
      <c r="B432" s="100"/>
      <c r="C432" s="43"/>
      <c r="D432" s="3"/>
      <c r="E432" s="38" t="s">
        <v>29</v>
      </c>
      <c r="F432" s="22">
        <f>SUM(F420:F431)</f>
        <v>204.13</v>
      </c>
    </row>
    <row r="433" spans="2:8" x14ac:dyDescent="0.25">
      <c r="E433" s="50" t="s">
        <v>33</v>
      </c>
      <c r="F433" s="22">
        <f>+F422+F423+F424+F425+F426+F427+F428+F429+F430+F431</f>
        <v>54.13</v>
      </c>
    </row>
    <row r="434" spans="2:8" x14ac:dyDescent="0.25">
      <c r="C434" s="123" t="s">
        <v>76</v>
      </c>
      <c r="E434" s="38" t="s">
        <v>30</v>
      </c>
      <c r="F434" s="45">
        <f>+F433*16%</f>
        <v>8.6608000000000001</v>
      </c>
    </row>
    <row r="435" spans="2:8" x14ac:dyDescent="0.25">
      <c r="C435" s="124" t="s">
        <v>77</v>
      </c>
      <c r="E435" s="51" t="s">
        <v>17</v>
      </c>
      <c r="F435" s="60">
        <f>+F432+F434</f>
        <v>212.79079999999999</v>
      </c>
    </row>
    <row r="440" spans="2:8" x14ac:dyDescent="0.25">
      <c r="H440" s="61"/>
    </row>
    <row r="441" spans="2:8" ht="21.75" x14ac:dyDescent="0.35">
      <c r="C441" s="26" t="s">
        <v>4</v>
      </c>
    </row>
    <row r="442" spans="2:8" ht="23.25" customHeight="1" x14ac:dyDescent="0.55000000000000004">
      <c r="C442" s="188" t="s">
        <v>79</v>
      </c>
      <c r="D442" s="188"/>
      <c r="E442" s="188"/>
    </row>
    <row r="443" spans="2:8" ht="5.25" hidden="1" customHeight="1" x14ac:dyDescent="0.25">
      <c r="D443" s="28"/>
    </row>
    <row r="444" spans="2:8" ht="21" x14ac:dyDescent="0.35">
      <c r="C444" s="29" t="s">
        <v>0</v>
      </c>
      <c r="D444" s="2"/>
      <c r="E444" s="2"/>
    </row>
    <row r="445" spans="2:8" ht="17.25" x14ac:dyDescent="0.3">
      <c r="C445" s="29" t="s">
        <v>1</v>
      </c>
      <c r="D445" s="1"/>
      <c r="E445" s="1"/>
    </row>
    <row r="446" spans="2:8" ht="17.25" x14ac:dyDescent="0.3">
      <c r="C446" s="29" t="s">
        <v>2</v>
      </c>
    </row>
    <row r="447" spans="2:8" ht="30" x14ac:dyDescent="0.25">
      <c r="B447" s="104" t="s">
        <v>6</v>
      </c>
      <c r="C447" s="104" t="s">
        <v>3</v>
      </c>
      <c r="D447" s="32" t="s">
        <v>16</v>
      </c>
      <c r="E447" s="117" t="s">
        <v>20</v>
      </c>
      <c r="F447" s="33" t="s">
        <v>18</v>
      </c>
    </row>
    <row r="448" spans="2:8" x14ac:dyDescent="0.25">
      <c r="B448" s="108">
        <v>10461</v>
      </c>
      <c r="C448" s="109" t="s">
        <v>5</v>
      </c>
      <c r="D448" s="22">
        <v>15</v>
      </c>
      <c r="E448" s="118">
        <v>3</v>
      </c>
      <c r="F448" s="22">
        <f>+D448*E448</f>
        <v>45</v>
      </c>
    </row>
    <row r="449" spans="2:6" x14ac:dyDescent="0.25">
      <c r="B449" s="108">
        <v>12739</v>
      </c>
      <c r="C449" s="109" t="s">
        <v>7</v>
      </c>
      <c r="D449" s="22">
        <v>5.5</v>
      </c>
      <c r="E449" s="119">
        <v>0</v>
      </c>
      <c r="F449" s="22">
        <f t="shared" ref="F449:F459" si="13">+D449*E449</f>
        <v>0</v>
      </c>
    </row>
    <row r="450" spans="2:6" x14ac:dyDescent="0.25">
      <c r="B450" s="159">
        <v>14808</v>
      </c>
      <c r="C450" s="160" t="s">
        <v>25</v>
      </c>
      <c r="D450" s="4">
        <v>1.34</v>
      </c>
      <c r="E450" s="120">
        <v>1</v>
      </c>
      <c r="F450" s="22">
        <f t="shared" si="13"/>
        <v>1.34</v>
      </c>
    </row>
    <row r="451" spans="2:6" x14ac:dyDescent="0.25">
      <c r="B451" s="161">
        <v>14809</v>
      </c>
      <c r="C451" s="160" t="s">
        <v>24</v>
      </c>
      <c r="D451" s="4">
        <v>1.34</v>
      </c>
      <c r="E451" s="120">
        <v>1</v>
      </c>
      <c r="F451" s="22">
        <f t="shared" si="13"/>
        <v>1.34</v>
      </c>
    </row>
    <row r="452" spans="2:6" x14ac:dyDescent="0.25">
      <c r="B452" s="161">
        <v>14810</v>
      </c>
      <c r="C452" s="160" t="s">
        <v>26</v>
      </c>
      <c r="D452" s="4">
        <v>1.34</v>
      </c>
      <c r="E452" s="120">
        <v>3</v>
      </c>
      <c r="F452" s="22">
        <f t="shared" si="13"/>
        <v>4.0200000000000005</v>
      </c>
    </row>
    <row r="453" spans="2:6" x14ac:dyDescent="0.25">
      <c r="B453" s="161">
        <v>14811</v>
      </c>
      <c r="C453" s="160" t="s">
        <v>27</v>
      </c>
      <c r="D453" s="4">
        <v>1.34</v>
      </c>
      <c r="E453" s="120">
        <v>0</v>
      </c>
      <c r="F453" s="22">
        <f t="shared" si="13"/>
        <v>0</v>
      </c>
    </row>
    <row r="454" spans="2:6" x14ac:dyDescent="0.25">
      <c r="B454" s="161">
        <v>14812</v>
      </c>
      <c r="C454" s="160" t="s">
        <v>28</v>
      </c>
      <c r="D454" s="4">
        <v>1.34</v>
      </c>
      <c r="E454" s="120">
        <v>1</v>
      </c>
      <c r="F454" s="22">
        <f t="shared" si="13"/>
        <v>1.34</v>
      </c>
    </row>
    <row r="455" spans="2:6" x14ac:dyDescent="0.25">
      <c r="B455" s="161">
        <v>20759</v>
      </c>
      <c r="C455" s="162" t="s">
        <v>43</v>
      </c>
      <c r="D455" s="4">
        <v>0.75</v>
      </c>
      <c r="E455" s="120">
        <v>0</v>
      </c>
      <c r="F455" s="22">
        <f t="shared" si="13"/>
        <v>0</v>
      </c>
    </row>
    <row r="456" spans="2:6" x14ac:dyDescent="0.25">
      <c r="B456" s="161">
        <v>15038</v>
      </c>
      <c r="C456" s="160" t="s">
        <v>36</v>
      </c>
      <c r="D456" s="4">
        <v>1.34</v>
      </c>
      <c r="E456" s="120">
        <v>0</v>
      </c>
      <c r="F456" s="22">
        <f t="shared" si="13"/>
        <v>0</v>
      </c>
    </row>
    <row r="457" spans="2:6" x14ac:dyDescent="0.25">
      <c r="B457" s="161">
        <v>21717</v>
      </c>
      <c r="C457" s="160" t="s">
        <v>56</v>
      </c>
      <c r="D457" s="4">
        <v>0.75</v>
      </c>
      <c r="E457" s="120">
        <v>0</v>
      </c>
      <c r="F457" s="22">
        <f t="shared" si="13"/>
        <v>0</v>
      </c>
    </row>
    <row r="458" spans="2:6" x14ac:dyDescent="0.25">
      <c r="B458" s="161">
        <v>21724</v>
      </c>
      <c r="C458" s="160" t="s">
        <v>61</v>
      </c>
      <c r="D458" s="4">
        <v>0.75</v>
      </c>
      <c r="E458" s="120">
        <v>3</v>
      </c>
      <c r="F458" s="22">
        <f t="shared" si="13"/>
        <v>2.25</v>
      </c>
    </row>
    <row r="459" spans="2:6" x14ac:dyDescent="0.25">
      <c r="B459" s="159">
        <v>22429</v>
      </c>
      <c r="C459" s="160" t="s">
        <v>64</v>
      </c>
      <c r="D459" s="4">
        <v>0.75</v>
      </c>
      <c r="E459" s="120">
        <v>1</v>
      </c>
      <c r="F459" s="22">
        <f t="shared" si="13"/>
        <v>0.75</v>
      </c>
    </row>
    <row r="460" spans="2:6" x14ac:dyDescent="0.25">
      <c r="B460" s="100"/>
      <c r="C460" s="43"/>
      <c r="D460" s="3"/>
      <c r="E460" s="38" t="s">
        <v>29</v>
      </c>
      <c r="F460" s="22">
        <f>SUM(F448:F459)</f>
        <v>56.040000000000013</v>
      </c>
    </row>
    <row r="461" spans="2:6" x14ac:dyDescent="0.25">
      <c r="E461" s="50" t="s">
        <v>33</v>
      </c>
      <c r="F461" s="22">
        <f>+F450+F451+F452+F453+F454+F455+F456+F457+F458+F459</f>
        <v>11.040000000000001</v>
      </c>
    </row>
    <row r="462" spans="2:6" x14ac:dyDescent="0.25">
      <c r="C462" s="123" t="s">
        <v>76</v>
      </c>
      <c r="E462" s="38" t="s">
        <v>30</v>
      </c>
      <c r="F462" s="45">
        <f>+F461*16%</f>
        <v>1.7664000000000002</v>
      </c>
    </row>
    <row r="463" spans="2:6" x14ac:dyDescent="0.25">
      <c r="C463" s="124" t="s">
        <v>77</v>
      </c>
      <c r="E463" s="51" t="s">
        <v>17</v>
      </c>
      <c r="F463" s="60">
        <f>+F460+F462</f>
        <v>57.806400000000011</v>
      </c>
    </row>
    <row r="470" spans="2:9" ht="21.75" x14ac:dyDescent="0.35">
      <c r="C470" s="26" t="s">
        <v>4</v>
      </c>
    </row>
    <row r="471" spans="2:9" ht="22.5" x14ac:dyDescent="0.55000000000000004">
      <c r="C471" s="187" t="s">
        <v>80</v>
      </c>
      <c r="D471" s="187"/>
      <c r="E471" s="187"/>
      <c r="I471" t="s">
        <v>81</v>
      </c>
    </row>
    <row r="472" spans="2:9" ht="14.25" customHeight="1" x14ac:dyDescent="0.25">
      <c r="D472" s="28"/>
    </row>
    <row r="473" spans="2:9" ht="21" x14ac:dyDescent="0.35">
      <c r="C473" s="29" t="s">
        <v>0</v>
      </c>
      <c r="D473" s="2"/>
      <c r="E473" s="2"/>
    </row>
    <row r="474" spans="2:9" ht="17.25" x14ac:dyDescent="0.3">
      <c r="C474" s="29" t="s">
        <v>1</v>
      </c>
      <c r="D474" s="1"/>
      <c r="E474" s="1"/>
    </row>
    <row r="475" spans="2:9" ht="17.25" x14ac:dyDescent="0.3">
      <c r="C475" s="29" t="s">
        <v>2</v>
      </c>
    </row>
    <row r="476" spans="2:9" ht="30" x14ac:dyDescent="0.25">
      <c r="B476" s="104" t="s">
        <v>6</v>
      </c>
      <c r="C476" s="104" t="s">
        <v>3</v>
      </c>
      <c r="D476" s="32" t="s">
        <v>16</v>
      </c>
      <c r="E476" s="92" t="s">
        <v>20</v>
      </c>
      <c r="F476" s="33" t="s">
        <v>18</v>
      </c>
    </row>
    <row r="477" spans="2:9" x14ac:dyDescent="0.25">
      <c r="B477" s="108">
        <v>10461</v>
      </c>
      <c r="C477" s="109" t="s">
        <v>5</v>
      </c>
      <c r="D477" s="22">
        <v>15</v>
      </c>
      <c r="E477" s="93">
        <v>5</v>
      </c>
      <c r="F477" s="22">
        <f>+D477*E477</f>
        <v>75</v>
      </c>
    </row>
    <row r="478" spans="2:9" x14ac:dyDescent="0.25">
      <c r="B478" s="108">
        <v>12739</v>
      </c>
      <c r="C478" s="109" t="s">
        <v>7</v>
      </c>
      <c r="D478" s="22">
        <v>5.5</v>
      </c>
      <c r="E478" s="94">
        <v>0</v>
      </c>
      <c r="F478" s="22">
        <f t="shared" ref="F478:F488" si="14">+D478*E478</f>
        <v>0</v>
      </c>
    </row>
    <row r="479" spans="2:9" x14ac:dyDescent="0.25">
      <c r="B479" s="159">
        <v>14808</v>
      </c>
      <c r="C479" s="160" t="s">
        <v>25</v>
      </c>
      <c r="D479" s="4">
        <v>1.34</v>
      </c>
      <c r="E479" s="95">
        <v>0</v>
      </c>
      <c r="F479" s="22">
        <f t="shared" si="14"/>
        <v>0</v>
      </c>
    </row>
    <row r="480" spans="2:9" x14ac:dyDescent="0.25">
      <c r="B480" s="161">
        <v>14809</v>
      </c>
      <c r="C480" s="160" t="s">
        <v>24</v>
      </c>
      <c r="D480" s="4">
        <v>1.34</v>
      </c>
      <c r="E480" s="95">
        <v>1</v>
      </c>
      <c r="F480" s="22">
        <f t="shared" si="14"/>
        <v>1.34</v>
      </c>
    </row>
    <row r="481" spans="2:6" x14ac:dyDescent="0.25">
      <c r="B481" s="161">
        <v>14810</v>
      </c>
      <c r="C481" s="160" t="s">
        <v>26</v>
      </c>
      <c r="D481" s="4">
        <v>1.34</v>
      </c>
      <c r="E481" s="95">
        <v>2</v>
      </c>
      <c r="F481" s="22">
        <f t="shared" si="14"/>
        <v>2.68</v>
      </c>
    </row>
    <row r="482" spans="2:6" x14ac:dyDescent="0.25">
      <c r="B482" s="161">
        <v>14811</v>
      </c>
      <c r="C482" s="160" t="s">
        <v>27</v>
      </c>
      <c r="D482" s="4">
        <v>1.34</v>
      </c>
      <c r="E482" s="95">
        <v>1</v>
      </c>
      <c r="F482" s="22">
        <f t="shared" si="14"/>
        <v>1.34</v>
      </c>
    </row>
    <row r="483" spans="2:6" x14ac:dyDescent="0.25">
      <c r="B483" s="161">
        <v>14812</v>
      </c>
      <c r="C483" s="160" t="s">
        <v>28</v>
      </c>
      <c r="D483" s="4">
        <v>1.34</v>
      </c>
      <c r="E483" s="95">
        <v>0</v>
      </c>
      <c r="F483" s="22">
        <f t="shared" si="14"/>
        <v>0</v>
      </c>
    </row>
    <row r="484" spans="2:6" x14ac:dyDescent="0.25">
      <c r="B484" s="161">
        <v>20759</v>
      </c>
      <c r="C484" s="162" t="s">
        <v>43</v>
      </c>
      <c r="D484" s="4">
        <v>0.75</v>
      </c>
      <c r="E484" s="95">
        <v>0</v>
      </c>
      <c r="F484" s="22">
        <f t="shared" si="14"/>
        <v>0</v>
      </c>
    </row>
    <row r="485" spans="2:6" x14ac:dyDescent="0.25">
      <c r="B485" s="161">
        <v>15038</v>
      </c>
      <c r="C485" s="160" t="s">
        <v>36</v>
      </c>
      <c r="D485" s="4">
        <v>1.34</v>
      </c>
      <c r="E485" s="95">
        <v>0</v>
      </c>
      <c r="F485" s="22">
        <f t="shared" si="14"/>
        <v>0</v>
      </c>
    </row>
    <row r="486" spans="2:6" x14ac:dyDescent="0.25">
      <c r="B486" s="161">
        <v>21717</v>
      </c>
      <c r="C486" s="160" t="s">
        <v>56</v>
      </c>
      <c r="D486" s="4">
        <v>0.75</v>
      </c>
      <c r="E486" s="95">
        <v>0</v>
      </c>
      <c r="F486" s="22">
        <f t="shared" si="14"/>
        <v>0</v>
      </c>
    </row>
    <row r="487" spans="2:6" x14ac:dyDescent="0.25">
      <c r="B487" s="161">
        <v>21724</v>
      </c>
      <c r="C487" s="160" t="s">
        <v>61</v>
      </c>
      <c r="D487" s="4">
        <v>0.75</v>
      </c>
      <c r="E487" s="95">
        <v>2</v>
      </c>
      <c r="F487" s="22">
        <f t="shared" si="14"/>
        <v>1.5</v>
      </c>
    </row>
    <row r="488" spans="2:6" x14ac:dyDescent="0.25">
      <c r="B488" s="159">
        <v>22429</v>
      </c>
      <c r="C488" s="160" t="s">
        <v>64</v>
      </c>
      <c r="D488" s="4">
        <v>0.75</v>
      </c>
      <c r="E488" s="95">
        <v>0</v>
      </c>
      <c r="F488" s="22">
        <f t="shared" si="14"/>
        <v>0</v>
      </c>
    </row>
    <row r="489" spans="2:6" x14ac:dyDescent="0.25">
      <c r="B489" s="100"/>
      <c r="C489" s="43"/>
      <c r="D489" s="3"/>
      <c r="E489" s="38" t="s">
        <v>29</v>
      </c>
      <c r="F489" s="22">
        <f>SUM(F477:F488)</f>
        <v>81.860000000000014</v>
      </c>
    </row>
    <row r="490" spans="2:6" x14ac:dyDescent="0.25">
      <c r="E490" s="50" t="s">
        <v>33</v>
      </c>
      <c r="F490" s="22">
        <f>+F479+F480+F481+F482+F483+F484+F485+F486+F487+F488</f>
        <v>6.86</v>
      </c>
    </row>
    <row r="491" spans="2:6" x14ac:dyDescent="0.25">
      <c r="E491" s="38" t="s">
        <v>30</v>
      </c>
      <c r="F491" s="45">
        <f>+F490*16%</f>
        <v>1.0976000000000001</v>
      </c>
    </row>
    <row r="492" spans="2:6" x14ac:dyDescent="0.25">
      <c r="E492" s="51" t="s">
        <v>17</v>
      </c>
      <c r="F492" s="60">
        <f>+F489+F491</f>
        <v>82.957600000000014</v>
      </c>
    </row>
    <row r="496" spans="2:6" ht="21.75" x14ac:dyDescent="0.35">
      <c r="C496" s="26" t="s">
        <v>4</v>
      </c>
    </row>
    <row r="497" spans="2:6" ht="22.5" x14ac:dyDescent="0.55000000000000004">
      <c r="C497" s="186" t="s">
        <v>91</v>
      </c>
      <c r="D497" s="186"/>
      <c r="E497" s="186"/>
    </row>
    <row r="498" spans="2:6" ht="15.75" hidden="1" x14ac:dyDescent="0.25">
      <c r="D498" s="28"/>
    </row>
    <row r="499" spans="2:6" ht="21" x14ac:dyDescent="0.35">
      <c r="C499" s="29" t="s">
        <v>0</v>
      </c>
      <c r="D499" s="2"/>
      <c r="E499" s="2"/>
    </row>
    <row r="500" spans="2:6" ht="17.25" x14ac:dyDescent="0.3">
      <c r="C500" s="29" t="s">
        <v>1</v>
      </c>
      <c r="D500" s="1"/>
      <c r="E500" s="1"/>
    </row>
    <row r="501" spans="2:6" ht="17.25" x14ac:dyDescent="0.3">
      <c r="C501" s="29" t="s">
        <v>2</v>
      </c>
    </row>
    <row r="502" spans="2:6" ht="30" x14ac:dyDescent="0.25">
      <c r="B502" s="104" t="s">
        <v>6</v>
      </c>
      <c r="C502" s="104" t="s">
        <v>3</v>
      </c>
      <c r="D502" s="32" t="s">
        <v>16</v>
      </c>
      <c r="E502" s="117" t="s">
        <v>20</v>
      </c>
      <c r="F502" s="33" t="s">
        <v>18</v>
      </c>
    </row>
    <row r="503" spans="2:6" x14ac:dyDescent="0.25">
      <c r="B503" s="108">
        <v>10461</v>
      </c>
      <c r="C503" s="109" t="s">
        <v>5</v>
      </c>
      <c r="D503" s="22">
        <v>15</v>
      </c>
      <c r="E503" s="118">
        <v>3</v>
      </c>
      <c r="F503" s="22">
        <f>+D503*E503</f>
        <v>45</v>
      </c>
    </row>
    <row r="504" spans="2:6" x14ac:dyDescent="0.25">
      <c r="B504" s="108">
        <v>12739</v>
      </c>
      <c r="C504" s="109" t="s">
        <v>7</v>
      </c>
      <c r="D504" s="22">
        <v>5.5</v>
      </c>
      <c r="E504" s="119">
        <v>0</v>
      </c>
      <c r="F504" s="22">
        <f t="shared" ref="F504:F514" si="15">+D504*E504</f>
        <v>0</v>
      </c>
    </row>
    <row r="505" spans="2:6" x14ac:dyDescent="0.25">
      <c r="B505" s="159">
        <v>14808</v>
      </c>
      <c r="C505" s="160" t="s">
        <v>25</v>
      </c>
      <c r="D505" s="4">
        <v>1.34</v>
      </c>
      <c r="E505" s="120">
        <v>0</v>
      </c>
      <c r="F505" s="22">
        <f t="shared" si="15"/>
        <v>0</v>
      </c>
    </row>
    <row r="506" spans="2:6" x14ac:dyDescent="0.25">
      <c r="B506" s="161">
        <v>14809</v>
      </c>
      <c r="C506" s="160" t="s">
        <v>24</v>
      </c>
      <c r="D506" s="4">
        <v>1.34</v>
      </c>
      <c r="E506" s="120">
        <v>8</v>
      </c>
      <c r="F506" s="22">
        <f t="shared" si="15"/>
        <v>10.72</v>
      </c>
    </row>
    <row r="507" spans="2:6" x14ac:dyDescent="0.25">
      <c r="B507" s="161">
        <v>14810</v>
      </c>
      <c r="C507" s="160" t="s">
        <v>26</v>
      </c>
      <c r="D507" s="4">
        <v>1.34</v>
      </c>
      <c r="E507" s="120">
        <v>0</v>
      </c>
      <c r="F507" s="22">
        <f t="shared" si="15"/>
        <v>0</v>
      </c>
    </row>
    <row r="508" spans="2:6" x14ac:dyDescent="0.25">
      <c r="B508" s="161">
        <v>14811</v>
      </c>
      <c r="C508" s="160" t="s">
        <v>27</v>
      </c>
      <c r="D508" s="4">
        <v>1.34</v>
      </c>
      <c r="E508" s="120">
        <v>9</v>
      </c>
      <c r="F508" s="22">
        <f t="shared" si="15"/>
        <v>12.06</v>
      </c>
    </row>
    <row r="509" spans="2:6" x14ac:dyDescent="0.25">
      <c r="B509" s="161">
        <v>14812</v>
      </c>
      <c r="C509" s="160" t="s">
        <v>28</v>
      </c>
      <c r="D509" s="4">
        <v>1.34</v>
      </c>
      <c r="E509" s="120">
        <v>3</v>
      </c>
      <c r="F509" s="22">
        <f t="shared" si="15"/>
        <v>4.0200000000000005</v>
      </c>
    </row>
    <row r="510" spans="2:6" x14ac:dyDescent="0.25">
      <c r="B510" s="161">
        <v>20759</v>
      </c>
      <c r="C510" s="162" t="s">
        <v>43</v>
      </c>
      <c r="D510" s="4">
        <v>0.75</v>
      </c>
      <c r="E510" s="120">
        <v>0</v>
      </c>
      <c r="F510" s="22">
        <f t="shared" si="15"/>
        <v>0</v>
      </c>
    </row>
    <row r="511" spans="2:6" x14ac:dyDescent="0.25">
      <c r="B511" s="161">
        <v>15038</v>
      </c>
      <c r="C511" s="160" t="s">
        <v>36</v>
      </c>
      <c r="D511" s="4">
        <v>1.34</v>
      </c>
      <c r="E511" s="120">
        <v>0</v>
      </c>
      <c r="F511" s="22">
        <f t="shared" si="15"/>
        <v>0</v>
      </c>
    </row>
    <row r="512" spans="2:6" x14ac:dyDescent="0.25">
      <c r="B512" s="161">
        <v>21717</v>
      </c>
      <c r="C512" s="160" t="s">
        <v>56</v>
      </c>
      <c r="D512" s="4">
        <v>0.75</v>
      </c>
      <c r="E512" s="120">
        <v>0</v>
      </c>
      <c r="F512" s="22">
        <f t="shared" si="15"/>
        <v>0</v>
      </c>
    </row>
    <row r="513" spans="2:6" x14ac:dyDescent="0.25">
      <c r="B513" s="161">
        <v>21724</v>
      </c>
      <c r="C513" s="160" t="s">
        <v>61</v>
      </c>
      <c r="D513" s="4">
        <v>0.75</v>
      </c>
      <c r="E513" s="120">
        <v>7</v>
      </c>
      <c r="F513" s="22">
        <f t="shared" si="15"/>
        <v>5.25</v>
      </c>
    </row>
    <row r="514" spans="2:6" x14ac:dyDescent="0.25">
      <c r="B514" s="159">
        <v>22429</v>
      </c>
      <c r="C514" s="160" t="s">
        <v>64</v>
      </c>
      <c r="D514" s="4">
        <v>0.75</v>
      </c>
      <c r="E514" s="120">
        <v>0</v>
      </c>
      <c r="F514" s="22">
        <f t="shared" si="15"/>
        <v>0</v>
      </c>
    </row>
    <row r="515" spans="2:6" x14ac:dyDescent="0.25">
      <c r="B515" s="100"/>
      <c r="C515" s="43"/>
      <c r="D515" s="3"/>
      <c r="E515" s="38" t="s">
        <v>29</v>
      </c>
      <c r="F515" s="22">
        <f>SUM(F503:F514)</f>
        <v>77.05</v>
      </c>
    </row>
    <row r="516" spans="2:6" x14ac:dyDescent="0.25">
      <c r="E516" s="50" t="s">
        <v>33</v>
      </c>
      <c r="F516" s="22">
        <f>+F505+F506+F507+F508+F509+F510+F511+F512+F513+F514</f>
        <v>32.049999999999997</v>
      </c>
    </row>
    <row r="517" spans="2:6" x14ac:dyDescent="0.25">
      <c r="E517" s="38" t="s">
        <v>30</v>
      </c>
      <c r="F517" s="45">
        <f>+F516*16%</f>
        <v>5.1279999999999992</v>
      </c>
    </row>
    <row r="518" spans="2:6" x14ac:dyDescent="0.25">
      <c r="E518" s="51" t="s">
        <v>17</v>
      </c>
      <c r="F518" s="60">
        <f>+F515+F517</f>
        <v>82.177999999999997</v>
      </c>
    </row>
  </sheetData>
  <mergeCells count="9">
    <mergeCell ref="C497:E497"/>
    <mergeCell ref="C471:E471"/>
    <mergeCell ref="C442:E442"/>
    <mergeCell ref="C414:E414"/>
    <mergeCell ref="C256:E256"/>
    <mergeCell ref="C285:E285"/>
    <mergeCell ref="C312:E312"/>
    <mergeCell ref="C334:E334"/>
    <mergeCell ref="C363:E363"/>
  </mergeCells>
  <pageMargins left="0.7" right="0.7" top="0.75" bottom="0.75" header="0.3" footer="0.3"/>
  <pageSetup orientation="landscape" horizontalDpi="360" verticalDpi="36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7030A0"/>
  </sheetPr>
  <dimension ref="A1:AX69"/>
  <sheetViews>
    <sheetView topLeftCell="A22" zoomScale="90" zoomScaleNormal="90" workbookViewId="0">
      <selection activeCell="B59" sqref="B59"/>
    </sheetView>
  </sheetViews>
  <sheetFormatPr baseColWidth="10" defaultRowHeight="15" x14ac:dyDescent="0.25"/>
  <cols>
    <col min="1" max="1" width="5" customWidth="1"/>
    <col min="2" max="2" width="9.28515625" customWidth="1"/>
    <col min="3" max="3" width="46.5703125" customWidth="1"/>
    <col min="4" max="4" width="9.42578125" customWidth="1"/>
    <col min="5" max="5" width="8.85546875" customWidth="1"/>
    <col min="6" max="6" width="7.85546875" customWidth="1"/>
    <col min="7" max="7" width="9" customWidth="1"/>
    <col min="8" max="8" width="7.7109375" customWidth="1"/>
    <col min="9" max="9" width="7.5703125" customWidth="1"/>
    <col min="10" max="10" width="8" customWidth="1"/>
    <col min="11" max="11" width="6.85546875" customWidth="1"/>
    <col min="12" max="12" width="6.5703125" customWidth="1"/>
    <col min="13" max="13" width="7.5703125" customWidth="1"/>
    <col min="14" max="14" width="6.5703125" customWidth="1"/>
    <col min="15" max="15" width="7.7109375" customWidth="1"/>
    <col min="16" max="16" width="7" customWidth="1"/>
    <col min="17" max="17" width="6.28515625" customWidth="1"/>
    <col min="18" max="19" width="6.85546875" customWidth="1"/>
    <col min="20" max="20" width="7.85546875" style="74" customWidth="1"/>
    <col min="21" max="21" width="8.140625" style="74" customWidth="1"/>
    <col min="22" max="22" width="6.85546875" style="74" customWidth="1"/>
    <col min="23" max="25" width="7.85546875" customWidth="1"/>
    <col min="26" max="26" width="6.85546875" customWidth="1"/>
    <col min="27" max="27" width="7.140625" hidden="1" customWidth="1"/>
    <col min="28" max="28" width="9" hidden="1" customWidth="1"/>
    <col min="29" max="29" width="8.7109375" hidden="1" customWidth="1"/>
    <col min="30" max="30" width="8.28515625" hidden="1" customWidth="1"/>
    <col min="31" max="31" width="7.5703125" hidden="1" customWidth="1"/>
    <col min="32" max="32" width="8" hidden="1" customWidth="1"/>
    <col min="33" max="33" width="7" hidden="1" customWidth="1"/>
    <col min="34" max="34" width="9.140625" hidden="1" customWidth="1"/>
    <col min="35" max="35" width="7.28515625" hidden="1" customWidth="1"/>
    <col min="36" max="36" width="8.42578125" hidden="1" customWidth="1"/>
    <col min="37" max="37" width="7.28515625" style="74" hidden="1" customWidth="1"/>
    <col min="38" max="38" width="7.28515625" hidden="1" customWidth="1"/>
    <col min="39" max="39" width="7.28515625" style="74" hidden="1" customWidth="1"/>
    <col min="40" max="41" width="7.28515625" hidden="1" customWidth="1"/>
    <col min="42" max="45" width="7.28515625" style="74" hidden="1" customWidth="1"/>
    <col min="46" max="46" width="8.85546875" customWidth="1"/>
    <col min="47" max="47" width="0.140625" customWidth="1"/>
    <col min="48" max="48" width="7.7109375" customWidth="1"/>
    <col min="49" max="49" width="6.42578125" customWidth="1"/>
  </cols>
  <sheetData>
    <row r="1" spans="1:50" x14ac:dyDescent="0.25">
      <c r="AB1" s="89"/>
    </row>
    <row r="2" spans="1:50" ht="15.75" thickBot="1" x14ac:dyDescent="0.3">
      <c r="D2" s="133">
        <v>44259</v>
      </c>
      <c r="E2" s="133">
        <v>44272</v>
      </c>
      <c r="F2" s="133">
        <v>44298</v>
      </c>
      <c r="G2" s="133">
        <v>44298</v>
      </c>
      <c r="H2" s="133">
        <v>44298</v>
      </c>
      <c r="I2" s="133">
        <v>44298</v>
      </c>
      <c r="J2" s="133">
        <v>44354</v>
      </c>
      <c r="K2" s="133">
        <v>44354</v>
      </c>
      <c r="L2" s="133">
        <v>44354</v>
      </c>
      <c r="M2" s="133">
        <v>44356</v>
      </c>
      <c r="N2" s="133">
        <v>44372</v>
      </c>
      <c r="O2" s="133">
        <v>44370</v>
      </c>
      <c r="P2" s="133">
        <v>44386</v>
      </c>
      <c r="Q2" s="133">
        <v>44386</v>
      </c>
      <c r="R2" s="133">
        <v>44418</v>
      </c>
      <c r="S2" s="133">
        <v>44418</v>
      </c>
      <c r="T2" s="132">
        <v>44418</v>
      </c>
      <c r="U2" s="132">
        <v>44418</v>
      </c>
      <c r="V2" s="132">
        <v>44434</v>
      </c>
      <c r="W2" s="133">
        <v>44434</v>
      </c>
      <c r="X2" s="133"/>
      <c r="Y2" s="133"/>
      <c r="Z2" s="133">
        <v>44434</v>
      </c>
      <c r="AA2" s="133">
        <v>44434</v>
      </c>
      <c r="AB2" s="132">
        <v>44474</v>
      </c>
      <c r="AC2" s="133">
        <v>44474</v>
      </c>
      <c r="AD2" s="133">
        <v>44474</v>
      </c>
      <c r="AE2" s="133">
        <v>44498</v>
      </c>
      <c r="AF2" s="133">
        <v>44498</v>
      </c>
      <c r="AG2" s="133">
        <v>44498</v>
      </c>
      <c r="AH2" s="132">
        <v>44529</v>
      </c>
      <c r="AI2" s="132">
        <v>44529</v>
      </c>
      <c r="AJ2" s="132">
        <v>44529</v>
      </c>
      <c r="AK2" s="132">
        <v>44592</v>
      </c>
      <c r="AL2" s="133">
        <v>44592</v>
      </c>
      <c r="AM2" s="132">
        <v>44592</v>
      </c>
      <c r="AN2" s="133">
        <v>44622</v>
      </c>
      <c r="AO2" s="133">
        <v>44622</v>
      </c>
      <c r="AP2" s="132">
        <v>44622</v>
      </c>
      <c r="AQ2" s="132">
        <v>44628</v>
      </c>
      <c r="AR2" s="132">
        <v>44628</v>
      </c>
      <c r="AS2" s="132">
        <v>44628</v>
      </c>
    </row>
    <row r="3" spans="1:50" ht="15.75" thickBot="1" x14ac:dyDescent="0.3">
      <c r="C3" s="115" t="s">
        <v>47</v>
      </c>
      <c r="D3" s="147">
        <v>116</v>
      </c>
      <c r="E3" s="144">
        <v>137</v>
      </c>
      <c r="F3" s="146">
        <v>181</v>
      </c>
      <c r="G3" s="146">
        <v>182</v>
      </c>
      <c r="H3" s="144">
        <v>183</v>
      </c>
      <c r="I3" s="144">
        <v>184</v>
      </c>
      <c r="J3" s="144">
        <v>294</v>
      </c>
      <c r="K3" s="144">
        <v>295</v>
      </c>
      <c r="L3" s="144">
        <v>296</v>
      </c>
      <c r="M3" s="144">
        <v>297</v>
      </c>
      <c r="N3" s="144">
        <v>333</v>
      </c>
      <c r="O3" s="81">
        <v>332</v>
      </c>
      <c r="P3" s="81">
        <v>351</v>
      </c>
      <c r="Q3" s="144">
        <v>352</v>
      </c>
      <c r="R3" s="81">
        <v>401</v>
      </c>
      <c r="S3" s="125">
        <v>402</v>
      </c>
      <c r="T3" s="125">
        <v>403</v>
      </c>
      <c r="U3" s="81">
        <v>404</v>
      </c>
      <c r="V3" s="125">
        <v>430</v>
      </c>
      <c r="W3" s="125">
        <v>431</v>
      </c>
      <c r="X3" s="127"/>
      <c r="Y3" s="127"/>
      <c r="Z3" s="127">
        <v>432</v>
      </c>
      <c r="AA3" s="126">
        <v>433</v>
      </c>
      <c r="AB3" s="128">
        <v>485</v>
      </c>
      <c r="AC3" s="127">
        <v>486</v>
      </c>
      <c r="AD3" s="126">
        <v>487</v>
      </c>
      <c r="AE3" s="128">
        <v>521</v>
      </c>
      <c r="AF3" s="127">
        <v>522</v>
      </c>
      <c r="AG3" s="129">
        <v>523</v>
      </c>
      <c r="AH3" s="80">
        <v>553</v>
      </c>
      <c r="AI3" s="138">
        <v>554</v>
      </c>
      <c r="AJ3" s="136">
        <v>555</v>
      </c>
      <c r="AK3" s="137">
        <v>584</v>
      </c>
      <c r="AL3" s="135">
        <v>585</v>
      </c>
      <c r="AM3" s="130">
        <v>586</v>
      </c>
      <c r="AN3" s="131">
        <v>628</v>
      </c>
      <c r="AO3" s="131">
        <v>626</v>
      </c>
      <c r="AP3" s="131">
        <v>627</v>
      </c>
      <c r="AQ3" s="131">
        <v>633</v>
      </c>
      <c r="AR3" s="131">
        <v>634</v>
      </c>
      <c r="AS3" s="149">
        <v>635</v>
      </c>
      <c r="AT3" t="s">
        <v>72</v>
      </c>
      <c r="AU3">
        <f>SUM(D3:AT3)</f>
        <v>17093</v>
      </c>
      <c r="AV3" t="s">
        <v>73</v>
      </c>
      <c r="AW3" t="s">
        <v>74</v>
      </c>
    </row>
    <row r="4" spans="1:50" x14ac:dyDescent="0.25">
      <c r="B4" s="68">
        <v>10461</v>
      </c>
      <c r="C4" s="75" t="s">
        <v>49</v>
      </c>
      <c r="D4" s="82">
        <v>0</v>
      </c>
      <c r="E4" s="82">
        <v>0</v>
      </c>
      <c r="F4" s="82">
        <v>24</v>
      </c>
      <c r="G4" s="82">
        <v>8</v>
      </c>
      <c r="H4" s="82">
        <v>8</v>
      </c>
      <c r="I4" s="107">
        <v>8</v>
      </c>
      <c r="J4" s="82">
        <v>8</v>
      </c>
      <c r="K4" s="82">
        <v>8</v>
      </c>
      <c r="L4" s="82">
        <v>8</v>
      </c>
      <c r="M4" s="82">
        <v>8</v>
      </c>
      <c r="N4" s="90">
        <v>0</v>
      </c>
      <c r="O4" s="82">
        <v>12</v>
      </c>
      <c r="P4" s="82">
        <v>12</v>
      </c>
      <c r="Q4" s="145">
        <v>12</v>
      </c>
      <c r="R4" s="90">
        <v>0</v>
      </c>
      <c r="S4" s="90">
        <v>0</v>
      </c>
      <c r="T4" s="90">
        <v>0</v>
      </c>
      <c r="U4" s="90">
        <v>0</v>
      </c>
      <c r="V4" s="82">
        <v>10</v>
      </c>
      <c r="W4" s="85">
        <v>0</v>
      </c>
      <c r="X4" s="91"/>
      <c r="Y4" s="91"/>
      <c r="Z4" s="86">
        <v>10</v>
      </c>
      <c r="AA4" s="82">
        <v>10</v>
      </c>
      <c r="AB4" s="82">
        <v>12</v>
      </c>
      <c r="AC4" s="86">
        <v>8</v>
      </c>
      <c r="AD4" s="82">
        <v>7</v>
      </c>
      <c r="AE4" s="90">
        <v>0</v>
      </c>
      <c r="AF4" s="91">
        <v>0</v>
      </c>
      <c r="AG4" s="90">
        <v>0</v>
      </c>
      <c r="AH4" s="90">
        <v>0</v>
      </c>
      <c r="AI4" s="91">
        <v>0</v>
      </c>
      <c r="AJ4" s="90">
        <v>0</v>
      </c>
      <c r="AK4" s="90">
        <v>0</v>
      </c>
      <c r="AL4" s="88">
        <v>0</v>
      </c>
      <c r="AM4" s="91">
        <v>0</v>
      </c>
      <c r="AN4" s="113">
        <v>8</v>
      </c>
      <c r="AO4" s="113">
        <v>8</v>
      </c>
      <c r="AP4" s="134">
        <v>8</v>
      </c>
      <c r="AQ4" s="85">
        <v>0</v>
      </c>
      <c r="AR4" s="85">
        <v>0</v>
      </c>
      <c r="AS4" s="85">
        <v>0</v>
      </c>
      <c r="AT4" s="148">
        <f t="shared" ref="AT4:AT15" si="0">SUM(D4:AS4)</f>
        <v>197</v>
      </c>
      <c r="AU4" s="4">
        <f t="shared" ref="AU4:AU15" si="1">SUM(AT4)</f>
        <v>197</v>
      </c>
      <c r="AV4" s="4">
        <v>194</v>
      </c>
      <c r="AW4" s="156">
        <f>AT4-AV4</f>
        <v>3</v>
      </c>
      <c r="AX4" s="158" t="s">
        <v>78</v>
      </c>
    </row>
    <row r="5" spans="1:50" x14ac:dyDescent="0.25">
      <c r="B5" s="68">
        <v>12739</v>
      </c>
      <c r="C5" s="76" t="s">
        <v>7</v>
      </c>
      <c r="D5" s="4">
        <v>36</v>
      </c>
      <c r="E5" s="4">
        <v>12</v>
      </c>
      <c r="F5" s="85">
        <v>0</v>
      </c>
      <c r="G5" s="85">
        <v>0</v>
      </c>
      <c r="H5" s="85">
        <v>0</v>
      </c>
      <c r="I5" s="85">
        <v>0</v>
      </c>
      <c r="J5" s="85">
        <v>0</v>
      </c>
      <c r="K5" s="4">
        <v>0</v>
      </c>
      <c r="L5" s="85">
        <v>0</v>
      </c>
      <c r="M5" s="85">
        <v>0</v>
      </c>
      <c r="N5" s="85">
        <v>0</v>
      </c>
      <c r="O5" s="85">
        <v>0</v>
      </c>
      <c r="P5" s="85">
        <v>0</v>
      </c>
      <c r="Q5" s="85">
        <v>0</v>
      </c>
      <c r="R5" s="85">
        <v>0</v>
      </c>
      <c r="S5" s="90">
        <v>0</v>
      </c>
      <c r="T5" s="90">
        <v>0</v>
      </c>
      <c r="U5" s="4">
        <v>0</v>
      </c>
      <c r="V5" s="85">
        <v>0</v>
      </c>
      <c r="W5" s="85">
        <v>0</v>
      </c>
      <c r="X5" s="88"/>
      <c r="Y5" s="88"/>
      <c r="Z5" s="88">
        <v>0</v>
      </c>
      <c r="AA5" s="85">
        <v>0</v>
      </c>
      <c r="AB5" s="85">
        <v>0</v>
      </c>
      <c r="AC5" s="88">
        <v>0</v>
      </c>
      <c r="AD5" s="85">
        <v>0</v>
      </c>
      <c r="AE5" s="90">
        <v>0</v>
      </c>
      <c r="AF5" s="91">
        <v>0</v>
      </c>
      <c r="AG5" s="90">
        <v>0</v>
      </c>
      <c r="AH5" s="90">
        <v>0</v>
      </c>
      <c r="AI5" s="91">
        <v>0</v>
      </c>
      <c r="AJ5" s="90">
        <v>0</v>
      </c>
      <c r="AK5" s="85">
        <v>0</v>
      </c>
      <c r="AL5" s="88">
        <v>0</v>
      </c>
      <c r="AM5" s="88">
        <v>0</v>
      </c>
      <c r="AN5" s="112">
        <v>0</v>
      </c>
      <c r="AO5" s="112">
        <v>0</v>
      </c>
      <c r="AP5" s="85">
        <v>0</v>
      </c>
      <c r="AQ5" s="85">
        <v>0</v>
      </c>
      <c r="AR5" s="85">
        <v>0</v>
      </c>
      <c r="AS5" s="85">
        <v>0</v>
      </c>
      <c r="AT5" s="148">
        <f t="shared" si="0"/>
        <v>48</v>
      </c>
      <c r="AU5" s="4">
        <f t="shared" si="1"/>
        <v>48</v>
      </c>
      <c r="AV5" s="44">
        <v>25</v>
      </c>
      <c r="AW5" s="157">
        <f t="shared" ref="AW5:AW15" si="2">AT5-AV5</f>
        <v>23</v>
      </c>
    </row>
    <row r="6" spans="1:50" ht="15.75" customHeight="1" x14ac:dyDescent="0.25">
      <c r="A6" s="139" t="s">
        <v>54</v>
      </c>
      <c r="B6" s="140">
        <v>14808</v>
      </c>
      <c r="C6" s="141" t="s">
        <v>25</v>
      </c>
      <c r="D6" s="142">
        <v>0</v>
      </c>
      <c r="E6" s="142">
        <v>0</v>
      </c>
      <c r="F6" s="142">
        <v>0</v>
      </c>
      <c r="G6" s="142">
        <v>0</v>
      </c>
      <c r="H6" s="142">
        <v>0</v>
      </c>
      <c r="I6" s="142">
        <v>0</v>
      </c>
      <c r="J6" s="44">
        <v>6</v>
      </c>
      <c r="K6" s="134">
        <v>6</v>
      </c>
      <c r="L6" s="44">
        <v>6</v>
      </c>
      <c r="M6" s="44">
        <v>6</v>
      </c>
      <c r="N6" s="44">
        <v>0</v>
      </c>
      <c r="O6" s="142">
        <v>0</v>
      </c>
      <c r="P6" s="142">
        <v>0</v>
      </c>
      <c r="Q6" s="44">
        <v>0</v>
      </c>
      <c r="R6" s="142">
        <v>0</v>
      </c>
      <c r="S6" s="143">
        <v>0</v>
      </c>
      <c r="T6" s="143">
        <v>0</v>
      </c>
      <c r="U6" s="134">
        <v>12</v>
      </c>
      <c r="V6" s="85">
        <v>0</v>
      </c>
      <c r="W6" s="85">
        <v>0</v>
      </c>
      <c r="X6" s="88"/>
      <c r="Y6" s="88"/>
      <c r="Z6" s="88">
        <v>0</v>
      </c>
      <c r="AA6" s="85">
        <v>0</v>
      </c>
      <c r="AB6" s="85">
        <v>0</v>
      </c>
      <c r="AC6" s="88">
        <v>0</v>
      </c>
      <c r="AD6" s="85">
        <v>0</v>
      </c>
      <c r="AE6" s="90">
        <v>0</v>
      </c>
      <c r="AF6" s="91">
        <v>0</v>
      </c>
      <c r="AG6" s="90">
        <v>0</v>
      </c>
      <c r="AH6" s="90">
        <v>0</v>
      </c>
      <c r="AI6" s="91">
        <v>0</v>
      </c>
      <c r="AJ6" s="90">
        <v>0</v>
      </c>
      <c r="AK6" s="85">
        <v>0</v>
      </c>
      <c r="AL6" s="88">
        <v>0</v>
      </c>
      <c r="AM6" s="88">
        <v>0</v>
      </c>
      <c r="AN6" s="112">
        <v>0</v>
      </c>
      <c r="AO6" s="112">
        <v>0</v>
      </c>
      <c r="AP6" s="85">
        <v>0</v>
      </c>
      <c r="AQ6" s="4">
        <v>12</v>
      </c>
      <c r="AR6" s="4">
        <v>6</v>
      </c>
      <c r="AS6" s="4">
        <v>6</v>
      </c>
      <c r="AT6" s="148">
        <f t="shared" si="0"/>
        <v>60</v>
      </c>
      <c r="AU6" s="4">
        <f t="shared" si="1"/>
        <v>60</v>
      </c>
      <c r="AV6" s="44">
        <v>60</v>
      </c>
      <c r="AW6" s="44">
        <f t="shared" si="2"/>
        <v>0</v>
      </c>
    </row>
    <row r="7" spans="1:50" x14ac:dyDescent="0.25">
      <c r="B7" s="70">
        <v>14809</v>
      </c>
      <c r="C7" s="77" t="s">
        <v>24</v>
      </c>
      <c r="D7" s="85">
        <v>0</v>
      </c>
      <c r="E7" s="85">
        <v>0</v>
      </c>
      <c r="F7" s="85">
        <v>0</v>
      </c>
      <c r="G7" s="85">
        <v>0</v>
      </c>
      <c r="H7" s="85">
        <v>0</v>
      </c>
      <c r="I7" s="85">
        <v>0</v>
      </c>
      <c r="J7" s="4">
        <v>6</v>
      </c>
      <c r="K7" s="4">
        <v>6</v>
      </c>
      <c r="L7" s="4">
        <v>6</v>
      </c>
      <c r="M7" s="4">
        <v>6</v>
      </c>
      <c r="N7" s="85">
        <v>0</v>
      </c>
      <c r="O7" s="85">
        <v>0</v>
      </c>
      <c r="P7" s="85">
        <v>0</v>
      </c>
      <c r="Q7" s="85">
        <v>0</v>
      </c>
      <c r="R7" s="85">
        <v>0</v>
      </c>
      <c r="S7" s="90">
        <v>0</v>
      </c>
      <c r="T7" s="90">
        <v>0</v>
      </c>
      <c r="U7" s="85">
        <v>0</v>
      </c>
      <c r="V7" s="85">
        <v>0</v>
      </c>
      <c r="W7" s="85">
        <v>0</v>
      </c>
      <c r="X7" s="88"/>
      <c r="Y7" s="88"/>
      <c r="Z7" s="88">
        <v>0</v>
      </c>
      <c r="AA7" s="85">
        <v>0</v>
      </c>
      <c r="AB7" s="85">
        <v>0</v>
      </c>
      <c r="AC7" s="88">
        <v>0</v>
      </c>
      <c r="AD7" s="85">
        <v>0</v>
      </c>
      <c r="AE7" s="90">
        <v>0</v>
      </c>
      <c r="AF7" s="91">
        <v>0</v>
      </c>
      <c r="AG7" s="90">
        <v>0</v>
      </c>
      <c r="AH7" s="90">
        <v>0</v>
      </c>
      <c r="AI7" s="91">
        <v>0</v>
      </c>
      <c r="AJ7" s="90">
        <v>0</v>
      </c>
      <c r="AK7" s="85">
        <v>0</v>
      </c>
      <c r="AL7" s="88">
        <v>0</v>
      </c>
      <c r="AM7" s="88">
        <v>0</v>
      </c>
      <c r="AN7" s="112">
        <v>0</v>
      </c>
      <c r="AO7" s="112">
        <v>0</v>
      </c>
      <c r="AP7" s="85">
        <v>0</v>
      </c>
      <c r="AQ7" s="85">
        <v>0</v>
      </c>
      <c r="AR7" s="85">
        <v>0</v>
      </c>
      <c r="AS7" s="85">
        <v>0</v>
      </c>
      <c r="AT7" s="148">
        <f t="shared" si="0"/>
        <v>24</v>
      </c>
      <c r="AU7" s="4">
        <f t="shared" si="1"/>
        <v>24</v>
      </c>
      <c r="AV7" s="4">
        <v>24</v>
      </c>
      <c r="AW7" s="44">
        <f t="shared" si="2"/>
        <v>0</v>
      </c>
    </row>
    <row r="8" spans="1:50" x14ac:dyDescent="0.25">
      <c r="B8" s="70">
        <v>14810</v>
      </c>
      <c r="C8" s="77" t="s">
        <v>26</v>
      </c>
      <c r="D8" s="85">
        <v>0</v>
      </c>
      <c r="E8" s="85">
        <v>0</v>
      </c>
      <c r="F8" s="85">
        <v>0</v>
      </c>
      <c r="G8" s="85">
        <v>0</v>
      </c>
      <c r="H8" s="85">
        <v>0</v>
      </c>
      <c r="I8" s="85">
        <v>0</v>
      </c>
      <c r="J8" s="4">
        <v>6</v>
      </c>
      <c r="K8" s="4">
        <v>6</v>
      </c>
      <c r="L8" s="4">
        <v>6</v>
      </c>
      <c r="M8" s="4">
        <v>6</v>
      </c>
      <c r="N8" s="4">
        <v>11</v>
      </c>
      <c r="O8" s="4">
        <v>12</v>
      </c>
      <c r="P8" s="4">
        <v>6</v>
      </c>
      <c r="Q8" s="4">
        <v>12</v>
      </c>
      <c r="R8" s="4">
        <v>12</v>
      </c>
      <c r="S8" s="90">
        <v>0</v>
      </c>
      <c r="T8" s="4">
        <v>6</v>
      </c>
      <c r="U8" s="85">
        <v>0</v>
      </c>
      <c r="V8" s="85">
        <v>0</v>
      </c>
      <c r="W8" s="4">
        <v>12</v>
      </c>
      <c r="X8" s="87"/>
      <c r="Y8" s="87"/>
      <c r="Z8" s="87">
        <v>6</v>
      </c>
      <c r="AA8" s="4">
        <v>12</v>
      </c>
      <c r="AB8" s="4">
        <v>6</v>
      </c>
      <c r="AC8" s="88">
        <v>0</v>
      </c>
      <c r="AD8" s="85">
        <v>0</v>
      </c>
      <c r="AE8" s="90">
        <v>0</v>
      </c>
      <c r="AF8" s="91">
        <v>0</v>
      </c>
      <c r="AG8" s="90">
        <v>0</v>
      </c>
      <c r="AH8" s="4">
        <v>6</v>
      </c>
      <c r="AI8" s="91">
        <v>0</v>
      </c>
      <c r="AJ8" s="90">
        <v>0</v>
      </c>
      <c r="AK8" s="4">
        <v>6</v>
      </c>
      <c r="AL8" s="87">
        <v>6</v>
      </c>
      <c r="AM8" s="88">
        <v>0</v>
      </c>
      <c r="AN8" s="112">
        <v>0</v>
      </c>
      <c r="AO8" s="112">
        <v>0</v>
      </c>
      <c r="AP8" s="85">
        <v>0</v>
      </c>
      <c r="AQ8" s="4">
        <v>12</v>
      </c>
      <c r="AR8" s="4">
        <v>6</v>
      </c>
      <c r="AS8" s="4">
        <v>6</v>
      </c>
      <c r="AT8" s="148">
        <f t="shared" si="0"/>
        <v>161</v>
      </c>
      <c r="AU8" s="4">
        <f t="shared" si="1"/>
        <v>161</v>
      </c>
      <c r="AV8" s="4">
        <v>155</v>
      </c>
      <c r="AW8" s="157">
        <f t="shared" si="2"/>
        <v>6</v>
      </c>
    </row>
    <row r="9" spans="1:50" x14ac:dyDescent="0.25">
      <c r="A9" t="s">
        <v>54</v>
      </c>
      <c r="B9" s="70">
        <v>14811</v>
      </c>
      <c r="C9" s="77" t="s">
        <v>27</v>
      </c>
      <c r="D9" s="85">
        <v>0</v>
      </c>
      <c r="E9" s="85">
        <v>0</v>
      </c>
      <c r="F9" s="85">
        <v>0</v>
      </c>
      <c r="G9" s="85">
        <v>0</v>
      </c>
      <c r="H9" s="85">
        <v>0</v>
      </c>
      <c r="I9" s="85">
        <v>0</v>
      </c>
      <c r="J9" s="4">
        <v>6</v>
      </c>
      <c r="K9" s="4">
        <v>6</v>
      </c>
      <c r="L9" s="4">
        <v>6</v>
      </c>
      <c r="M9" s="4">
        <v>6</v>
      </c>
      <c r="N9" s="4">
        <v>0</v>
      </c>
      <c r="O9" s="85">
        <v>0</v>
      </c>
      <c r="P9" s="85">
        <v>0</v>
      </c>
      <c r="Q9" s="85">
        <v>0</v>
      </c>
      <c r="R9" s="85">
        <v>0</v>
      </c>
      <c r="S9" s="90">
        <v>0</v>
      </c>
      <c r="T9" s="90">
        <v>0</v>
      </c>
      <c r="U9" s="85">
        <v>0</v>
      </c>
      <c r="V9" s="85">
        <v>0</v>
      </c>
      <c r="W9" s="85">
        <v>0</v>
      </c>
      <c r="X9" s="88"/>
      <c r="Y9" s="88"/>
      <c r="Z9" s="88">
        <v>0</v>
      </c>
      <c r="AA9" s="85">
        <v>0</v>
      </c>
      <c r="AB9" s="4">
        <v>6</v>
      </c>
      <c r="AC9" s="88">
        <v>0</v>
      </c>
      <c r="AD9" s="4">
        <v>7</v>
      </c>
      <c r="AE9" s="90">
        <v>0</v>
      </c>
      <c r="AF9" s="91">
        <v>0</v>
      </c>
      <c r="AG9" s="90">
        <v>0</v>
      </c>
      <c r="AH9" s="85">
        <v>0</v>
      </c>
      <c r="AI9" s="91">
        <v>0</v>
      </c>
      <c r="AJ9" s="90">
        <v>0</v>
      </c>
      <c r="AK9" s="85">
        <v>0</v>
      </c>
      <c r="AL9" s="88">
        <v>0</v>
      </c>
      <c r="AM9" s="88">
        <v>0</v>
      </c>
      <c r="AN9" s="112">
        <v>0</v>
      </c>
      <c r="AO9" s="112">
        <v>0</v>
      </c>
      <c r="AP9" s="85">
        <v>0</v>
      </c>
      <c r="AQ9" s="85">
        <v>0</v>
      </c>
      <c r="AR9" s="85">
        <v>0</v>
      </c>
      <c r="AS9" s="85">
        <v>0</v>
      </c>
      <c r="AT9" s="148">
        <f t="shared" si="0"/>
        <v>37</v>
      </c>
      <c r="AU9" s="4">
        <f t="shared" si="1"/>
        <v>37</v>
      </c>
      <c r="AV9" s="4">
        <v>37</v>
      </c>
      <c r="AW9" s="4">
        <f t="shared" si="2"/>
        <v>0</v>
      </c>
    </row>
    <row r="10" spans="1:50" x14ac:dyDescent="0.25">
      <c r="A10" t="s">
        <v>54</v>
      </c>
      <c r="B10" s="70">
        <v>14812</v>
      </c>
      <c r="C10" s="77" t="s">
        <v>28</v>
      </c>
      <c r="D10" s="85">
        <v>0</v>
      </c>
      <c r="E10" s="85">
        <v>0</v>
      </c>
      <c r="F10" s="85">
        <v>0</v>
      </c>
      <c r="G10" s="85">
        <v>0</v>
      </c>
      <c r="H10" s="85">
        <v>0</v>
      </c>
      <c r="I10" s="85">
        <v>0</v>
      </c>
      <c r="J10" s="4">
        <v>6</v>
      </c>
      <c r="K10" s="4">
        <v>6</v>
      </c>
      <c r="L10" s="4">
        <v>6</v>
      </c>
      <c r="M10" s="4">
        <v>5</v>
      </c>
      <c r="N10" s="99">
        <v>12</v>
      </c>
      <c r="O10" s="85">
        <v>0</v>
      </c>
      <c r="P10" s="4">
        <v>6</v>
      </c>
      <c r="Q10" s="85">
        <v>0</v>
      </c>
      <c r="R10" s="85">
        <v>0</v>
      </c>
      <c r="S10" s="90">
        <v>0</v>
      </c>
      <c r="T10" s="90">
        <v>0</v>
      </c>
      <c r="U10" s="85">
        <v>0</v>
      </c>
      <c r="V10" s="85">
        <v>0</v>
      </c>
      <c r="W10" s="85">
        <v>0</v>
      </c>
      <c r="X10" s="88"/>
      <c r="Y10" s="88"/>
      <c r="Z10" s="88">
        <v>0</v>
      </c>
      <c r="AA10" s="85">
        <v>0</v>
      </c>
      <c r="AB10" s="4">
        <v>5</v>
      </c>
      <c r="AC10" s="88">
        <v>0</v>
      </c>
      <c r="AD10" s="85">
        <v>0</v>
      </c>
      <c r="AE10" s="90">
        <v>0</v>
      </c>
      <c r="AF10" s="91">
        <v>0</v>
      </c>
      <c r="AG10" s="90">
        <v>0</v>
      </c>
      <c r="AH10" s="85">
        <v>0</v>
      </c>
      <c r="AI10" s="91">
        <v>0</v>
      </c>
      <c r="AJ10" s="90">
        <v>0</v>
      </c>
      <c r="AK10" s="4">
        <v>6</v>
      </c>
      <c r="AL10" s="88">
        <v>0</v>
      </c>
      <c r="AM10" s="88">
        <v>0</v>
      </c>
      <c r="AN10" s="112">
        <v>0</v>
      </c>
      <c r="AO10" s="112">
        <v>0</v>
      </c>
      <c r="AP10" s="85">
        <v>0</v>
      </c>
      <c r="AQ10" s="4">
        <v>0</v>
      </c>
      <c r="AR10" s="85">
        <v>0</v>
      </c>
      <c r="AS10" s="85">
        <v>0</v>
      </c>
      <c r="AT10" s="148">
        <f t="shared" si="0"/>
        <v>52</v>
      </c>
      <c r="AU10" s="4">
        <f t="shared" si="1"/>
        <v>52</v>
      </c>
      <c r="AV10" s="44">
        <v>52</v>
      </c>
      <c r="AW10" s="44">
        <f t="shared" si="2"/>
        <v>0</v>
      </c>
    </row>
    <row r="11" spans="1:50" x14ac:dyDescent="0.25">
      <c r="B11" s="70">
        <v>20759</v>
      </c>
      <c r="C11" s="78" t="s">
        <v>43</v>
      </c>
      <c r="D11" s="85">
        <v>0</v>
      </c>
      <c r="E11" s="85">
        <v>0</v>
      </c>
      <c r="F11" s="85">
        <v>0</v>
      </c>
      <c r="G11" s="85">
        <v>0</v>
      </c>
      <c r="H11" s="85">
        <v>0</v>
      </c>
      <c r="I11" s="85">
        <v>0</v>
      </c>
      <c r="J11" s="85">
        <v>0</v>
      </c>
      <c r="K11" s="85">
        <v>0</v>
      </c>
      <c r="L11" s="85">
        <v>0</v>
      </c>
      <c r="M11" s="85">
        <v>0</v>
      </c>
      <c r="N11" s="85">
        <v>0</v>
      </c>
      <c r="O11" s="85">
        <v>0</v>
      </c>
      <c r="P11" s="85">
        <v>0</v>
      </c>
      <c r="Q11" s="85">
        <v>0</v>
      </c>
      <c r="R11" s="85">
        <v>0</v>
      </c>
      <c r="S11" s="90">
        <v>0</v>
      </c>
      <c r="T11" s="90">
        <v>0</v>
      </c>
      <c r="U11" s="85">
        <v>0</v>
      </c>
      <c r="V11" s="85">
        <v>0</v>
      </c>
      <c r="W11" s="85">
        <v>0</v>
      </c>
      <c r="X11" s="88"/>
      <c r="Y11" s="88"/>
      <c r="Z11" s="88">
        <v>0</v>
      </c>
      <c r="AA11" s="85">
        <v>0</v>
      </c>
      <c r="AB11" s="85">
        <v>0</v>
      </c>
      <c r="AC11" s="88">
        <v>0</v>
      </c>
      <c r="AD11" s="85">
        <v>0</v>
      </c>
      <c r="AE11" s="4">
        <v>24</v>
      </c>
      <c r="AF11" s="87">
        <v>24</v>
      </c>
      <c r="AG11" s="4">
        <v>24</v>
      </c>
      <c r="AH11" s="85">
        <v>0</v>
      </c>
      <c r="AI11" s="91">
        <v>0</v>
      </c>
      <c r="AJ11" s="90">
        <v>0</v>
      </c>
      <c r="AK11" s="4">
        <v>12</v>
      </c>
      <c r="AL11" s="88">
        <v>0</v>
      </c>
      <c r="AM11" s="88">
        <v>0</v>
      </c>
      <c r="AN11" s="85">
        <v>0</v>
      </c>
      <c r="AO11" s="112">
        <v>0</v>
      </c>
      <c r="AP11" s="85">
        <v>0</v>
      </c>
      <c r="AQ11" s="4">
        <v>12</v>
      </c>
      <c r="AR11" s="4">
        <v>6</v>
      </c>
      <c r="AS11" s="4">
        <v>6</v>
      </c>
      <c r="AT11" s="148">
        <f t="shared" si="0"/>
        <v>108</v>
      </c>
      <c r="AU11" s="4">
        <f t="shared" si="1"/>
        <v>108</v>
      </c>
      <c r="AV11" s="44">
        <v>108</v>
      </c>
      <c r="AW11" s="44">
        <f t="shared" si="2"/>
        <v>0</v>
      </c>
    </row>
    <row r="12" spans="1:50" ht="16.5" customHeight="1" x14ac:dyDescent="0.25">
      <c r="B12" s="70">
        <v>15038</v>
      </c>
      <c r="C12" s="77" t="s">
        <v>36</v>
      </c>
      <c r="D12" s="85">
        <v>0</v>
      </c>
      <c r="E12" s="85">
        <v>0</v>
      </c>
      <c r="F12" s="85">
        <v>0</v>
      </c>
      <c r="G12" s="85">
        <v>0</v>
      </c>
      <c r="H12" s="85">
        <v>0</v>
      </c>
      <c r="I12" s="85">
        <v>0</v>
      </c>
      <c r="J12" s="85">
        <v>0</v>
      </c>
      <c r="K12" s="85">
        <v>0</v>
      </c>
      <c r="L12" s="85">
        <v>0</v>
      </c>
      <c r="M12" s="85">
        <v>0</v>
      </c>
      <c r="N12" s="99">
        <v>12</v>
      </c>
      <c r="O12" s="4">
        <v>12</v>
      </c>
      <c r="P12" s="4">
        <v>12</v>
      </c>
      <c r="Q12" s="4">
        <v>12</v>
      </c>
      <c r="R12" s="4">
        <v>12</v>
      </c>
      <c r="S12" s="4">
        <v>6</v>
      </c>
      <c r="T12" s="90">
        <v>0</v>
      </c>
      <c r="U12" s="4">
        <v>12</v>
      </c>
      <c r="V12" s="4">
        <v>12</v>
      </c>
      <c r="W12" s="4">
        <v>12</v>
      </c>
      <c r="X12" s="87"/>
      <c r="Y12" s="87"/>
      <c r="Z12" s="87">
        <v>6</v>
      </c>
      <c r="AA12" s="4">
        <v>12</v>
      </c>
      <c r="AB12" s="4">
        <v>12</v>
      </c>
      <c r="AC12" s="87">
        <v>6</v>
      </c>
      <c r="AD12" s="85">
        <v>0</v>
      </c>
      <c r="AE12" s="85">
        <v>0</v>
      </c>
      <c r="AF12" s="88">
        <v>0</v>
      </c>
      <c r="AG12" s="85">
        <v>0</v>
      </c>
      <c r="AH12" s="4">
        <v>12</v>
      </c>
      <c r="AI12" s="87">
        <v>6</v>
      </c>
      <c r="AJ12" s="4">
        <v>6</v>
      </c>
      <c r="AK12" s="4">
        <v>12</v>
      </c>
      <c r="AL12" s="87">
        <v>6</v>
      </c>
      <c r="AM12" s="88">
        <v>0</v>
      </c>
      <c r="AN12" s="112">
        <v>0</v>
      </c>
      <c r="AO12" s="112">
        <v>0</v>
      </c>
      <c r="AP12" s="85">
        <v>0</v>
      </c>
      <c r="AQ12" s="4">
        <v>12</v>
      </c>
      <c r="AR12" s="4">
        <v>6</v>
      </c>
      <c r="AS12" s="85">
        <v>0</v>
      </c>
      <c r="AT12" s="148">
        <f t="shared" si="0"/>
        <v>198</v>
      </c>
      <c r="AU12" s="4">
        <f t="shared" si="1"/>
        <v>198</v>
      </c>
      <c r="AV12" s="44">
        <v>198</v>
      </c>
      <c r="AW12" s="44">
        <f t="shared" si="2"/>
        <v>0</v>
      </c>
    </row>
    <row r="13" spans="1:50" x14ac:dyDescent="0.25">
      <c r="B13" s="70">
        <v>21717</v>
      </c>
      <c r="C13" s="43" t="s">
        <v>57</v>
      </c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4"/>
      <c r="U13" s="4"/>
      <c r="V13" s="4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4"/>
      <c r="AI13" s="4"/>
      <c r="AJ13" s="3"/>
      <c r="AK13" s="5">
        <v>12</v>
      </c>
      <c r="AL13" s="88">
        <v>0</v>
      </c>
      <c r="AM13" s="88">
        <v>0</v>
      </c>
      <c r="AN13" s="112">
        <v>0</v>
      </c>
      <c r="AO13" s="112">
        <v>0</v>
      </c>
      <c r="AP13" s="85">
        <v>0</v>
      </c>
      <c r="AQ13" s="4">
        <v>12</v>
      </c>
      <c r="AR13" s="4">
        <v>6</v>
      </c>
      <c r="AS13" s="4">
        <v>6</v>
      </c>
      <c r="AT13" s="148">
        <f t="shared" si="0"/>
        <v>36</v>
      </c>
      <c r="AU13" s="4">
        <f t="shared" si="1"/>
        <v>36</v>
      </c>
      <c r="AV13" s="44">
        <v>36</v>
      </c>
      <c r="AW13" s="44">
        <f t="shared" si="2"/>
        <v>0</v>
      </c>
    </row>
    <row r="14" spans="1:50" x14ac:dyDescent="0.25">
      <c r="B14" s="70">
        <v>21724</v>
      </c>
      <c r="C14" s="43" t="s">
        <v>58</v>
      </c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4"/>
      <c r="U14" s="4"/>
      <c r="V14" s="4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4"/>
      <c r="AI14" s="4"/>
      <c r="AJ14" s="3"/>
      <c r="AK14" s="5">
        <v>0</v>
      </c>
      <c r="AL14" s="87">
        <v>6</v>
      </c>
      <c r="AM14" s="87">
        <v>12</v>
      </c>
      <c r="AN14" s="112">
        <v>0</v>
      </c>
      <c r="AO14" s="3"/>
      <c r="AP14" s="85">
        <v>0</v>
      </c>
      <c r="AQ14" s="4">
        <v>12</v>
      </c>
      <c r="AR14" s="4">
        <v>6</v>
      </c>
      <c r="AS14" s="4">
        <v>5</v>
      </c>
      <c r="AT14" s="148">
        <f t="shared" si="0"/>
        <v>41</v>
      </c>
      <c r="AU14" s="4">
        <f t="shared" si="1"/>
        <v>41</v>
      </c>
      <c r="AV14" s="4">
        <v>38</v>
      </c>
      <c r="AW14" s="157">
        <f t="shared" si="2"/>
        <v>3</v>
      </c>
    </row>
    <row r="15" spans="1:50" x14ac:dyDescent="0.25">
      <c r="B15" s="70">
        <v>22429</v>
      </c>
      <c r="C15" s="43" t="s">
        <v>67</v>
      </c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4"/>
      <c r="U15" s="4"/>
      <c r="V15" s="4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4"/>
      <c r="AI15" s="4"/>
      <c r="AJ15" s="3"/>
      <c r="AK15" s="5"/>
      <c r="AL15" s="3"/>
      <c r="AM15" s="4"/>
      <c r="AN15" s="3"/>
      <c r="AO15" s="3"/>
      <c r="AP15" s="85">
        <v>0</v>
      </c>
      <c r="AQ15" s="4">
        <v>12</v>
      </c>
      <c r="AR15" s="4">
        <v>6</v>
      </c>
      <c r="AS15" s="4">
        <v>7</v>
      </c>
      <c r="AT15" s="148">
        <f t="shared" si="0"/>
        <v>25</v>
      </c>
      <c r="AU15" s="4">
        <f t="shared" si="1"/>
        <v>25</v>
      </c>
      <c r="AV15" s="4">
        <v>25</v>
      </c>
      <c r="AW15" s="4">
        <f t="shared" si="2"/>
        <v>0</v>
      </c>
    </row>
    <row r="16" spans="1:50" x14ac:dyDescent="0.25">
      <c r="B16" s="105"/>
      <c r="C16" s="106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8"/>
      <c r="U16" s="8"/>
      <c r="V16" s="8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8"/>
      <c r="AI16" s="8"/>
      <c r="AJ16" s="10"/>
      <c r="AK16" s="9"/>
      <c r="AL16" s="10"/>
      <c r="AT16" s="74"/>
      <c r="AU16" s="74"/>
      <c r="AV16" s="74"/>
      <c r="AW16" s="74"/>
    </row>
    <row r="17" spans="1:38" x14ac:dyDescent="0.25">
      <c r="B17" s="105"/>
      <c r="C17" s="106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8"/>
      <c r="U17" s="8"/>
      <c r="V17" s="8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8"/>
      <c r="AI17" s="8"/>
      <c r="AJ17" s="10"/>
      <c r="AK17" s="9"/>
      <c r="AL17" s="10"/>
    </row>
    <row r="18" spans="1:38" x14ac:dyDescent="0.25">
      <c r="B18" s="105"/>
      <c r="C18" s="106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8"/>
      <c r="U18" s="8"/>
      <c r="V18" s="8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8"/>
      <c r="AI18" s="8"/>
      <c r="AJ18" s="10"/>
      <c r="AK18" s="9"/>
      <c r="AL18" s="10"/>
    </row>
    <row r="21" spans="1:38" ht="15.75" thickBot="1" x14ac:dyDescent="0.3"/>
    <row r="22" spans="1:38" ht="15.75" thickBot="1" x14ac:dyDescent="0.3">
      <c r="C22" s="115" t="s">
        <v>48</v>
      </c>
      <c r="D22" s="79">
        <v>44312</v>
      </c>
      <c r="E22" s="83">
        <v>44326</v>
      </c>
      <c r="F22" s="83">
        <v>44347</v>
      </c>
      <c r="G22" s="84">
        <v>44368</v>
      </c>
      <c r="H22" s="84">
        <v>44381</v>
      </c>
      <c r="I22" s="84">
        <v>44396</v>
      </c>
      <c r="J22" s="84">
        <v>44411</v>
      </c>
      <c r="K22" s="84">
        <v>44431</v>
      </c>
      <c r="L22" s="84">
        <v>44445</v>
      </c>
      <c r="M22" s="84">
        <v>44469</v>
      </c>
      <c r="N22" s="84">
        <v>44487</v>
      </c>
      <c r="O22" s="150">
        <v>44505</v>
      </c>
      <c r="P22" s="151">
        <v>44530</v>
      </c>
      <c r="Q22" s="152">
        <v>44550</v>
      </c>
      <c r="R22" s="153">
        <v>44579</v>
      </c>
      <c r="S22" s="154">
        <v>44599</v>
      </c>
      <c r="T22" s="155">
        <v>44622</v>
      </c>
      <c r="U22" s="155">
        <v>44642</v>
      </c>
      <c r="V22" s="155">
        <v>44670</v>
      </c>
      <c r="W22" s="133">
        <v>44686</v>
      </c>
      <c r="X22" s="133">
        <v>44734</v>
      </c>
      <c r="Y22" s="133">
        <v>44762</v>
      </c>
      <c r="Z22" t="s">
        <v>75</v>
      </c>
    </row>
    <row r="23" spans="1:38" ht="21" customHeight="1" x14ac:dyDescent="0.25">
      <c r="B23" s="68">
        <v>10461</v>
      </c>
      <c r="C23" s="75" t="s">
        <v>50</v>
      </c>
      <c r="D23" s="82">
        <v>14</v>
      </c>
      <c r="E23" s="82">
        <v>11</v>
      </c>
      <c r="F23" s="82">
        <v>14</v>
      </c>
      <c r="G23" s="82">
        <v>20</v>
      </c>
      <c r="H23" s="82">
        <v>13</v>
      </c>
      <c r="I23" s="82">
        <v>11</v>
      </c>
      <c r="J23" s="82">
        <v>4</v>
      </c>
      <c r="K23" s="82">
        <v>7</v>
      </c>
      <c r="L23" s="82">
        <v>7</v>
      </c>
      <c r="M23" s="82">
        <v>17</v>
      </c>
      <c r="N23" s="82">
        <v>9</v>
      </c>
      <c r="O23" s="86">
        <v>13</v>
      </c>
      <c r="P23" s="86">
        <v>7</v>
      </c>
      <c r="Q23" s="82">
        <v>7</v>
      </c>
      <c r="R23" s="4">
        <v>5</v>
      </c>
      <c r="S23" s="87">
        <v>2</v>
      </c>
      <c r="T23" s="4">
        <v>2</v>
      </c>
      <c r="U23" s="4">
        <v>11</v>
      </c>
      <c r="V23" s="4">
        <v>2</v>
      </c>
      <c r="W23" s="5">
        <v>10</v>
      </c>
      <c r="X23" s="5">
        <v>5</v>
      </c>
      <c r="Y23" s="5">
        <v>3</v>
      </c>
      <c r="Z23" s="4">
        <f>SUM(D23:Y23)</f>
        <v>194</v>
      </c>
    </row>
    <row r="24" spans="1:38" x14ac:dyDescent="0.25">
      <c r="B24" s="68">
        <v>12739</v>
      </c>
      <c r="C24" s="76" t="s">
        <v>7</v>
      </c>
      <c r="D24" s="4">
        <v>8</v>
      </c>
      <c r="E24" s="4">
        <v>2</v>
      </c>
      <c r="F24" s="4">
        <v>7</v>
      </c>
      <c r="G24" s="4">
        <v>3</v>
      </c>
      <c r="H24" s="4">
        <v>1</v>
      </c>
      <c r="I24" s="4">
        <v>1</v>
      </c>
      <c r="J24" s="85">
        <v>0</v>
      </c>
      <c r="K24" s="4">
        <v>3</v>
      </c>
      <c r="L24" s="85">
        <v>0</v>
      </c>
      <c r="M24" s="85">
        <v>0</v>
      </c>
      <c r="N24" s="85">
        <v>0</v>
      </c>
      <c r="O24" s="88">
        <v>0</v>
      </c>
      <c r="P24" s="88">
        <v>0</v>
      </c>
      <c r="Q24" s="4">
        <v>0</v>
      </c>
      <c r="R24" s="4">
        <v>0</v>
      </c>
      <c r="S24" s="87">
        <v>0</v>
      </c>
      <c r="T24" s="4">
        <v>0</v>
      </c>
      <c r="U24" s="4">
        <v>0</v>
      </c>
      <c r="V24" s="4">
        <v>0</v>
      </c>
      <c r="W24" s="5">
        <v>0</v>
      </c>
      <c r="X24" s="5">
        <v>0</v>
      </c>
      <c r="Y24" s="5">
        <v>0</v>
      </c>
      <c r="Z24" s="148">
        <f>SUM(D24:Y24)</f>
        <v>25</v>
      </c>
    </row>
    <row r="25" spans="1:38" x14ac:dyDescent="0.25">
      <c r="B25" s="69">
        <v>14808</v>
      </c>
      <c r="C25" s="77" t="s">
        <v>25</v>
      </c>
      <c r="D25" s="85">
        <v>0</v>
      </c>
      <c r="E25" s="85">
        <v>0</v>
      </c>
      <c r="F25" s="85">
        <v>0</v>
      </c>
      <c r="G25" s="4">
        <v>13</v>
      </c>
      <c r="H25" s="4">
        <v>4</v>
      </c>
      <c r="I25" s="4">
        <v>3</v>
      </c>
      <c r="J25" s="4">
        <v>2</v>
      </c>
      <c r="K25" s="4">
        <v>4</v>
      </c>
      <c r="L25" s="4">
        <v>1</v>
      </c>
      <c r="M25" s="85">
        <v>0</v>
      </c>
      <c r="N25" s="85">
        <v>0</v>
      </c>
      <c r="O25" s="88">
        <v>0</v>
      </c>
      <c r="P25" s="87">
        <v>2</v>
      </c>
      <c r="Q25" s="4">
        <v>0</v>
      </c>
      <c r="R25" s="4">
        <v>2</v>
      </c>
      <c r="S25" s="87">
        <v>0</v>
      </c>
      <c r="T25" s="4">
        <v>4</v>
      </c>
      <c r="U25" s="4">
        <v>12</v>
      </c>
      <c r="V25" s="4">
        <v>12</v>
      </c>
      <c r="W25" s="5">
        <v>1</v>
      </c>
      <c r="X25" s="5">
        <v>0</v>
      </c>
      <c r="Y25" s="5">
        <v>0</v>
      </c>
      <c r="Z25" s="148">
        <f>SUM(D25:Y25)</f>
        <v>60</v>
      </c>
    </row>
    <row r="26" spans="1:38" x14ac:dyDescent="0.25">
      <c r="B26" s="70">
        <v>14809</v>
      </c>
      <c r="C26" s="77" t="s">
        <v>24</v>
      </c>
      <c r="D26" s="85">
        <v>0</v>
      </c>
      <c r="E26" s="85">
        <v>0</v>
      </c>
      <c r="F26" s="85">
        <v>0</v>
      </c>
      <c r="G26" s="85">
        <v>0</v>
      </c>
      <c r="H26" s="85">
        <v>0</v>
      </c>
      <c r="I26" s="85">
        <v>0</v>
      </c>
      <c r="J26" s="85">
        <v>0</v>
      </c>
      <c r="K26" s="85">
        <v>0</v>
      </c>
      <c r="L26" s="85">
        <v>0</v>
      </c>
      <c r="M26" s="4">
        <v>1</v>
      </c>
      <c r="N26" s="85">
        <v>0</v>
      </c>
      <c r="O26" s="87">
        <v>1</v>
      </c>
      <c r="P26" s="88">
        <v>0</v>
      </c>
      <c r="Q26" s="4">
        <v>0</v>
      </c>
      <c r="R26" s="4">
        <v>0</v>
      </c>
      <c r="S26" s="87">
        <v>0</v>
      </c>
      <c r="T26" s="4">
        <v>5</v>
      </c>
      <c r="U26" s="4">
        <v>0</v>
      </c>
      <c r="V26" s="4">
        <v>2</v>
      </c>
      <c r="W26" s="5">
        <v>7</v>
      </c>
      <c r="X26" s="5">
        <v>1</v>
      </c>
      <c r="Y26" s="5">
        <v>7</v>
      </c>
      <c r="Z26" s="4">
        <f>SUM(D26:Y26)</f>
        <v>24</v>
      </c>
    </row>
    <row r="27" spans="1:38" ht="14.25" customHeight="1" x14ac:dyDescent="0.25">
      <c r="B27" s="70">
        <v>14810</v>
      </c>
      <c r="C27" s="77" t="s">
        <v>26</v>
      </c>
      <c r="D27" s="85">
        <v>0</v>
      </c>
      <c r="E27" s="85">
        <v>0</v>
      </c>
      <c r="F27" s="85">
        <v>0</v>
      </c>
      <c r="G27" s="4">
        <v>10</v>
      </c>
      <c r="H27" s="4">
        <v>11</v>
      </c>
      <c r="I27" s="4">
        <v>12</v>
      </c>
      <c r="J27" s="4">
        <v>12</v>
      </c>
      <c r="K27" s="4">
        <v>10</v>
      </c>
      <c r="L27" s="4">
        <v>8</v>
      </c>
      <c r="M27" s="4">
        <v>9</v>
      </c>
      <c r="N27" s="4">
        <v>5</v>
      </c>
      <c r="O27" s="87">
        <v>14</v>
      </c>
      <c r="P27" s="87">
        <v>4</v>
      </c>
      <c r="Q27" s="4">
        <v>4</v>
      </c>
      <c r="R27" s="4">
        <v>4</v>
      </c>
      <c r="S27" s="87">
        <v>5</v>
      </c>
      <c r="T27" s="4">
        <v>20</v>
      </c>
      <c r="U27" s="4">
        <v>7</v>
      </c>
      <c r="V27" s="4">
        <v>10</v>
      </c>
      <c r="W27" s="5">
        <v>8</v>
      </c>
      <c r="X27" s="5">
        <v>2</v>
      </c>
      <c r="Y27" s="5">
        <v>0</v>
      </c>
      <c r="Z27" s="4">
        <f>SUM(D27:Y27)</f>
        <v>155</v>
      </c>
    </row>
    <row r="28" spans="1:38" x14ac:dyDescent="0.25">
      <c r="B28" s="70">
        <v>14811</v>
      </c>
      <c r="C28" s="77" t="s">
        <v>27</v>
      </c>
      <c r="D28" s="85">
        <v>0</v>
      </c>
      <c r="E28" s="85">
        <v>0</v>
      </c>
      <c r="F28" s="85">
        <v>0</v>
      </c>
      <c r="G28" s="4">
        <v>3</v>
      </c>
      <c r="H28" s="4">
        <v>2</v>
      </c>
      <c r="I28" s="85">
        <v>0</v>
      </c>
      <c r="J28" s="4">
        <v>2</v>
      </c>
      <c r="K28" s="4">
        <v>1</v>
      </c>
      <c r="L28" s="4">
        <v>1</v>
      </c>
      <c r="M28" s="4">
        <v>2</v>
      </c>
      <c r="N28" s="85">
        <v>0</v>
      </c>
      <c r="O28" s="87">
        <v>2</v>
      </c>
      <c r="P28" s="87">
        <v>2</v>
      </c>
      <c r="Q28" s="4">
        <v>2</v>
      </c>
      <c r="R28" s="4">
        <v>1</v>
      </c>
      <c r="S28" s="87">
        <v>0</v>
      </c>
      <c r="T28" s="4">
        <v>0</v>
      </c>
      <c r="U28" s="4">
        <v>1</v>
      </c>
      <c r="V28" s="4">
        <v>3</v>
      </c>
      <c r="W28" s="5">
        <v>7</v>
      </c>
      <c r="X28" s="5">
        <v>1</v>
      </c>
      <c r="Y28" s="5">
        <v>6</v>
      </c>
      <c r="Z28" s="148">
        <v>37</v>
      </c>
    </row>
    <row r="29" spans="1:38" x14ac:dyDescent="0.25">
      <c r="B29" s="70">
        <v>14812</v>
      </c>
      <c r="C29" s="77" t="s">
        <v>28</v>
      </c>
      <c r="D29" s="85">
        <v>0</v>
      </c>
      <c r="E29" s="85">
        <v>0</v>
      </c>
      <c r="F29" s="85">
        <v>0</v>
      </c>
      <c r="G29" s="4">
        <v>4</v>
      </c>
      <c r="H29" s="4">
        <v>5</v>
      </c>
      <c r="I29" s="85">
        <v>0</v>
      </c>
      <c r="J29" s="4">
        <v>6</v>
      </c>
      <c r="K29" s="4">
        <v>3</v>
      </c>
      <c r="L29" s="85">
        <v>0</v>
      </c>
      <c r="M29" s="4">
        <v>1</v>
      </c>
      <c r="N29" s="4">
        <v>1</v>
      </c>
      <c r="O29" s="87">
        <v>3</v>
      </c>
      <c r="P29" s="87">
        <v>8</v>
      </c>
      <c r="Q29" s="4">
        <v>3</v>
      </c>
      <c r="R29" s="4">
        <v>4</v>
      </c>
      <c r="S29" s="87">
        <v>0</v>
      </c>
      <c r="T29" s="4">
        <v>6</v>
      </c>
      <c r="U29" s="4">
        <v>1</v>
      </c>
      <c r="V29" s="4">
        <v>4</v>
      </c>
      <c r="W29" s="5">
        <v>0</v>
      </c>
      <c r="X29" s="5">
        <v>0</v>
      </c>
      <c r="Y29" s="5">
        <v>3</v>
      </c>
      <c r="Z29" s="148">
        <f t="shared" ref="Z29:Z34" si="3">SUM(D29:Y29)</f>
        <v>52</v>
      </c>
    </row>
    <row r="30" spans="1:38" x14ac:dyDescent="0.25">
      <c r="A30" t="s">
        <v>54</v>
      </c>
      <c r="B30" s="70">
        <v>20759</v>
      </c>
      <c r="C30" s="78" t="s">
        <v>43</v>
      </c>
      <c r="D30" s="85">
        <v>0</v>
      </c>
      <c r="E30" s="85">
        <v>0</v>
      </c>
      <c r="F30" s="85">
        <v>0</v>
      </c>
      <c r="G30" s="85">
        <v>0</v>
      </c>
      <c r="H30" s="85">
        <v>0</v>
      </c>
      <c r="I30" s="85">
        <v>0</v>
      </c>
      <c r="J30" s="85">
        <v>0</v>
      </c>
      <c r="K30" s="85">
        <v>0</v>
      </c>
      <c r="L30" s="85">
        <v>0</v>
      </c>
      <c r="M30" s="85">
        <v>0</v>
      </c>
      <c r="N30" s="85">
        <v>0</v>
      </c>
      <c r="O30" s="87">
        <v>3</v>
      </c>
      <c r="P30" s="87">
        <v>16</v>
      </c>
      <c r="Q30" s="4">
        <v>3</v>
      </c>
      <c r="R30" s="4">
        <v>7</v>
      </c>
      <c r="S30" s="87">
        <v>14</v>
      </c>
      <c r="T30" s="4">
        <v>27</v>
      </c>
      <c r="U30" s="4">
        <v>21</v>
      </c>
      <c r="V30" s="4">
        <v>12</v>
      </c>
      <c r="W30" s="5">
        <v>5</v>
      </c>
      <c r="X30" s="5">
        <v>0</v>
      </c>
      <c r="Y30" s="5">
        <v>0</v>
      </c>
      <c r="Z30" s="148">
        <f t="shared" si="3"/>
        <v>108</v>
      </c>
    </row>
    <row r="31" spans="1:38" x14ac:dyDescent="0.25">
      <c r="B31" s="70">
        <v>15038</v>
      </c>
      <c r="C31" s="77" t="s">
        <v>36</v>
      </c>
      <c r="D31" s="85">
        <v>0</v>
      </c>
      <c r="E31" s="85">
        <v>0</v>
      </c>
      <c r="F31" s="85">
        <v>0</v>
      </c>
      <c r="G31" s="85">
        <v>0</v>
      </c>
      <c r="H31" s="4">
        <v>12</v>
      </c>
      <c r="I31" s="4">
        <v>15</v>
      </c>
      <c r="J31" s="4">
        <v>11</v>
      </c>
      <c r="K31" s="4">
        <v>23</v>
      </c>
      <c r="L31" s="4">
        <v>17</v>
      </c>
      <c r="M31" s="4">
        <v>18</v>
      </c>
      <c r="N31" s="4">
        <v>6</v>
      </c>
      <c r="O31" s="87">
        <v>17</v>
      </c>
      <c r="P31" s="87">
        <v>3</v>
      </c>
      <c r="Q31" s="4">
        <v>20</v>
      </c>
      <c r="R31" s="99">
        <v>12</v>
      </c>
      <c r="S31" s="87">
        <v>4</v>
      </c>
      <c r="T31" s="4">
        <v>11</v>
      </c>
      <c r="U31" s="4">
        <v>14</v>
      </c>
      <c r="V31" s="4">
        <v>6</v>
      </c>
      <c r="W31" s="5">
        <v>9</v>
      </c>
      <c r="X31" s="5">
        <v>0</v>
      </c>
      <c r="Y31" s="5">
        <v>0</v>
      </c>
      <c r="Z31" s="4">
        <f t="shared" si="3"/>
        <v>198</v>
      </c>
    </row>
    <row r="32" spans="1:38" x14ac:dyDescent="0.25">
      <c r="B32" s="70">
        <v>21717</v>
      </c>
      <c r="C32" s="43" t="s">
        <v>57</v>
      </c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4"/>
      <c r="S32" s="87">
        <v>2</v>
      </c>
      <c r="T32" s="4">
        <v>10</v>
      </c>
      <c r="U32" s="4">
        <v>20</v>
      </c>
      <c r="V32" s="4">
        <v>5</v>
      </c>
      <c r="W32" s="5">
        <v>0</v>
      </c>
      <c r="X32" s="5">
        <v>0</v>
      </c>
      <c r="Y32" s="5">
        <v>0</v>
      </c>
      <c r="Z32" s="148">
        <f t="shared" si="3"/>
        <v>37</v>
      </c>
    </row>
    <row r="33" spans="2:26" x14ac:dyDescent="0.25">
      <c r="B33" s="70">
        <v>21724</v>
      </c>
      <c r="C33" s="43" t="s">
        <v>58</v>
      </c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87"/>
      <c r="T33" s="4">
        <v>3</v>
      </c>
      <c r="U33" s="4">
        <v>7</v>
      </c>
      <c r="V33" s="4">
        <v>8</v>
      </c>
      <c r="W33" s="5">
        <v>10</v>
      </c>
      <c r="X33" s="5">
        <v>2</v>
      </c>
      <c r="Y33" s="5">
        <v>8</v>
      </c>
      <c r="Z33" s="4">
        <f t="shared" si="3"/>
        <v>38</v>
      </c>
    </row>
    <row r="34" spans="2:26" x14ac:dyDescent="0.25">
      <c r="B34" s="70">
        <v>22429</v>
      </c>
      <c r="C34" s="43" t="s">
        <v>67</v>
      </c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4"/>
      <c r="T34" s="4"/>
      <c r="U34" s="4">
        <v>13</v>
      </c>
      <c r="V34" s="4">
        <v>12</v>
      </c>
      <c r="W34" s="5">
        <v>0</v>
      </c>
      <c r="X34" s="5">
        <v>0</v>
      </c>
      <c r="Y34" s="5">
        <v>0</v>
      </c>
      <c r="Z34" s="4">
        <f t="shared" si="3"/>
        <v>25</v>
      </c>
    </row>
    <row r="43" spans="2:26" ht="15.75" x14ac:dyDescent="0.25">
      <c r="B43" s="4" t="s">
        <v>6</v>
      </c>
      <c r="C43" s="163" t="s">
        <v>90</v>
      </c>
      <c r="D43" s="165">
        <v>713</v>
      </c>
      <c r="E43" s="165">
        <v>714</v>
      </c>
      <c r="F43" s="165">
        <v>715</v>
      </c>
      <c r="G43" s="4" t="s">
        <v>93</v>
      </c>
      <c r="H43" s="4" t="s">
        <v>94</v>
      </c>
      <c r="I43" s="38" t="s">
        <v>95</v>
      </c>
    </row>
    <row r="44" spans="2:26" x14ac:dyDescent="0.25">
      <c r="B44" s="3">
        <v>10461</v>
      </c>
      <c r="C44" s="164" t="s">
        <v>83</v>
      </c>
      <c r="D44" s="4">
        <v>4</v>
      </c>
      <c r="E44" s="4">
        <v>4</v>
      </c>
      <c r="F44" s="4">
        <v>4</v>
      </c>
      <c r="G44" s="4">
        <f t="shared" ref="G44:G53" si="4">SUM(D44:F44)</f>
        <v>12</v>
      </c>
      <c r="H44" s="5">
        <v>5</v>
      </c>
      <c r="I44" s="18">
        <f>+G44-H44</f>
        <v>7</v>
      </c>
    </row>
    <row r="45" spans="2:26" x14ac:dyDescent="0.25">
      <c r="B45" s="3">
        <v>14808</v>
      </c>
      <c r="C45" s="164" t="s">
        <v>84</v>
      </c>
      <c r="D45" s="4">
        <v>12</v>
      </c>
      <c r="E45" s="4">
        <v>12</v>
      </c>
      <c r="F45" s="4">
        <v>12</v>
      </c>
      <c r="G45" s="4">
        <f t="shared" si="4"/>
        <v>36</v>
      </c>
      <c r="H45" s="5">
        <v>24</v>
      </c>
      <c r="I45" s="18">
        <f t="shared" ref="I45:I53" si="5">+G45-H45</f>
        <v>12</v>
      </c>
    </row>
    <row r="46" spans="2:26" x14ac:dyDescent="0.25">
      <c r="B46" s="3">
        <v>14812</v>
      </c>
      <c r="C46" s="164" t="s">
        <v>85</v>
      </c>
      <c r="D46" s="4">
        <v>12</v>
      </c>
      <c r="E46" s="4">
        <v>12</v>
      </c>
      <c r="F46" s="4">
        <v>12</v>
      </c>
      <c r="G46" s="4">
        <f t="shared" si="4"/>
        <v>36</v>
      </c>
      <c r="H46" s="5">
        <v>15</v>
      </c>
      <c r="I46" s="18">
        <f t="shared" si="5"/>
        <v>21</v>
      </c>
    </row>
    <row r="47" spans="2:26" x14ac:dyDescent="0.25">
      <c r="B47" s="3">
        <v>14810</v>
      </c>
      <c r="C47" s="164" t="s">
        <v>86</v>
      </c>
      <c r="D47" s="4">
        <v>12</v>
      </c>
      <c r="E47" s="4">
        <v>12</v>
      </c>
      <c r="F47" s="4">
        <v>12</v>
      </c>
      <c r="G47" s="4">
        <f t="shared" si="4"/>
        <v>36</v>
      </c>
      <c r="H47" s="5">
        <v>17</v>
      </c>
      <c r="I47" s="18">
        <f t="shared" si="5"/>
        <v>19</v>
      </c>
    </row>
    <row r="48" spans="2:26" x14ac:dyDescent="0.25">
      <c r="B48" s="3">
        <v>14811</v>
      </c>
      <c r="C48" s="164" t="s">
        <v>87</v>
      </c>
      <c r="D48" s="4">
        <v>12</v>
      </c>
      <c r="E48" s="4">
        <v>12</v>
      </c>
      <c r="F48" s="4">
        <v>12</v>
      </c>
      <c r="G48" s="4">
        <f t="shared" si="4"/>
        <v>36</v>
      </c>
      <c r="H48" s="5">
        <v>5</v>
      </c>
      <c r="I48" s="18">
        <f t="shared" si="5"/>
        <v>31</v>
      </c>
    </row>
    <row r="49" spans="2:9" x14ac:dyDescent="0.25">
      <c r="B49" s="3">
        <v>20759</v>
      </c>
      <c r="C49" s="164" t="s">
        <v>88</v>
      </c>
      <c r="D49" s="4">
        <v>12</v>
      </c>
      <c r="E49" s="4">
        <v>12</v>
      </c>
      <c r="F49" s="4">
        <v>12</v>
      </c>
      <c r="G49" s="4">
        <f t="shared" si="4"/>
        <v>36</v>
      </c>
      <c r="H49" s="5">
        <v>22</v>
      </c>
      <c r="I49" s="18">
        <f t="shared" si="5"/>
        <v>14</v>
      </c>
    </row>
    <row r="50" spans="2:9" x14ac:dyDescent="0.25">
      <c r="B50" s="3">
        <v>21724</v>
      </c>
      <c r="C50" s="164" t="s">
        <v>58</v>
      </c>
      <c r="D50" s="4">
        <v>12</v>
      </c>
      <c r="E50" s="4">
        <v>12</v>
      </c>
      <c r="F50" s="4">
        <v>12</v>
      </c>
      <c r="G50" s="4">
        <f t="shared" si="4"/>
        <v>36</v>
      </c>
      <c r="H50" s="5">
        <v>11</v>
      </c>
      <c r="I50" s="18">
        <f t="shared" si="5"/>
        <v>25</v>
      </c>
    </row>
    <row r="51" spans="2:9" x14ac:dyDescent="0.25">
      <c r="B51" s="3">
        <v>21717</v>
      </c>
      <c r="C51" s="164" t="s">
        <v>57</v>
      </c>
      <c r="D51" s="4">
        <v>12</v>
      </c>
      <c r="E51" s="4">
        <v>0</v>
      </c>
      <c r="F51" s="4">
        <v>0</v>
      </c>
      <c r="G51" s="4">
        <f t="shared" si="4"/>
        <v>12</v>
      </c>
      <c r="H51" s="5">
        <v>12</v>
      </c>
      <c r="I51" s="18">
        <f t="shared" si="5"/>
        <v>0</v>
      </c>
    </row>
    <row r="52" spans="2:9" x14ac:dyDescent="0.25">
      <c r="B52" s="102">
        <v>22539</v>
      </c>
      <c r="C52" s="177" t="s">
        <v>89</v>
      </c>
      <c r="D52" s="178">
        <v>12</v>
      </c>
      <c r="E52" s="178">
        <v>12</v>
      </c>
      <c r="F52" s="178">
        <v>12</v>
      </c>
      <c r="G52" s="4">
        <f t="shared" si="4"/>
        <v>36</v>
      </c>
      <c r="H52" s="5">
        <v>4</v>
      </c>
      <c r="I52" s="18">
        <f t="shared" si="5"/>
        <v>32</v>
      </c>
    </row>
    <row r="53" spans="2:9" x14ac:dyDescent="0.25">
      <c r="B53" s="43">
        <v>22429</v>
      </c>
      <c r="C53" s="179" t="s">
        <v>99</v>
      </c>
      <c r="D53" s="4">
        <v>0</v>
      </c>
      <c r="E53" s="4">
        <v>12</v>
      </c>
      <c r="F53" s="4">
        <v>12</v>
      </c>
      <c r="G53" s="4">
        <f t="shared" si="4"/>
        <v>24</v>
      </c>
      <c r="H53" s="4">
        <v>12</v>
      </c>
      <c r="I53" s="18">
        <f t="shared" si="5"/>
        <v>12</v>
      </c>
    </row>
    <row r="58" spans="2:9" x14ac:dyDescent="0.25">
      <c r="C58" s="115" t="s">
        <v>48</v>
      </c>
      <c r="D58" s="155">
        <v>44763</v>
      </c>
      <c r="E58" s="180">
        <v>44795</v>
      </c>
    </row>
    <row r="59" spans="2:9" x14ac:dyDescent="0.25">
      <c r="B59" s="166">
        <v>10461</v>
      </c>
      <c r="C59" s="75" t="s">
        <v>50</v>
      </c>
      <c r="D59" s="4">
        <v>3</v>
      </c>
      <c r="E59" s="4">
        <v>2</v>
      </c>
      <c r="F59" s="74">
        <f t="shared" ref="F59:F69" si="6">SUM(D59:E59)</f>
        <v>5</v>
      </c>
    </row>
    <row r="60" spans="2:9" x14ac:dyDescent="0.25">
      <c r="B60" s="167">
        <v>14808</v>
      </c>
      <c r="C60" s="77" t="s">
        <v>25</v>
      </c>
      <c r="D60" s="4">
        <v>11</v>
      </c>
      <c r="E60" s="4">
        <v>13</v>
      </c>
      <c r="F60" s="74">
        <f t="shared" si="6"/>
        <v>24</v>
      </c>
    </row>
    <row r="61" spans="2:9" x14ac:dyDescent="0.25">
      <c r="B61" s="168">
        <v>14810</v>
      </c>
      <c r="C61" s="77" t="s">
        <v>26</v>
      </c>
      <c r="D61" s="4">
        <v>9</v>
      </c>
      <c r="E61" s="4">
        <v>8</v>
      </c>
      <c r="F61" s="74">
        <f t="shared" si="6"/>
        <v>17</v>
      </c>
    </row>
    <row r="62" spans="2:9" x14ac:dyDescent="0.25">
      <c r="B62" s="168">
        <v>14811</v>
      </c>
      <c r="C62" s="77" t="s">
        <v>27</v>
      </c>
      <c r="D62" s="4">
        <v>2</v>
      </c>
      <c r="E62" s="4">
        <v>3</v>
      </c>
      <c r="F62" s="74">
        <f t="shared" si="6"/>
        <v>5</v>
      </c>
    </row>
    <row r="63" spans="2:9" x14ac:dyDescent="0.25">
      <c r="B63" s="168">
        <v>14812</v>
      </c>
      <c r="C63" s="77" t="s">
        <v>28</v>
      </c>
      <c r="D63" s="4">
        <v>5</v>
      </c>
      <c r="E63" s="4">
        <v>10</v>
      </c>
      <c r="F63" s="74">
        <f t="shared" si="6"/>
        <v>15</v>
      </c>
    </row>
    <row r="64" spans="2:9" x14ac:dyDescent="0.25">
      <c r="B64" s="168">
        <v>20759</v>
      </c>
      <c r="C64" s="78" t="s">
        <v>43</v>
      </c>
      <c r="D64" s="4">
        <v>16</v>
      </c>
      <c r="E64" s="4">
        <v>6</v>
      </c>
      <c r="F64" s="74">
        <f t="shared" si="6"/>
        <v>22</v>
      </c>
    </row>
    <row r="65" spans="2:21" x14ac:dyDescent="0.25">
      <c r="B65" s="168">
        <v>15038</v>
      </c>
      <c r="C65" s="77" t="s">
        <v>36</v>
      </c>
      <c r="D65" s="4">
        <v>0</v>
      </c>
      <c r="E65" s="4">
        <v>0</v>
      </c>
      <c r="F65" s="74">
        <f t="shared" si="6"/>
        <v>0</v>
      </c>
    </row>
    <row r="66" spans="2:21" x14ac:dyDescent="0.25">
      <c r="B66" s="168">
        <v>21717</v>
      </c>
      <c r="C66" s="77" t="s">
        <v>57</v>
      </c>
      <c r="D66" s="4">
        <v>12</v>
      </c>
      <c r="E66" s="4">
        <v>5</v>
      </c>
      <c r="F66" s="74">
        <f t="shared" si="6"/>
        <v>17</v>
      </c>
    </row>
    <row r="67" spans="2:21" x14ac:dyDescent="0.25">
      <c r="B67" s="168">
        <v>21724</v>
      </c>
      <c r="C67" s="77" t="s">
        <v>58</v>
      </c>
      <c r="D67" s="4">
        <v>6</v>
      </c>
      <c r="E67" s="4">
        <v>5</v>
      </c>
      <c r="F67" s="74">
        <f t="shared" si="6"/>
        <v>11</v>
      </c>
      <c r="U67" s="74">
        <f>19.5/24</f>
        <v>0.8125</v>
      </c>
    </row>
    <row r="68" spans="2:21" x14ac:dyDescent="0.25">
      <c r="B68" s="70">
        <v>22429</v>
      </c>
      <c r="C68" s="169" t="s">
        <v>67</v>
      </c>
      <c r="D68" s="4">
        <v>5</v>
      </c>
      <c r="E68" s="4">
        <v>7</v>
      </c>
      <c r="F68" s="74">
        <f t="shared" si="6"/>
        <v>12</v>
      </c>
    </row>
    <row r="69" spans="2:21" x14ac:dyDescent="0.25">
      <c r="B69" s="70">
        <v>22539</v>
      </c>
      <c r="C69" s="77" t="s">
        <v>96</v>
      </c>
      <c r="D69" s="4">
        <v>4</v>
      </c>
      <c r="E69" s="4">
        <v>0</v>
      </c>
      <c r="F69" s="74">
        <f t="shared" si="6"/>
        <v>4</v>
      </c>
    </row>
  </sheetData>
  <pageMargins left="0.7" right="0.7" top="0.75" bottom="0.75" header="0.3" footer="0.3"/>
  <pageSetup paperSize="9" orientation="portrait" horizontalDpi="360" verticalDpi="36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5:K72"/>
  <sheetViews>
    <sheetView topLeftCell="A44" workbookViewId="0">
      <selection activeCell="B48" sqref="B48:C58"/>
    </sheetView>
  </sheetViews>
  <sheetFormatPr baseColWidth="10" defaultRowHeight="15" x14ac:dyDescent="0.25"/>
  <cols>
    <col min="2" max="2" width="10.42578125" customWidth="1"/>
    <col min="3" max="3" width="47.5703125" customWidth="1"/>
    <col min="5" max="5" width="17.28515625" customWidth="1"/>
  </cols>
  <sheetData>
    <row r="5" spans="2:8" x14ac:dyDescent="0.25">
      <c r="B5" s="74"/>
    </row>
    <row r="6" spans="2:8" x14ac:dyDescent="0.25">
      <c r="B6" s="74"/>
    </row>
    <row r="7" spans="2:8" x14ac:dyDescent="0.25">
      <c r="B7" s="74"/>
    </row>
    <row r="8" spans="2:8" ht="21.75" x14ac:dyDescent="0.35">
      <c r="B8" s="74"/>
      <c r="C8" s="26" t="s">
        <v>4</v>
      </c>
    </row>
    <row r="9" spans="2:8" ht="22.5" x14ac:dyDescent="0.55000000000000004">
      <c r="B9" s="74"/>
      <c r="C9" s="192" t="s">
        <v>92</v>
      </c>
      <c r="D9" s="192"/>
      <c r="E9" s="192"/>
    </row>
    <row r="10" spans="2:8" ht="15.75" hidden="1" x14ac:dyDescent="0.25">
      <c r="B10" s="74"/>
      <c r="D10" s="28"/>
    </row>
    <row r="11" spans="2:8" ht="21" x14ac:dyDescent="0.35">
      <c r="B11" s="74"/>
      <c r="C11" s="29" t="s">
        <v>0</v>
      </c>
      <c r="D11" s="2"/>
      <c r="E11" s="2"/>
    </row>
    <row r="12" spans="2:8" ht="17.25" x14ac:dyDescent="0.3">
      <c r="B12" s="74"/>
      <c r="C12" s="29" t="s">
        <v>1</v>
      </c>
      <c r="D12" s="1"/>
      <c r="E12" s="1"/>
    </row>
    <row r="13" spans="2:8" ht="17.25" x14ac:dyDescent="0.3">
      <c r="B13" s="74"/>
      <c r="C13" s="29" t="s">
        <v>2</v>
      </c>
    </row>
    <row r="14" spans="2:8" ht="30" x14ac:dyDescent="0.25">
      <c r="B14" s="104" t="s">
        <v>6</v>
      </c>
      <c r="C14" s="104" t="s">
        <v>3</v>
      </c>
      <c r="D14" s="32" t="s">
        <v>16</v>
      </c>
      <c r="E14" s="171" t="s">
        <v>20</v>
      </c>
      <c r="F14" s="33" t="s">
        <v>18</v>
      </c>
    </row>
    <row r="15" spans="2:8" x14ac:dyDescent="0.25">
      <c r="B15" s="170">
        <v>10461</v>
      </c>
      <c r="C15" s="173" t="s">
        <v>5</v>
      </c>
      <c r="D15" s="174">
        <v>16</v>
      </c>
      <c r="E15" s="55">
        <v>3</v>
      </c>
      <c r="F15" s="175">
        <f>+D15*E15</f>
        <v>48</v>
      </c>
      <c r="H15" s="61"/>
    </row>
    <row r="16" spans="2:8" x14ac:dyDescent="0.25">
      <c r="B16" s="159">
        <v>14808</v>
      </c>
      <c r="C16" s="160" t="s">
        <v>25</v>
      </c>
      <c r="D16" s="4">
        <v>1.34</v>
      </c>
      <c r="E16" s="172">
        <v>11</v>
      </c>
      <c r="F16" s="22">
        <f t="shared" ref="F16:F26" si="0">+D16*E16</f>
        <v>14.74</v>
      </c>
    </row>
    <row r="17" spans="2:10" x14ac:dyDescent="0.25">
      <c r="B17" s="161">
        <v>14809</v>
      </c>
      <c r="C17" s="160" t="s">
        <v>24</v>
      </c>
      <c r="D17" s="4">
        <v>1.34</v>
      </c>
      <c r="E17" s="172">
        <v>0</v>
      </c>
      <c r="F17" s="22">
        <f t="shared" si="0"/>
        <v>0</v>
      </c>
    </row>
    <row r="18" spans="2:10" x14ac:dyDescent="0.25">
      <c r="B18" s="161">
        <v>14810</v>
      </c>
      <c r="C18" s="160" t="s">
        <v>26</v>
      </c>
      <c r="D18" s="4">
        <v>1.34</v>
      </c>
      <c r="E18" s="172">
        <v>9</v>
      </c>
      <c r="F18" s="22">
        <f t="shared" si="0"/>
        <v>12.06</v>
      </c>
      <c r="I18" s="61"/>
    </row>
    <row r="19" spans="2:10" x14ac:dyDescent="0.25">
      <c r="B19" s="161">
        <v>14811</v>
      </c>
      <c r="C19" s="160" t="s">
        <v>27</v>
      </c>
      <c r="D19" s="4">
        <v>1.34</v>
      </c>
      <c r="E19" s="172">
        <v>2</v>
      </c>
      <c r="F19" s="22">
        <f t="shared" si="0"/>
        <v>2.68</v>
      </c>
      <c r="I19" s="61"/>
    </row>
    <row r="20" spans="2:10" x14ac:dyDescent="0.25">
      <c r="B20" s="161">
        <v>14812</v>
      </c>
      <c r="C20" s="160" t="s">
        <v>28</v>
      </c>
      <c r="D20" s="4">
        <v>1.34</v>
      </c>
      <c r="E20" s="172">
        <v>5</v>
      </c>
      <c r="F20" s="22">
        <f t="shared" si="0"/>
        <v>6.7</v>
      </c>
    </row>
    <row r="21" spans="2:10" x14ac:dyDescent="0.25">
      <c r="B21" s="161">
        <v>20759</v>
      </c>
      <c r="C21" s="162" t="s">
        <v>43</v>
      </c>
      <c r="D21" s="4">
        <v>0.75</v>
      </c>
      <c r="E21" s="172">
        <v>16</v>
      </c>
      <c r="F21" s="22">
        <f t="shared" si="0"/>
        <v>12</v>
      </c>
    </row>
    <row r="22" spans="2:10" x14ac:dyDescent="0.25">
      <c r="B22" s="161">
        <v>15038</v>
      </c>
      <c r="C22" s="160" t="s">
        <v>36</v>
      </c>
      <c r="D22" s="4">
        <v>1.34</v>
      </c>
      <c r="E22" s="172">
        <v>0</v>
      </c>
      <c r="F22" s="22">
        <f t="shared" si="0"/>
        <v>0</v>
      </c>
      <c r="J22" s="61"/>
    </row>
    <row r="23" spans="2:10" x14ac:dyDescent="0.25">
      <c r="B23" s="161">
        <v>21717</v>
      </c>
      <c r="C23" s="160" t="s">
        <v>56</v>
      </c>
      <c r="D23" s="4">
        <v>0.75</v>
      </c>
      <c r="E23" s="172">
        <v>12</v>
      </c>
      <c r="F23" s="22">
        <f t="shared" si="0"/>
        <v>9</v>
      </c>
    </row>
    <row r="24" spans="2:10" x14ac:dyDescent="0.25">
      <c r="B24" s="161">
        <v>21724</v>
      </c>
      <c r="C24" s="160" t="s">
        <v>61</v>
      </c>
      <c r="D24" s="4">
        <v>0.75</v>
      </c>
      <c r="E24" s="172">
        <v>6</v>
      </c>
      <c r="F24" s="22">
        <f t="shared" si="0"/>
        <v>4.5</v>
      </c>
    </row>
    <row r="25" spans="2:10" x14ac:dyDescent="0.25">
      <c r="B25" s="159">
        <v>22429</v>
      </c>
      <c r="C25" s="160" t="s">
        <v>64</v>
      </c>
      <c r="D25" s="4">
        <v>0.75</v>
      </c>
      <c r="E25" s="172">
        <v>5</v>
      </c>
      <c r="F25" s="22">
        <f t="shared" si="0"/>
        <v>3.75</v>
      </c>
    </row>
    <row r="26" spans="2:10" x14ac:dyDescent="0.25">
      <c r="B26" s="100">
        <v>22539</v>
      </c>
      <c r="C26" s="160" t="s">
        <v>96</v>
      </c>
      <c r="D26" s="4">
        <v>0.75</v>
      </c>
      <c r="E26" s="99">
        <v>4</v>
      </c>
      <c r="F26" s="22">
        <f t="shared" si="0"/>
        <v>3</v>
      </c>
      <c r="H26" s="61"/>
    </row>
    <row r="27" spans="2:10" x14ac:dyDescent="0.25">
      <c r="B27" s="74"/>
      <c r="E27" s="50" t="s">
        <v>97</v>
      </c>
      <c r="F27" s="22">
        <f>SUM(F15:F26)</f>
        <v>116.43</v>
      </c>
      <c r="H27" s="61"/>
    </row>
    <row r="28" spans="2:10" x14ac:dyDescent="0.25">
      <c r="B28" s="74"/>
      <c r="E28" s="38" t="s">
        <v>98</v>
      </c>
      <c r="F28" s="45">
        <f>+F16+F17+F18+F19+F20+F21+F22+F23+F24+F25+F26</f>
        <v>68.430000000000007</v>
      </c>
    </row>
    <row r="29" spans="2:10" x14ac:dyDescent="0.25">
      <c r="B29" s="74"/>
      <c r="E29" s="38" t="s">
        <v>30</v>
      </c>
      <c r="F29" s="22">
        <f>+F28*16%</f>
        <v>10.948800000000002</v>
      </c>
    </row>
    <row r="30" spans="2:10" x14ac:dyDescent="0.25">
      <c r="B30" s="74"/>
      <c r="E30" s="38" t="s">
        <v>31</v>
      </c>
      <c r="F30" s="176">
        <f>+F27+F29</f>
        <v>127.37880000000001</v>
      </c>
    </row>
    <row r="31" spans="2:10" x14ac:dyDescent="0.25">
      <c r="B31" s="74"/>
    </row>
    <row r="40" spans="2:6" x14ac:dyDescent="0.25">
      <c r="B40" s="74"/>
    </row>
    <row r="41" spans="2:6" ht="21.75" x14ac:dyDescent="0.35">
      <c r="B41" s="74"/>
      <c r="C41" s="26" t="s">
        <v>4</v>
      </c>
    </row>
    <row r="42" spans="2:6" ht="22.5" x14ac:dyDescent="0.55000000000000004">
      <c r="B42" s="74"/>
      <c r="C42" s="193" t="s">
        <v>100</v>
      </c>
      <c r="D42" s="193"/>
      <c r="E42" s="193"/>
    </row>
    <row r="43" spans="2:6" ht="15.75" x14ac:dyDescent="0.25">
      <c r="B43" s="74"/>
      <c r="D43" s="28"/>
    </row>
    <row r="44" spans="2:6" ht="21" x14ac:dyDescent="0.35">
      <c r="B44" s="74"/>
      <c r="C44" s="29" t="s">
        <v>0</v>
      </c>
      <c r="D44" s="2"/>
      <c r="E44" s="2"/>
    </row>
    <row r="45" spans="2:6" ht="17.25" x14ac:dyDescent="0.3">
      <c r="B45" s="74"/>
      <c r="C45" s="29" t="s">
        <v>1</v>
      </c>
      <c r="D45" s="1"/>
      <c r="E45" s="1"/>
    </row>
    <row r="46" spans="2:6" ht="17.25" x14ac:dyDescent="0.3">
      <c r="B46" s="74"/>
      <c r="C46" s="29" t="s">
        <v>2</v>
      </c>
    </row>
    <row r="47" spans="2:6" ht="30" x14ac:dyDescent="0.25">
      <c r="B47" s="104" t="s">
        <v>6</v>
      </c>
      <c r="C47" s="104" t="s">
        <v>3</v>
      </c>
      <c r="D47" s="32" t="s">
        <v>16</v>
      </c>
      <c r="E47" s="182" t="s">
        <v>20</v>
      </c>
      <c r="F47" s="33" t="s">
        <v>18</v>
      </c>
    </row>
    <row r="48" spans="2:6" x14ac:dyDescent="0.25">
      <c r="B48" s="170">
        <v>10461</v>
      </c>
      <c r="C48" s="173" t="s">
        <v>5</v>
      </c>
      <c r="D48" s="174">
        <v>16</v>
      </c>
      <c r="E48" s="55">
        <v>2</v>
      </c>
      <c r="F48" s="175">
        <f>+D48*E48</f>
        <v>32</v>
      </c>
    </row>
    <row r="49" spans="2:11" x14ac:dyDescent="0.25">
      <c r="B49" s="159">
        <v>14808</v>
      </c>
      <c r="C49" s="160" t="s">
        <v>25</v>
      </c>
      <c r="D49" s="4">
        <v>1.34</v>
      </c>
      <c r="E49" s="181">
        <v>13</v>
      </c>
      <c r="F49" s="22">
        <f t="shared" ref="F49:F57" si="1">+D49*E49</f>
        <v>17.420000000000002</v>
      </c>
    </row>
    <row r="50" spans="2:11" x14ac:dyDescent="0.25">
      <c r="B50" s="161">
        <v>14810</v>
      </c>
      <c r="C50" s="160" t="s">
        <v>26</v>
      </c>
      <c r="D50" s="4">
        <v>1.34</v>
      </c>
      <c r="E50" s="181">
        <v>8</v>
      </c>
      <c r="F50" s="22">
        <f t="shared" si="1"/>
        <v>10.72</v>
      </c>
    </row>
    <row r="51" spans="2:11" x14ac:dyDescent="0.25">
      <c r="B51" s="161">
        <v>14811</v>
      </c>
      <c r="C51" s="160" t="s">
        <v>27</v>
      </c>
      <c r="D51" s="4">
        <v>1.34</v>
      </c>
      <c r="E51" s="181">
        <v>3</v>
      </c>
      <c r="F51" s="22">
        <f t="shared" si="1"/>
        <v>4.0200000000000005</v>
      </c>
    </row>
    <row r="52" spans="2:11" x14ac:dyDescent="0.25">
      <c r="B52" s="161">
        <v>14812</v>
      </c>
      <c r="C52" s="160" t="s">
        <v>28</v>
      </c>
      <c r="D52" s="4">
        <v>1.34</v>
      </c>
      <c r="E52" s="181">
        <v>10</v>
      </c>
      <c r="F52" s="22">
        <f t="shared" si="1"/>
        <v>13.4</v>
      </c>
    </row>
    <row r="53" spans="2:11" x14ac:dyDescent="0.25">
      <c r="B53" s="161">
        <v>20759</v>
      </c>
      <c r="C53" s="162" t="s">
        <v>43</v>
      </c>
      <c r="D53" s="4">
        <v>0.75</v>
      </c>
      <c r="E53" s="181">
        <v>6</v>
      </c>
      <c r="F53" s="22">
        <f t="shared" si="1"/>
        <v>4.5</v>
      </c>
    </row>
    <row r="54" spans="2:11" x14ac:dyDescent="0.25">
      <c r="B54" s="161">
        <v>21717</v>
      </c>
      <c r="C54" s="160" t="s">
        <v>56</v>
      </c>
      <c r="D54" s="4">
        <v>0.75</v>
      </c>
      <c r="E54" s="181">
        <v>0</v>
      </c>
      <c r="F54" s="22">
        <f t="shared" si="1"/>
        <v>0</v>
      </c>
    </row>
    <row r="55" spans="2:11" x14ac:dyDescent="0.25">
      <c r="B55" s="161">
        <v>21724</v>
      </c>
      <c r="C55" s="160" t="s">
        <v>61</v>
      </c>
      <c r="D55" s="4">
        <v>0.75</v>
      </c>
      <c r="E55" s="181">
        <v>5</v>
      </c>
      <c r="F55" s="22">
        <f t="shared" si="1"/>
        <v>3.75</v>
      </c>
    </row>
    <row r="56" spans="2:11" x14ac:dyDescent="0.25">
      <c r="B56" s="159">
        <v>22429</v>
      </c>
      <c r="C56" s="160" t="s">
        <v>64</v>
      </c>
      <c r="D56" s="4">
        <v>0.75</v>
      </c>
      <c r="E56" s="181">
        <v>7</v>
      </c>
      <c r="F56" s="22">
        <f t="shared" si="1"/>
        <v>5.25</v>
      </c>
    </row>
    <row r="57" spans="2:11" x14ac:dyDescent="0.25">
      <c r="B57" s="100">
        <v>22539</v>
      </c>
      <c r="C57" s="160" t="s">
        <v>96</v>
      </c>
      <c r="D57" s="4">
        <v>0.75</v>
      </c>
      <c r="E57" s="99">
        <v>0</v>
      </c>
      <c r="F57" s="22">
        <f t="shared" si="1"/>
        <v>0</v>
      </c>
      <c r="I57" s="61"/>
    </row>
    <row r="58" spans="2:11" x14ac:dyDescent="0.25">
      <c r="B58" s="74"/>
      <c r="E58" s="50" t="s">
        <v>97</v>
      </c>
      <c r="F58" s="22">
        <f>SUM(F48:F57)</f>
        <v>91.06</v>
      </c>
    </row>
    <row r="59" spans="2:11" x14ac:dyDescent="0.25">
      <c r="B59" s="74"/>
      <c r="E59" s="38" t="s">
        <v>98</v>
      </c>
      <c r="F59" s="45">
        <f>+F49+F50+F51+F52+F53+F54+F55+F56+F57</f>
        <v>59.06</v>
      </c>
      <c r="K59" s="61"/>
    </row>
    <row r="60" spans="2:11" x14ac:dyDescent="0.25">
      <c r="B60" s="74"/>
      <c r="E60" s="38" t="s">
        <v>30</v>
      </c>
      <c r="F60" s="22">
        <f>+F59*16%</f>
        <v>9.4496000000000002</v>
      </c>
      <c r="I60" s="61"/>
      <c r="J60" s="61"/>
    </row>
    <row r="61" spans="2:11" x14ac:dyDescent="0.25">
      <c r="B61" s="74"/>
      <c r="E61" s="38" t="s">
        <v>31</v>
      </c>
      <c r="F61" s="176">
        <f>+F58+F60</f>
        <v>100.50960000000001</v>
      </c>
    </row>
    <row r="62" spans="2:11" x14ac:dyDescent="0.25">
      <c r="B62" s="74"/>
      <c r="J62" s="61"/>
    </row>
    <row r="69" spans="8:8" x14ac:dyDescent="0.25">
      <c r="H69" s="183"/>
    </row>
    <row r="72" spans="8:8" x14ac:dyDescent="0.25">
      <c r="H72" s="61"/>
    </row>
  </sheetData>
  <mergeCells count="2">
    <mergeCell ref="C9:E9"/>
    <mergeCell ref="C42:E42"/>
  </mergeCells>
  <pageMargins left="0.7" right="0.7" top="0.75" bottom="0.75" header="0.3" footer="0.3"/>
  <pageSetup paperSize="9" orientation="landscape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7"/>
  <sheetViews>
    <sheetView tabSelected="1" topLeftCell="A11" workbookViewId="0">
      <selection activeCell="G26" sqref="G26"/>
    </sheetView>
  </sheetViews>
  <sheetFormatPr baseColWidth="10" defaultRowHeight="15" x14ac:dyDescent="0.25"/>
  <cols>
    <col min="4" max="4" width="47" customWidth="1"/>
    <col min="5" max="5" width="17.7109375" customWidth="1"/>
  </cols>
  <sheetData>
    <row r="2" spans="2:6" ht="27.75" customHeight="1" x14ac:dyDescent="0.35">
      <c r="B2" s="74"/>
      <c r="C2" s="26" t="s">
        <v>4</v>
      </c>
    </row>
    <row r="3" spans="2:6" ht="15.75" hidden="1" x14ac:dyDescent="0.25">
      <c r="B3" s="74"/>
      <c r="D3" s="28"/>
    </row>
    <row r="4" spans="2:6" ht="13.5" customHeight="1" x14ac:dyDescent="0.35">
      <c r="B4" s="74"/>
      <c r="C4" s="29" t="s">
        <v>0</v>
      </c>
      <c r="D4" s="2"/>
      <c r="E4" s="2"/>
    </row>
    <row r="5" spans="2:6" ht="20.25" customHeight="1" x14ac:dyDescent="0.3">
      <c r="B5" s="74"/>
      <c r="C5" s="29" t="s">
        <v>1</v>
      </c>
      <c r="D5" s="1"/>
      <c r="E5" s="1"/>
      <c r="F5" s="184"/>
    </row>
    <row r="6" spans="2:6" ht="19.5" customHeight="1" x14ac:dyDescent="0.3">
      <c r="B6" s="74"/>
      <c r="C6" s="29" t="s">
        <v>2</v>
      </c>
    </row>
    <row r="7" spans="2:6" ht="49.5" customHeight="1" x14ac:dyDescent="0.3">
      <c r="B7" s="74"/>
      <c r="C7" s="185" t="s">
        <v>101</v>
      </c>
      <c r="D7" s="3" t="s">
        <v>102</v>
      </c>
      <c r="E7" s="50" t="s">
        <v>63</v>
      </c>
    </row>
    <row r="8" spans="2:6" x14ac:dyDescent="0.25">
      <c r="C8" s="159">
        <v>14808</v>
      </c>
      <c r="D8" s="160" t="s">
        <v>25</v>
      </c>
      <c r="E8" s="4">
        <v>10</v>
      </c>
    </row>
    <row r="9" spans="2:6" x14ac:dyDescent="0.25">
      <c r="C9" s="161">
        <v>14810</v>
      </c>
      <c r="D9" s="160" t="s">
        <v>26</v>
      </c>
      <c r="E9" s="4">
        <v>12</v>
      </c>
    </row>
    <row r="10" spans="2:6" hidden="1" x14ac:dyDescent="0.25">
      <c r="C10" s="161">
        <v>14811</v>
      </c>
      <c r="D10" s="160" t="s">
        <v>27</v>
      </c>
      <c r="E10" s="4">
        <v>0</v>
      </c>
    </row>
    <row r="11" spans="2:6" x14ac:dyDescent="0.25">
      <c r="C11" s="161">
        <v>14812</v>
      </c>
      <c r="D11" s="160" t="s">
        <v>28</v>
      </c>
      <c r="E11" s="4">
        <v>12</v>
      </c>
    </row>
    <row r="12" spans="2:6" x14ac:dyDescent="0.25">
      <c r="C12" s="161">
        <v>20759</v>
      </c>
      <c r="D12" s="162" t="s">
        <v>43</v>
      </c>
      <c r="E12" s="4">
        <v>12</v>
      </c>
    </row>
    <row r="13" spans="2:6" x14ac:dyDescent="0.25">
      <c r="C13" s="161">
        <v>21717</v>
      </c>
      <c r="D13" s="160" t="s">
        <v>56</v>
      </c>
      <c r="E13" s="4">
        <v>12</v>
      </c>
    </row>
    <row r="14" spans="2:6" x14ac:dyDescent="0.25">
      <c r="C14" s="161">
        <v>21724</v>
      </c>
      <c r="D14" s="160" t="s">
        <v>61</v>
      </c>
      <c r="E14" s="4">
        <v>12</v>
      </c>
    </row>
    <row r="15" spans="2:6" x14ac:dyDescent="0.25">
      <c r="C15" s="159">
        <v>22429</v>
      </c>
      <c r="D15" s="160" t="s">
        <v>64</v>
      </c>
      <c r="E15" s="4">
        <v>12</v>
      </c>
    </row>
    <row r="16" spans="2:6" hidden="1" x14ac:dyDescent="0.25">
      <c r="C16" s="100">
        <v>22539</v>
      </c>
      <c r="D16" s="160" t="s">
        <v>96</v>
      </c>
      <c r="E16" s="4">
        <v>0</v>
      </c>
    </row>
    <row r="17" spans="3:3" x14ac:dyDescent="0.25">
      <c r="C17" s="74"/>
    </row>
  </sheetData>
  <pageMargins left="0.7" right="0.7" top="0.75" bottom="0.75" header="0.3" footer="0.3"/>
  <pageSetup paperSize="9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Gráficos</vt:lpstr>
      </vt:variant>
      <vt:variant>
        <vt:i4>1</vt:i4>
      </vt:variant>
    </vt:vector>
  </HeadingPairs>
  <TitlesOfParts>
    <vt:vector size="5" baseType="lpstr">
      <vt:lpstr>ANALISIS  </vt:lpstr>
      <vt:lpstr>CUADRO FINAL </vt:lpstr>
      <vt:lpstr>ANALISI JULIO   NUEVO</vt:lpstr>
      <vt:lpstr>Hoja1</vt:lpstr>
      <vt:lpstr>Gráfico1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Tesoreria-12</cp:lastModifiedBy>
  <cp:lastPrinted>2022-08-23T17:59:48Z</cp:lastPrinted>
  <dcterms:created xsi:type="dcterms:W3CDTF">2020-06-09T12:16:49Z</dcterms:created>
  <dcterms:modified xsi:type="dcterms:W3CDTF">2022-09-02T15:21:36Z</dcterms:modified>
</cp:coreProperties>
</file>