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60" windowHeight="7650" activeTab="1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93" i="2" l="1"/>
  <c r="H92" i="2"/>
  <c r="H91" i="2"/>
  <c r="H85" i="2"/>
  <c r="H86" i="2"/>
  <c r="H87" i="2"/>
  <c r="H88" i="2"/>
  <c r="H89" i="2"/>
  <c r="H90" i="2"/>
  <c r="H84" i="2"/>
  <c r="O53" i="2" l="1"/>
  <c r="O52" i="2"/>
  <c r="O51" i="2"/>
  <c r="O50" i="2"/>
  <c r="O49" i="2"/>
  <c r="O48" i="2"/>
  <c r="O47" i="2"/>
  <c r="O54" i="2" l="1"/>
  <c r="H69" i="2"/>
  <c r="H75" i="2" s="1"/>
  <c r="H70" i="2"/>
  <c r="H71" i="2"/>
  <c r="H72" i="2"/>
  <c r="H73" i="2"/>
  <c r="H74" i="2"/>
  <c r="H68" i="2"/>
  <c r="H76" i="2" l="1"/>
  <c r="H77" i="2" s="1"/>
  <c r="O55" i="2"/>
  <c r="O56" i="2" s="1"/>
  <c r="H52" i="2"/>
  <c r="H51" i="2"/>
  <c r="H50" i="2"/>
  <c r="H49" i="2"/>
  <c r="H48" i="2"/>
  <c r="H47" i="2"/>
  <c r="H46" i="2"/>
  <c r="H53" i="2" l="1"/>
  <c r="H54" i="2" s="1"/>
  <c r="H55" i="2" s="1"/>
  <c r="O32" i="2"/>
  <c r="O31" i="2"/>
  <c r="O30" i="2"/>
  <c r="O29" i="2"/>
  <c r="O28" i="2"/>
  <c r="O27" i="2"/>
  <c r="O26" i="2"/>
  <c r="O33" i="2" l="1"/>
  <c r="O34" i="2" s="1"/>
  <c r="O35" i="2" s="1"/>
  <c r="O14" i="2"/>
  <c r="O13" i="2"/>
  <c r="O12" i="2"/>
  <c r="O11" i="2"/>
  <c r="O10" i="2"/>
  <c r="O9" i="2"/>
  <c r="O8" i="2"/>
  <c r="O15" i="2" l="1"/>
  <c r="O16" i="2"/>
  <c r="O17" i="2" s="1"/>
  <c r="H32" i="2"/>
  <c r="H31" i="2"/>
  <c r="H30" i="2"/>
  <c r="H29" i="2"/>
  <c r="H28" i="2"/>
  <c r="H27" i="2"/>
  <c r="H26" i="2"/>
  <c r="H33" i="2" l="1"/>
  <c r="H9" i="2"/>
  <c r="H15" i="2" s="1"/>
  <c r="H10" i="2"/>
  <c r="H11" i="2"/>
  <c r="H12" i="2"/>
  <c r="H13" i="2"/>
  <c r="H14" i="2"/>
  <c r="H8" i="2"/>
  <c r="H16" i="2" l="1"/>
  <c r="H17" i="2" s="1"/>
  <c r="H34" i="2"/>
  <c r="H35" i="2" s="1"/>
  <c r="H80" i="1"/>
  <c r="H79" i="1"/>
  <c r="H78" i="1"/>
  <c r="H77" i="1"/>
  <c r="H76" i="1"/>
  <c r="H75" i="1"/>
  <c r="H74" i="1"/>
  <c r="H81" i="1" l="1"/>
  <c r="H64" i="1"/>
  <c r="H63" i="1"/>
  <c r="H62" i="1"/>
  <c r="H61" i="1"/>
  <c r="H60" i="1"/>
  <c r="H59" i="1"/>
  <c r="H58" i="1"/>
  <c r="H65" i="1" l="1"/>
  <c r="H52" i="1"/>
  <c r="H51" i="1"/>
  <c r="H50" i="1"/>
  <c r="H49" i="1"/>
  <c r="H48" i="1"/>
  <c r="H47" i="1"/>
  <c r="H46" i="1"/>
  <c r="H53" i="1" l="1"/>
  <c r="N7" i="1"/>
  <c r="L7" i="1" l="1"/>
  <c r="H35" i="1" l="1"/>
  <c r="H34" i="1"/>
  <c r="H33" i="1"/>
  <c r="H32" i="1"/>
  <c r="H31" i="1"/>
  <c r="H30" i="1"/>
  <c r="H29" i="1"/>
  <c r="H36" i="1" l="1"/>
  <c r="G19" i="1"/>
  <c r="H7" i="1" l="1"/>
  <c r="H8" i="1"/>
  <c r="H9" i="1"/>
  <c r="H10" i="1"/>
  <c r="H11" i="1"/>
  <c r="H12" i="1"/>
  <c r="H6" i="1"/>
  <c r="H13" i="1" l="1"/>
</calcChain>
</file>

<file path=xl/sharedStrings.xml><?xml version="1.0" encoding="utf-8"?>
<sst xmlns="http://schemas.openxmlformats.org/spreadsheetml/2006/main" count="307" uniqueCount="56">
  <si>
    <t>11/12/2020</t>
  </si>
  <si>
    <t>TOSTY KING AJO 30 GR SNACK KING</t>
  </si>
  <si>
    <t>TOSTY KING MADURITO 30 GR SNACK KING</t>
  </si>
  <si>
    <t>TOSTYS KING AJO 90 GR SNACK KING</t>
  </si>
  <si>
    <t>TOZINETAS FRED 40 GR YUPI</t>
  </si>
  <si>
    <t>PAPAS RIZADAS PICANTICAS 28 GR YUPI</t>
  </si>
  <si>
    <t>PAPAS RIZADAS LIMON 28 GR YUPI</t>
  </si>
  <si>
    <t>PAPAS RIZADAS MAYONESA 28 GR YUPI</t>
  </si>
  <si>
    <t>Articulo</t>
  </si>
  <si>
    <t>VENTAS X UNID</t>
  </si>
  <si>
    <t>RECEPCION</t>
  </si>
  <si>
    <t>TOTAL</t>
  </si>
  <si>
    <t>TOTAL APAGAR</t>
  </si>
  <si>
    <t>PRODUCTOS SNACK KING</t>
  </si>
  <si>
    <t>VENTAS</t>
  </si>
  <si>
    <t>COSTO</t>
  </si>
  <si>
    <t xml:space="preserve">PAGO TOTAL DE LA FACTURA </t>
  </si>
  <si>
    <t>ABONO</t>
  </si>
  <si>
    <t>PENDIENTE POR CANCELAR</t>
  </si>
  <si>
    <t>Descripcion  PRODUCTOS TOSTY KING</t>
  </si>
  <si>
    <t>AUTOMERCADO</t>
  </si>
  <si>
    <t xml:space="preserve"> PRODUCTOS TOSTY KING</t>
  </si>
  <si>
    <t xml:space="preserve">ABONOS </t>
  </si>
  <si>
    <t xml:space="preserve"> 1 CORTE</t>
  </si>
  <si>
    <t>2 CORTE</t>
  </si>
  <si>
    <t>MONTO Bs</t>
  </si>
  <si>
    <t>TOTAL ABONOS</t>
  </si>
  <si>
    <t xml:space="preserve">TOTALFACTURA #1 $ </t>
  </si>
  <si>
    <t>DESDE  EL 07 /01  AL 02  FEBRERO 2021</t>
  </si>
  <si>
    <t>TOTAL FACTURA #2 $</t>
  </si>
  <si>
    <t>ABONOS</t>
  </si>
  <si>
    <t>DESDE EL 03 AL 28 FEBRERO 2021</t>
  </si>
  <si>
    <t>MONTO  BS</t>
  </si>
  <si>
    <t>3 CORTE</t>
  </si>
  <si>
    <t>DESDE 11-12-2020  AL 06 DE ENERO 2021</t>
  </si>
  <si>
    <t xml:space="preserve"> VENTAS DESDE  27 de febrero al  23 marzo 2021</t>
  </si>
  <si>
    <t>4 CORTE</t>
  </si>
  <si>
    <t xml:space="preserve"> VENTAS DESDE  EL 24 marzo AL 13 ABRIL 2021</t>
  </si>
  <si>
    <t xml:space="preserve">5 corte </t>
  </si>
  <si>
    <t>pendiente por  factuar proximo corte 10 unidades del 12709</t>
  </si>
  <si>
    <t xml:space="preserve">IVA </t>
  </si>
  <si>
    <t>0.167</t>
  </si>
  <si>
    <t>0.42</t>
  </si>
  <si>
    <t>0.294</t>
  </si>
  <si>
    <t xml:space="preserve">COSTO POR UNIDAD </t>
  </si>
  <si>
    <t xml:space="preserve">VENTAS POR UNIDAD </t>
  </si>
  <si>
    <t xml:space="preserve">SUB TOTAL </t>
  </si>
  <si>
    <t>TOTAL A APAGAR</t>
  </si>
  <si>
    <t xml:space="preserve"> VENTAS DESDEN EL 14 DE ABRIL AL 9 DE MAYO </t>
  </si>
  <si>
    <t xml:space="preserve"> VENTAS DESDE EL 10 AL 24  DE MAYO 2021 </t>
  </si>
  <si>
    <t xml:space="preserve"> VENTAS DESDE  EL 25 DE MAYO AL 12 DE JUNIO 2021</t>
  </si>
  <si>
    <t xml:space="preserve"> VENTAS DESDE  EL  AL 13 AL 29  DE JUNIO 2021</t>
  </si>
  <si>
    <t xml:space="preserve"> VENTAS DESDE  EL 30 DE JUNIO AL 14  DE JULIO  2021</t>
  </si>
  <si>
    <t xml:space="preserve"> VENTAS DESDE  EL 15 DE JULIO AL 04 DE AGOSTO 2021</t>
  </si>
  <si>
    <t xml:space="preserve"> VENTAS DESDE : 5 AL 18  DE AGOSTO 2021</t>
  </si>
  <si>
    <t>VENTAS DESDE EL 24-09 HASTA 25-10-2021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</si>
</sst>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Bs. F&quot;\ #,##0.0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Algerian"/>
      <family val="5"/>
    </font>
    <font>
      <b/>
      <sz val="12"/>
      <color theme="1"/>
      <name val="Algerian"/>
      <family val="5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Baskerville Old Face"/>
      <family val="1"/>
    </font>
    <font>
      <b/>
      <sz val="11"/>
      <color theme="1"/>
      <name val="Baskerville Old Face"/>
      <family val="1"/>
    </font>
    <font>
      <b/>
      <sz val="12"/>
      <color theme="1"/>
      <name val="Baskerville Old Face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Andalus"/>
      <family val="1"/>
    </font>
    <font>
      <sz val="11"/>
      <color theme="1"/>
      <name val="Andalus"/>
      <family val="1"/>
    </font>
    <font>
      <b/>
      <i/>
      <sz val="12"/>
      <color theme="1"/>
      <name val="Andalus"/>
      <family val="1"/>
    </font>
    <font>
      <b/>
      <i/>
      <sz val="11"/>
      <color theme="1"/>
      <name val="Andalus"/>
      <family val="1"/>
    </font>
    <font>
      <b/>
      <u/>
      <sz val="12"/>
      <color theme="1"/>
      <name val="Andalus"/>
      <family val="1"/>
    </font>
    <font>
      <b/>
      <sz val="11"/>
      <color theme="1"/>
      <name val="Arial Rounded MT Bold"/>
      <family val="2"/>
    </font>
  </fonts>
  <fills count="1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9" borderId="6" applyNumberFormat="0" applyAlignment="0" applyProtection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49" fontId="0" fillId="0" borderId="1" xfId="0" applyNumberFormat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1" xfId="0" applyNumberFormat="1" applyBorder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Font="1"/>
    <xf numFmtId="0" fontId="0" fillId="4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2" fontId="0" fillId="0" borderId="1" xfId="0" applyNumberFormat="1" applyBorder="1"/>
    <xf numFmtId="0" fontId="0" fillId="0" borderId="1" xfId="0" applyBorder="1"/>
    <xf numFmtId="2" fontId="3" fillId="0" borderId="0" xfId="0" applyNumberFormat="1" applyFont="1" applyAlignment="1">
      <alignment horizontal="center"/>
    </xf>
    <xf numFmtId="0" fontId="0" fillId="5" borderId="1" xfId="0" applyFill="1" applyBorder="1" applyAlignment="1">
      <alignment horizontal="right"/>
    </xf>
    <xf numFmtId="2" fontId="0" fillId="5" borderId="1" xfId="0" applyNumberFormat="1" applyFill="1" applyBorder="1"/>
    <xf numFmtId="49" fontId="2" fillId="0" borderId="2" xfId="0" applyNumberFormat="1" applyFont="1" applyBorder="1"/>
    <xf numFmtId="0" fontId="1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wrapText="1"/>
    </xf>
    <xf numFmtId="0" fontId="0" fillId="0" borderId="0" xfId="0" applyNumberFormat="1"/>
    <xf numFmtId="2" fontId="0" fillId="0" borderId="0" xfId="0" applyNumberFormat="1"/>
    <xf numFmtId="0" fontId="0" fillId="6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/>
    <xf numFmtId="0" fontId="0" fillId="7" borderId="0" xfId="0" applyFill="1"/>
    <xf numFmtId="164" fontId="0" fillId="8" borderId="0" xfId="0" applyNumberFormat="1" applyFill="1"/>
    <xf numFmtId="164" fontId="0" fillId="0" borderId="1" xfId="0" applyNumberFormat="1" applyBorder="1"/>
    <xf numFmtId="0" fontId="4" fillId="9" borderId="6" xfId="1"/>
    <xf numFmtId="0" fontId="5" fillId="0" borderId="1" xfId="0" applyFont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49" fontId="6" fillId="0" borderId="2" xfId="0" applyNumberFormat="1" applyFont="1" applyBorder="1"/>
    <xf numFmtId="0" fontId="1" fillId="0" borderId="0" xfId="0" applyFont="1"/>
    <xf numFmtId="49" fontId="6" fillId="0" borderId="2" xfId="0" applyNumberFormat="1" applyFont="1" applyBorder="1" applyAlignment="1">
      <alignment wrapText="1"/>
    </xf>
    <xf numFmtId="0" fontId="0" fillId="10" borderId="0" xfId="0" applyFill="1"/>
    <xf numFmtId="0" fontId="0" fillId="10" borderId="0" xfId="0" applyFill="1" applyAlignment="1"/>
    <xf numFmtId="0" fontId="7" fillId="6" borderId="0" xfId="0" applyFont="1" applyFill="1" applyAlignment="1">
      <alignment horizontal="center"/>
    </xf>
    <xf numFmtId="2" fontId="0" fillId="6" borderId="4" xfId="0" applyNumberFormat="1" applyFill="1" applyBorder="1" applyAlignment="1">
      <alignment horizontal="center"/>
    </xf>
    <xf numFmtId="0" fontId="0" fillId="6" borderId="0" xfId="0" applyFill="1"/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6" borderId="0" xfId="0" applyNumberFormat="1" applyFill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3" borderId="0" xfId="0" applyFill="1"/>
    <xf numFmtId="164" fontId="0" fillId="7" borderId="0" xfId="0" applyNumberFormat="1" applyFill="1"/>
    <xf numFmtId="164" fontId="0" fillId="0" borderId="0" xfId="0" applyNumberFormat="1" applyAlignment="1">
      <alignment horizontal="center"/>
    </xf>
    <xf numFmtId="0" fontId="0" fillId="11" borderId="0" xfId="0" applyFont="1" applyFill="1"/>
    <xf numFmtId="0" fontId="1" fillId="6" borderId="3" xfId="0" applyFont="1" applyFill="1" applyBorder="1" applyAlignment="1">
      <alignment horizontal="center" wrapText="1"/>
    </xf>
    <xf numFmtId="2" fontId="1" fillId="6" borderId="3" xfId="0" applyNumberFormat="1" applyFont="1" applyFill="1" applyBorder="1" applyAlignment="1">
      <alignment horizontal="center"/>
    </xf>
    <xf numFmtId="0" fontId="0" fillId="11" borderId="0" xfId="0" applyFill="1"/>
    <xf numFmtId="2" fontId="0" fillId="11" borderId="0" xfId="0" applyNumberForma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" fillId="7" borderId="0" xfId="0" applyFont="1" applyFill="1"/>
    <xf numFmtId="2" fontId="0" fillId="7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49" fontId="6" fillId="0" borderId="2" xfId="0" applyNumberFormat="1" applyFont="1" applyBorder="1" applyAlignment="1"/>
    <xf numFmtId="0" fontId="1" fillId="12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0" fontId="5" fillId="0" borderId="0" xfId="0" applyNumberFormat="1" applyFont="1" applyBorder="1"/>
    <xf numFmtId="0" fontId="6" fillId="0" borderId="0" xfId="0" applyNumberFormat="1" applyFont="1" applyBorder="1" applyAlignment="1"/>
    <xf numFmtId="0" fontId="1" fillId="13" borderId="1" xfId="0" applyNumberFormat="1" applyFont="1" applyFill="1" applyBorder="1" applyAlignment="1">
      <alignment horizontal="center" wrapText="1"/>
    </xf>
    <xf numFmtId="0" fontId="0" fillId="13" borderId="1" xfId="0" applyNumberFormat="1" applyFill="1" applyBorder="1" applyAlignment="1">
      <alignment horizontal="center"/>
    </xf>
    <xf numFmtId="0" fontId="1" fillId="12" borderId="7" xfId="0" applyFont="1" applyFill="1" applyBorder="1" applyAlignment="1">
      <alignment horizontal="center" wrapText="1"/>
    </xf>
    <xf numFmtId="2" fontId="1" fillId="6" borderId="7" xfId="0" applyNumberFormat="1" applyFont="1" applyFill="1" applyBorder="1" applyAlignment="1">
      <alignment horizontal="center"/>
    </xf>
    <xf numFmtId="2" fontId="0" fillId="6" borderId="9" xfId="0" applyNumberFormat="1" applyFill="1" applyBorder="1" applyAlignment="1">
      <alignment horizontal="center"/>
    </xf>
    <xf numFmtId="2" fontId="1" fillId="6" borderId="11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4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0" xfId="0" applyNumberFormat="1" applyFill="1"/>
    <xf numFmtId="0" fontId="1" fillId="4" borderId="7" xfId="0" applyFont="1" applyFill="1" applyBorder="1" applyAlignment="1">
      <alignment horizontal="center" wrapText="1"/>
    </xf>
    <xf numFmtId="0" fontId="0" fillId="7" borderId="0" xfId="0" applyNumberFormat="1" applyFill="1"/>
    <xf numFmtId="0" fontId="5" fillId="7" borderId="0" xfId="0" applyNumberFormat="1" applyFont="1" applyFill="1" applyBorder="1"/>
    <xf numFmtId="0" fontId="6" fillId="7" borderId="0" xfId="0" applyNumberFormat="1" applyFont="1" applyFill="1" applyBorder="1" applyAlignment="1"/>
    <xf numFmtId="0" fontId="9" fillId="0" borderId="0" xfId="0" applyFont="1"/>
    <xf numFmtId="0" fontId="10" fillId="0" borderId="1" xfId="0" applyFont="1" applyBorder="1"/>
    <xf numFmtId="0" fontId="10" fillId="0" borderId="0" xfId="0" applyNumberFormat="1" applyFont="1" applyBorder="1"/>
    <xf numFmtId="49" fontId="11" fillId="0" borderId="2" xfId="0" applyNumberFormat="1" applyFont="1" applyBorder="1" applyAlignment="1"/>
    <xf numFmtId="0" fontId="11" fillId="0" borderId="0" xfId="0" applyNumberFormat="1" applyFont="1" applyBorder="1" applyAlignment="1"/>
    <xf numFmtId="2" fontId="1" fillId="6" borderId="9" xfId="0" applyNumberFormat="1" applyFont="1" applyFill="1" applyBorder="1" applyAlignment="1">
      <alignment horizontal="center"/>
    </xf>
    <xf numFmtId="2" fontId="5" fillId="6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13" borderId="1" xfId="0" applyNumberFormat="1" applyFont="1" applyFill="1" applyBorder="1" applyAlignment="1">
      <alignment horizontal="center" wrapText="1"/>
    </xf>
    <xf numFmtId="0" fontId="12" fillId="12" borderId="1" xfId="0" applyFont="1" applyFill="1" applyBorder="1" applyAlignment="1">
      <alignment horizontal="center" wrapText="1"/>
    </xf>
    <xf numFmtId="49" fontId="13" fillId="0" borderId="1" xfId="0" applyNumberFormat="1" applyFont="1" applyBorder="1"/>
    <xf numFmtId="2" fontId="5" fillId="4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12" fillId="14" borderId="1" xfId="0" applyNumberFormat="1" applyFont="1" applyFill="1" applyBorder="1" applyAlignment="1">
      <alignment horizontal="center" wrapText="1"/>
    </xf>
    <xf numFmtId="0" fontId="0" fillId="14" borderId="1" xfId="0" applyNumberFormat="1" applyFill="1" applyBorder="1" applyAlignment="1">
      <alignment horizontal="center"/>
    </xf>
    <xf numFmtId="0" fontId="14" fillId="0" borderId="0" xfId="0" applyNumberFormat="1" applyFont="1" applyBorder="1"/>
    <xf numFmtId="0" fontId="15" fillId="0" borderId="0" xfId="0" applyFont="1"/>
    <xf numFmtId="49" fontId="16" fillId="0" borderId="2" xfId="0" applyNumberFormat="1" applyFont="1" applyBorder="1" applyAlignment="1"/>
    <xf numFmtId="0" fontId="16" fillId="0" borderId="0" xfId="0" applyNumberFormat="1" applyFont="1" applyBorder="1" applyAlignment="1"/>
    <xf numFmtId="0" fontId="16" fillId="0" borderId="0" xfId="0" applyFont="1"/>
    <xf numFmtId="0" fontId="17" fillId="0" borderId="1" xfId="0" applyFont="1" applyBorder="1"/>
    <xf numFmtId="0" fontId="0" fillId="15" borderId="1" xfId="0" applyNumberFormat="1" applyFill="1" applyBorder="1" applyAlignment="1">
      <alignment horizontal="center"/>
    </xf>
    <xf numFmtId="2" fontId="5" fillId="16" borderId="1" xfId="0" applyNumberFormat="1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/>
    </xf>
    <xf numFmtId="2" fontId="1" fillId="16" borderId="7" xfId="0" applyNumberFormat="1" applyFont="1" applyFill="1" applyBorder="1" applyAlignment="1">
      <alignment horizontal="center"/>
    </xf>
    <xf numFmtId="2" fontId="1" fillId="16" borderId="9" xfId="0" applyNumberFormat="1" applyFont="1" applyFill="1" applyBorder="1" applyAlignment="1">
      <alignment horizontal="center"/>
    </xf>
    <xf numFmtId="2" fontId="1" fillId="16" borderId="11" xfId="0" applyNumberFormat="1" applyFont="1" applyFill="1" applyBorder="1" applyAlignment="1">
      <alignment horizontal="center"/>
    </xf>
    <xf numFmtId="49" fontId="18" fillId="0" borderId="12" xfId="0" applyNumberFormat="1" applyFont="1" applyBorder="1" applyAlignment="1"/>
    <xf numFmtId="0" fontId="12" fillId="15" borderId="3" xfId="0" applyNumberFormat="1" applyFont="1" applyFill="1" applyBorder="1" applyAlignment="1">
      <alignment horizontal="center" wrapText="1"/>
    </xf>
    <xf numFmtId="0" fontId="16" fillId="0" borderId="4" xfId="0" applyNumberFormat="1" applyFont="1" applyBorder="1" applyAlignment="1"/>
    <xf numFmtId="0" fontId="19" fillId="0" borderId="13" xfId="0" applyFont="1" applyBorder="1"/>
  </cellXfs>
  <cellStyles count="2">
    <cellStyle name="Cálculo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104775</xdr:rowOff>
    </xdr:from>
    <xdr:to>
      <xdr:col>4</xdr:col>
      <xdr:colOff>457200</xdr:colOff>
      <xdr:row>3</xdr:row>
      <xdr:rowOff>161925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" y="104775"/>
          <a:ext cx="1771650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22</xdr:row>
      <xdr:rowOff>123825</xdr:rowOff>
    </xdr:from>
    <xdr:to>
      <xdr:col>5</xdr:col>
      <xdr:colOff>190500</xdr:colOff>
      <xdr:row>26</xdr:row>
      <xdr:rowOff>47625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3219450"/>
          <a:ext cx="21336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39</xdr:row>
      <xdr:rowOff>28575</xdr:rowOff>
    </xdr:from>
    <xdr:to>
      <xdr:col>5</xdr:col>
      <xdr:colOff>228599</xdr:colOff>
      <xdr:row>43</xdr:row>
      <xdr:rowOff>9525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6753225"/>
          <a:ext cx="1962149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53</xdr:row>
      <xdr:rowOff>171450</xdr:rowOff>
    </xdr:from>
    <xdr:to>
      <xdr:col>5</xdr:col>
      <xdr:colOff>47625</xdr:colOff>
      <xdr:row>55</xdr:row>
      <xdr:rowOff>390525</xdr:rowOff>
    </xdr:to>
    <xdr:pic>
      <xdr:nvPicPr>
        <xdr:cNvPr id="7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75" y="9839325"/>
          <a:ext cx="1876425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69</xdr:row>
      <xdr:rowOff>9525</xdr:rowOff>
    </xdr:from>
    <xdr:to>
      <xdr:col>4</xdr:col>
      <xdr:colOff>457200</xdr:colOff>
      <xdr:row>71</xdr:row>
      <xdr:rowOff>228600</xdr:rowOff>
    </xdr:to>
    <xdr:pic>
      <xdr:nvPicPr>
        <xdr:cNvPr id="8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" y="13230225"/>
          <a:ext cx="1876425" cy="6096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685799</xdr:colOff>
      <xdr:row>17</xdr:row>
      <xdr:rowOff>171450</xdr:rowOff>
    </xdr:from>
    <xdr:to>
      <xdr:col>4</xdr:col>
      <xdr:colOff>3095625</xdr:colOff>
      <xdr:row>20</xdr:row>
      <xdr:rowOff>180975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49" y="4048125"/>
          <a:ext cx="3171826" cy="5810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</xdr:col>
      <xdr:colOff>152400</xdr:colOff>
      <xdr:row>0</xdr:row>
      <xdr:rowOff>9525</xdr:rowOff>
    </xdr:from>
    <xdr:to>
      <xdr:col>4</xdr:col>
      <xdr:colOff>2943225</xdr:colOff>
      <xdr:row>2</xdr:row>
      <xdr:rowOff>171450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" y="9525"/>
          <a:ext cx="2790825" cy="5429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10</xdr:col>
      <xdr:colOff>523875</xdr:colOff>
      <xdr:row>0</xdr:row>
      <xdr:rowOff>0</xdr:rowOff>
    </xdr:from>
    <xdr:to>
      <xdr:col>12</xdr:col>
      <xdr:colOff>571501</xdr:colOff>
      <xdr:row>2</xdr:row>
      <xdr:rowOff>161925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0"/>
          <a:ext cx="3171826" cy="5429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11</xdr:col>
      <xdr:colOff>171450</xdr:colOff>
      <xdr:row>17</xdr:row>
      <xdr:rowOff>104775</xdr:rowOff>
    </xdr:from>
    <xdr:to>
      <xdr:col>12</xdr:col>
      <xdr:colOff>762001</xdr:colOff>
      <xdr:row>20</xdr:row>
      <xdr:rowOff>76200</xdr:rowOff>
    </xdr:to>
    <xdr:pic>
      <xdr:nvPicPr>
        <xdr:cNvPr id="7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0" y="3981450"/>
          <a:ext cx="3171826" cy="5429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</xdr:col>
      <xdr:colOff>95250</xdr:colOff>
      <xdr:row>38</xdr:row>
      <xdr:rowOff>95250</xdr:rowOff>
    </xdr:from>
    <xdr:to>
      <xdr:col>5</xdr:col>
      <xdr:colOff>161926</xdr:colOff>
      <xdr:row>41</xdr:row>
      <xdr:rowOff>66675</xdr:rowOff>
    </xdr:to>
    <xdr:pic>
      <xdr:nvPicPr>
        <xdr:cNvPr id="9" name="8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8743950"/>
          <a:ext cx="3171826" cy="5429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</xdr:col>
      <xdr:colOff>466725</xdr:colOff>
      <xdr:row>59</xdr:row>
      <xdr:rowOff>104775</xdr:rowOff>
    </xdr:from>
    <xdr:to>
      <xdr:col>5</xdr:col>
      <xdr:colOff>676275</xdr:colOff>
      <xdr:row>63</xdr:row>
      <xdr:rowOff>19050</xdr:rowOff>
    </xdr:to>
    <xdr:pic>
      <xdr:nvPicPr>
        <xdr:cNvPr id="8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" y="13525500"/>
          <a:ext cx="3314700" cy="6762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11</xdr:col>
      <xdr:colOff>114300</xdr:colOff>
      <xdr:row>40</xdr:row>
      <xdr:rowOff>57150</xdr:rowOff>
    </xdr:from>
    <xdr:to>
      <xdr:col>12</xdr:col>
      <xdr:colOff>638175</xdr:colOff>
      <xdr:row>43</xdr:row>
      <xdr:rowOff>85725</xdr:rowOff>
    </xdr:to>
    <xdr:pic>
      <xdr:nvPicPr>
        <xdr:cNvPr id="13" name="1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100" y="9086850"/>
          <a:ext cx="3105150" cy="6762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542925</xdr:colOff>
      <xdr:row>76</xdr:row>
      <xdr:rowOff>342901</xdr:rowOff>
    </xdr:from>
    <xdr:to>
      <xdr:col>4</xdr:col>
      <xdr:colOff>3095625</xdr:colOff>
      <xdr:row>80</xdr:row>
      <xdr:rowOff>28575</xdr:rowOff>
    </xdr:to>
    <xdr:pic>
      <xdr:nvPicPr>
        <xdr:cNvPr id="10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17964151"/>
          <a:ext cx="3314700" cy="64769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2"/>
  <sheetViews>
    <sheetView workbookViewId="0">
      <selection activeCell="K85" sqref="K85"/>
    </sheetView>
  </sheetViews>
  <sheetFormatPr baseColWidth="10" defaultRowHeight="15"/>
  <cols>
    <col min="1" max="1" width="6.28515625" style="2" customWidth="1"/>
    <col min="2" max="2" width="4.28515625" style="2" customWidth="1"/>
    <col min="3" max="3" width="13.140625" style="8" customWidth="1"/>
    <col min="4" max="4" width="10" customWidth="1"/>
    <col min="5" max="5" width="7.28515625" customWidth="1"/>
    <col min="6" max="6" width="40.7109375" customWidth="1"/>
    <col min="7" max="7" width="9" customWidth="1"/>
    <col min="8" max="8" width="7.28515625" style="48" customWidth="1"/>
    <col min="9" max="9" width="14.42578125" hidden="1" customWidth="1"/>
    <col min="10" max="10" width="4.85546875" customWidth="1"/>
    <col min="11" max="11" width="20.140625" customWidth="1"/>
    <col min="13" max="13" width="9.140625" customWidth="1"/>
    <col min="14" max="14" width="18.7109375" customWidth="1"/>
    <col min="15" max="15" width="13.85546875" customWidth="1"/>
    <col min="17" max="17" width="13.7109375" customWidth="1"/>
    <col min="18" max="18" width="12" bestFit="1" customWidth="1"/>
  </cols>
  <sheetData>
    <row r="2" spans="3:17" ht="15.75">
      <c r="F2" s="11" t="s">
        <v>13</v>
      </c>
    </row>
    <row r="3" spans="3:17" ht="15.75">
      <c r="F3" s="11" t="s">
        <v>14</v>
      </c>
    </row>
    <row r="4" spans="3:17" ht="15.75">
      <c r="C4" s="9"/>
      <c r="D4" s="2"/>
      <c r="E4" s="2"/>
      <c r="F4" s="22" t="s">
        <v>34</v>
      </c>
      <c r="K4" s="1" t="s">
        <v>27</v>
      </c>
      <c r="L4" s="1" t="s">
        <v>22</v>
      </c>
      <c r="N4" s="28" t="s">
        <v>25</v>
      </c>
    </row>
    <row r="5" spans="3:17" ht="30">
      <c r="C5" s="12" t="s">
        <v>10</v>
      </c>
      <c r="D5" s="13" t="s">
        <v>8</v>
      </c>
      <c r="E5" s="15" t="s">
        <v>15</v>
      </c>
      <c r="F5" s="7" t="s">
        <v>19</v>
      </c>
      <c r="G5" s="4" t="s">
        <v>9</v>
      </c>
      <c r="H5" s="45" t="s">
        <v>11</v>
      </c>
      <c r="I5" s="18" t="s">
        <v>20</v>
      </c>
      <c r="K5" s="42">
        <v>225.6</v>
      </c>
      <c r="L5" s="45">
        <v>92.457999999999998</v>
      </c>
      <c r="M5" s="29" t="s">
        <v>23</v>
      </c>
      <c r="N5" s="32">
        <v>121817628.17</v>
      </c>
    </row>
    <row r="6" spans="3:17" ht="15.75" thickBot="1">
      <c r="C6" s="10" t="s">
        <v>0</v>
      </c>
      <c r="D6" s="3">
        <v>12711</v>
      </c>
      <c r="E6" s="15">
        <v>0.16700000000000001</v>
      </c>
      <c r="F6" s="5" t="s">
        <v>1</v>
      </c>
      <c r="G6" s="6">
        <v>73</v>
      </c>
      <c r="H6" s="45">
        <f t="shared" ref="H6:H12" si="0">E6*G6</f>
        <v>12.191000000000001</v>
      </c>
      <c r="I6" s="18"/>
      <c r="K6" s="40"/>
      <c r="L6" s="46">
        <v>155.47</v>
      </c>
      <c r="M6" s="29" t="s">
        <v>24</v>
      </c>
      <c r="N6" s="32">
        <v>280439369.91000003</v>
      </c>
      <c r="Q6" s="25"/>
    </row>
    <row r="7" spans="3:17" ht="15.75" thickBot="1">
      <c r="C7" s="10" t="s">
        <v>0</v>
      </c>
      <c r="D7" s="3">
        <v>12710</v>
      </c>
      <c r="E7" s="15">
        <v>0.16700000000000001</v>
      </c>
      <c r="F7" s="5" t="s">
        <v>2</v>
      </c>
      <c r="G7" s="6">
        <v>37</v>
      </c>
      <c r="H7" s="45">
        <f t="shared" si="0"/>
        <v>6.1790000000000003</v>
      </c>
      <c r="I7" s="18"/>
      <c r="K7" s="44" t="s">
        <v>26</v>
      </c>
      <c r="L7" s="43">
        <f>SUM(L5:L6)</f>
        <v>247.928</v>
      </c>
      <c r="N7" s="31">
        <f>SUM(N5:N6)</f>
        <v>402256998.08000004</v>
      </c>
      <c r="Q7" s="25"/>
    </row>
    <row r="8" spans="3:17">
      <c r="C8" s="10" t="s">
        <v>0</v>
      </c>
      <c r="D8" s="3">
        <v>12712</v>
      </c>
      <c r="E8" s="15">
        <v>0.42</v>
      </c>
      <c r="F8" s="5" t="s">
        <v>3</v>
      </c>
      <c r="G8" s="6">
        <v>17</v>
      </c>
      <c r="H8" s="45">
        <f t="shared" si="0"/>
        <v>7.14</v>
      </c>
      <c r="I8" s="18"/>
      <c r="J8" s="40"/>
      <c r="L8" s="41"/>
      <c r="O8" s="30"/>
      <c r="P8" s="26"/>
      <c r="Q8" s="26"/>
    </row>
    <row r="9" spans="3:17">
      <c r="C9" s="10" t="s">
        <v>0</v>
      </c>
      <c r="D9" s="3">
        <v>12709</v>
      </c>
      <c r="E9" s="15">
        <v>0.42</v>
      </c>
      <c r="F9" s="5" t="s">
        <v>4</v>
      </c>
      <c r="G9" s="6">
        <v>74</v>
      </c>
      <c r="H9" s="45">
        <f t="shared" si="0"/>
        <v>31.08</v>
      </c>
      <c r="I9" s="18"/>
      <c r="J9" s="40"/>
      <c r="L9" s="41"/>
      <c r="Q9" s="26"/>
    </row>
    <row r="10" spans="3:17">
      <c r="C10" s="10" t="s">
        <v>0</v>
      </c>
      <c r="D10" s="3">
        <v>12706</v>
      </c>
      <c r="E10" s="15">
        <v>0.29399999999999998</v>
      </c>
      <c r="F10" s="5" t="s">
        <v>5</v>
      </c>
      <c r="G10" s="6">
        <v>25</v>
      </c>
      <c r="H10" s="45">
        <f t="shared" si="0"/>
        <v>7.35</v>
      </c>
      <c r="I10" s="18"/>
      <c r="J10" s="40"/>
      <c r="L10" s="40"/>
    </row>
    <row r="11" spans="3:17">
      <c r="C11" s="10" t="s">
        <v>0</v>
      </c>
      <c r="D11" s="3">
        <v>12708</v>
      </c>
      <c r="E11" s="15">
        <v>0.29399999999999998</v>
      </c>
      <c r="F11" s="5" t="s">
        <v>6</v>
      </c>
      <c r="G11" s="6">
        <v>54</v>
      </c>
      <c r="H11" s="45">
        <f t="shared" si="0"/>
        <v>15.875999999999999</v>
      </c>
      <c r="I11" s="18"/>
      <c r="J11" s="40"/>
      <c r="L11" s="40"/>
    </row>
    <row r="12" spans="3:17">
      <c r="C12" s="10" t="s">
        <v>0</v>
      </c>
      <c r="D12" s="3">
        <v>12707</v>
      </c>
      <c r="E12" s="15">
        <v>0.29399999999999998</v>
      </c>
      <c r="F12" s="5" t="s">
        <v>7</v>
      </c>
      <c r="G12" s="6">
        <v>43</v>
      </c>
      <c r="H12" s="45">
        <f t="shared" si="0"/>
        <v>12.641999999999999</v>
      </c>
      <c r="I12" s="18"/>
      <c r="J12" s="40"/>
      <c r="L12" s="40"/>
    </row>
    <row r="13" spans="3:17" ht="30">
      <c r="D13" s="1"/>
      <c r="E13" s="14"/>
      <c r="G13" s="23" t="s">
        <v>12</v>
      </c>
      <c r="H13" s="49">
        <f>SUM(H6:H12)</f>
        <v>92.457999999999998</v>
      </c>
      <c r="J13" s="40"/>
      <c r="K13" s="44"/>
      <c r="M13" s="30"/>
    </row>
    <row r="14" spans="3:17" hidden="1"/>
    <row r="15" spans="3:17" hidden="1"/>
    <row r="16" spans="3:17" hidden="1"/>
    <row r="17" spans="3:10" hidden="1">
      <c r="F17" s="16" t="s">
        <v>16</v>
      </c>
      <c r="G17" s="17">
        <v>225.6</v>
      </c>
    </row>
    <row r="18" spans="3:10" hidden="1">
      <c r="F18" s="16" t="s">
        <v>17</v>
      </c>
      <c r="G18" s="18">
        <v>92.45</v>
      </c>
      <c r="H18" s="19"/>
    </row>
    <row r="19" spans="3:10" hidden="1">
      <c r="F19" s="20" t="s">
        <v>18</v>
      </c>
      <c r="G19" s="21">
        <f>G17-G18</f>
        <v>133.14999999999998</v>
      </c>
    </row>
    <row r="20" spans="3:10" hidden="1"/>
    <row r="21" spans="3:10" hidden="1"/>
    <row r="22" spans="3:10">
      <c r="J22" s="40"/>
    </row>
    <row r="23" spans="3:10">
      <c r="J23" s="40"/>
    </row>
    <row r="24" spans="3:10">
      <c r="J24" s="40"/>
    </row>
    <row r="25" spans="3:10">
      <c r="J25" s="40"/>
    </row>
    <row r="26" spans="3:10">
      <c r="F26" s="7" t="s">
        <v>13</v>
      </c>
      <c r="J26" s="40"/>
    </row>
    <row r="27" spans="3:10" ht="15.75">
      <c r="C27" s="9"/>
      <c r="D27" s="2"/>
      <c r="E27" s="2"/>
      <c r="F27" s="22" t="s">
        <v>28</v>
      </c>
      <c r="G27" s="2"/>
      <c r="I27" s="2"/>
      <c r="J27" s="40"/>
    </row>
    <row r="28" spans="3:10" ht="30">
      <c r="C28" s="12" t="s">
        <v>10</v>
      </c>
      <c r="D28" s="13" t="s">
        <v>8</v>
      </c>
      <c r="E28" s="15" t="s">
        <v>15</v>
      </c>
      <c r="F28" s="7" t="s">
        <v>21</v>
      </c>
      <c r="G28" s="4" t="s">
        <v>9</v>
      </c>
      <c r="H28" s="45" t="s">
        <v>11</v>
      </c>
      <c r="I28" s="18" t="s">
        <v>20</v>
      </c>
      <c r="J28" s="40"/>
    </row>
    <row r="29" spans="3:10">
      <c r="C29" s="10" t="s">
        <v>0</v>
      </c>
      <c r="D29" s="3">
        <v>12711</v>
      </c>
      <c r="E29" s="15">
        <v>0.16700000000000001</v>
      </c>
      <c r="F29" s="5" t="s">
        <v>1</v>
      </c>
      <c r="G29" s="6">
        <v>148</v>
      </c>
      <c r="H29" s="45">
        <f t="shared" ref="H29:H35" si="1">E29*G29</f>
        <v>24.716000000000001</v>
      </c>
      <c r="I29" s="18"/>
      <c r="J29" s="40"/>
    </row>
    <row r="30" spans="3:10">
      <c r="C30" s="10" t="s">
        <v>0</v>
      </c>
      <c r="D30" s="3">
        <v>12710</v>
      </c>
      <c r="E30" s="15">
        <v>0.16700000000000001</v>
      </c>
      <c r="F30" s="5" t="s">
        <v>2</v>
      </c>
      <c r="G30" s="6">
        <v>30</v>
      </c>
      <c r="H30" s="45">
        <f t="shared" si="1"/>
        <v>5.0100000000000007</v>
      </c>
      <c r="I30" s="18"/>
      <c r="J30" s="40"/>
    </row>
    <row r="31" spans="3:10">
      <c r="C31" s="10" t="s">
        <v>0</v>
      </c>
      <c r="D31" s="3">
        <v>12712</v>
      </c>
      <c r="E31" s="15">
        <v>0.42</v>
      </c>
      <c r="F31" s="5" t="s">
        <v>3</v>
      </c>
      <c r="G31" s="6">
        <v>100</v>
      </c>
      <c r="H31" s="45">
        <f t="shared" si="1"/>
        <v>42</v>
      </c>
      <c r="I31" s="18"/>
      <c r="J31" s="40"/>
    </row>
    <row r="32" spans="3:10">
      <c r="C32" s="10" t="s">
        <v>0</v>
      </c>
      <c r="D32" s="3">
        <v>12709</v>
      </c>
      <c r="E32" s="15">
        <v>0.42</v>
      </c>
      <c r="F32" s="5" t="s">
        <v>4</v>
      </c>
      <c r="G32" s="6">
        <v>72</v>
      </c>
      <c r="H32" s="45">
        <f t="shared" si="1"/>
        <v>30.24</v>
      </c>
      <c r="I32" s="18"/>
      <c r="J32" s="40"/>
    </row>
    <row r="33" spans="3:14">
      <c r="C33" s="10" t="s">
        <v>0</v>
      </c>
      <c r="D33" s="3">
        <v>12706</v>
      </c>
      <c r="E33" s="15">
        <v>0.29399999999999998</v>
      </c>
      <c r="F33" s="5" t="s">
        <v>5</v>
      </c>
      <c r="G33" s="6">
        <v>57</v>
      </c>
      <c r="H33" s="45">
        <f t="shared" si="1"/>
        <v>16.757999999999999</v>
      </c>
      <c r="I33" s="18"/>
      <c r="J33" s="40"/>
    </row>
    <row r="34" spans="3:14">
      <c r="C34" s="10" t="s">
        <v>0</v>
      </c>
      <c r="D34" s="3">
        <v>12708</v>
      </c>
      <c r="E34" s="15">
        <v>0.29399999999999998</v>
      </c>
      <c r="F34" s="5" t="s">
        <v>6</v>
      </c>
      <c r="G34" s="6">
        <v>74</v>
      </c>
      <c r="H34" s="45">
        <f t="shared" si="1"/>
        <v>21.756</v>
      </c>
      <c r="I34" s="18"/>
      <c r="J34" s="40"/>
    </row>
    <row r="35" spans="3:14">
      <c r="C35" s="10" t="s">
        <v>0</v>
      </c>
      <c r="D35" s="3">
        <v>12707</v>
      </c>
      <c r="E35" s="15">
        <v>0.29399999999999998</v>
      </c>
      <c r="F35" s="5" t="s">
        <v>7</v>
      </c>
      <c r="G35" s="6">
        <v>51</v>
      </c>
      <c r="H35" s="45">
        <f t="shared" si="1"/>
        <v>14.994</v>
      </c>
      <c r="I35" s="18"/>
      <c r="J35" s="40"/>
    </row>
    <row r="36" spans="3:14" ht="30">
      <c r="D36" s="1"/>
      <c r="E36" s="14"/>
      <c r="F36" s="2"/>
      <c r="G36" s="24" t="s">
        <v>12</v>
      </c>
      <c r="H36" s="49">
        <f>SUM(H29:H35)</f>
        <v>155.47399999999999</v>
      </c>
      <c r="I36" s="2"/>
      <c r="J36" s="40"/>
    </row>
    <row r="37" spans="3:14">
      <c r="G37" s="44"/>
      <c r="H37" s="50"/>
      <c r="J37" s="44"/>
    </row>
    <row r="38" spans="3:14">
      <c r="L38" s="33"/>
    </row>
    <row r="39" spans="3:14">
      <c r="F39" s="52"/>
    </row>
    <row r="40" spans="3:14" ht="3.75" customHeight="1"/>
    <row r="43" spans="3:14" ht="15.75">
      <c r="D43" s="2"/>
      <c r="E43" s="2"/>
      <c r="F43" s="34" t="s">
        <v>13</v>
      </c>
      <c r="G43" s="2"/>
      <c r="I43" s="2"/>
      <c r="J43" s="2"/>
    </row>
    <row r="44" spans="3:14" ht="17.25">
      <c r="C44" s="9"/>
      <c r="D44" s="2"/>
      <c r="E44" s="2"/>
      <c r="F44" s="37" t="s">
        <v>31</v>
      </c>
      <c r="G44" s="2"/>
      <c r="I44" s="2"/>
      <c r="J44" s="2"/>
    </row>
    <row r="45" spans="3:14" ht="30">
      <c r="C45" s="12" t="s">
        <v>10</v>
      </c>
      <c r="D45" s="13" t="s">
        <v>8</v>
      </c>
      <c r="E45" s="15" t="s">
        <v>15</v>
      </c>
      <c r="F45" s="7" t="s">
        <v>21</v>
      </c>
      <c r="G45" s="35" t="s">
        <v>9</v>
      </c>
      <c r="H45" s="51" t="s">
        <v>11</v>
      </c>
      <c r="I45" s="18" t="s">
        <v>20</v>
      </c>
      <c r="J45" s="2"/>
      <c r="K45" s="38" t="s">
        <v>29</v>
      </c>
      <c r="L45" s="1" t="s">
        <v>30</v>
      </c>
      <c r="N45" s="28" t="s">
        <v>32</v>
      </c>
    </row>
    <row r="46" spans="3:14">
      <c r="C46" s="10" t="s">
        <v>0</v>
      </c>
      <c r="D46" s="3">
        <v>12711</v>
      </c>
      <c r="E46" s="15">
        <v>0.16700000000000001</v>
      </c>
      <c r="F46" s="5" t="s">
        <v>1</v>
      </c>
      <c r="G46" s="36">
        <v>50</v>
      </c>
      <c r="H46" s="45">
        <f t="shared" ref="H46:H52" si="2">E46*G46</f>
        <v>8.35</v>
      </c>
      <c r="I46" s="18"/>
      <c r="J46" s="2"/>
      <c r="K46" s="27">
        <v>186.04</v>
      </c>
      <c r="L46" s="1">
        <v>76.27</v>
      </c>
      <c r="M46" s="2" t="s">
        <v>33</v>
      </c>
      <c r="N46" s="54">
        <v>142228430.06999999</v>
      </c>
    </row>
    <row r="47" spans="3:14">
      <c r="C47" s="10" t="s">
        <v>0</v>
      </c>
      <c r="D47" s="3">
        <v>12710</v>
      </c>
      <c r="E47" s="15">
        <v>0.16700000000000001</v>
      </c>
      <c r="F47" s="5" t="s">
        <v>2</v>
      </c>
      <c r="G47" s="36">
        <v>39</v>
      </c>
      <c r="H47" s="45">
        <f t="shared" si="2"/>
        <v>6.5130000000000008</v>
      </c>
      <c r="I47" s="18"/>
      <c r="J47" s="2"/>
      <c r="K47" s="60"/>
      <c r="L47" s="1">
        <v>38.93</v>
      </c>
      <c r="M47" t="s">
        <v>36</v>
      </c>
      <c r="N47" s="54">
        <v>73580687.480000004</v>
      </c>
    </row>
    <row r="48" spans="3:14">
      <c r="C48" s="10" t="s">
        <v>0</v>
      </c>
      <c r="D48" s="3">
        <v>12712</v>
      </c>
      <c r="E48" s="15">
        <v>0.42</v>
      </c>
      <c r="F48" s="5" t="s">
        <v>3</v>
      </c>
      <c r="G48" s="36">
        <v>16</v>
      </c>
      <c r="H48" s="45">
        <f t="shared" si="2"/>
        <v>6.72</v>
      </c>
      <c r="I48" s="18"/>
      <c r="J48" s="58"/>
      <c r="K48" s="30"/>
      <c r="L48" s="61">
        <v>70.819999999999993</v>
      </c>
      <c r="M48" t="s">
        <v>38</v>
      </c>
      <c r="N48" s="53"/>
    </row>
    <row r="49" spans="3:12">
      <c r="C49" s="10" t="s">
        <v>0</v>
      </c>
      <c r="D49" s="3">
        <v>12709</v>
      </c>
      <c r="E49" s="15">
        <v>0.42</v>
      </c>
      <c r="F49" s="5" t="s">
        <v>4</v>
      </c>
      <c r="G49" s="36">
        <v>49</v>
      </c>
      <c r="H49" s="45">
        <f t="shared" si="2"/>
        <v>20.58</v>
      </c>
      <c r="I49" s="18"/>
      <c r="J49" s="58"/>
      <c r="K49" s="30"/>
      <c r="L49" s="1"/>
    </row>
    <row r="50" spans="3:12">
      <c r="C50" s="10" t="s">
        <v>0</v>
      </c>
      <c r="D50" s="3">
        <v>12706</v>
      </c>
      <c r="E50" s="15">
        <v>0.29399999999999998</v>
      </c>
      <c r="F50" s="5" t="s">
        <v>5</v>
      </c>
      <c r="G50" s="36">
        <v>30</v>
      </c>
      <c r="H50" s="45">
        <f t="shared" si="2"/>
        <v>8.82</v>
      </c>
      <c r="I50" s="18"/>
      <c r="J50" s="58"/>
      <c r="K50" s="30"/>
    </row>
    <row r="51" spans="3:12">
      <c r="C51" s="10" t="s">
        <v>0</v>
      </c>
      <c r="D51" s="3">
        <v>12708</v>
      </c>
      <c r="E51" s="15">
        <v>0.29399999999999998</v>
      </c>
      <c r="F51" s="5" t="s">
        <v>6</v>
      </c>
      <c r="G51" s="36">
        <v>54</v>
      </c>
      <c r="H51" s="45">
        <f t="shared" si="2"/>
        <v>15.875999999999999</v>
      </c>
      <c r="I51" s="18"/>
      <c r="J51" s="58"/>
      <c r="K51" s="30"/>
    </row>
    <row r="52" spans="3:12">
      <c r="C52" s="10" t="s">
        <v>0</v>
      </c>
      <c r="D52" s="3">
        <v>12707</v>
      </c>
      <c r="E52" s="15">
        <v>0.29399999999999998</v>
      </c>
      <c r="F52" s="5" t="s">
        <v>7</v>
      </c>
      <c r="G52" s="36">
        <v>32</v>
      </c>
      <c r="H52" s="45">
        <f t="shared" si="2"/>
        <v>9.4079999999999995</v>
      </c>
      <c r="I52" s="18"/>
      <c r="J52" s="58"/>
      <c r="K52" s="30"/>
    </row>
    <row r="53" spans="3:12" ht="30">
      <c r="D53" s="1"/>
      <c r="E53" s="14"/>
      <c r="F53" s="2"/>
      <c r="G53" s="24" t="s">
        <v>12</v>
      </c>
      <c r="H53" s="47">
        <f>SUM(H46:H52)</f>
        <v>76.266999999999996</v>
      </c>
      <c r="I53" s="2"/>
      <c r="J53" s="58"/>
      <c r="K53" s="30"/>
    </row>
    <row r="54" spans="3:12">
      <c r="D54" s="2"/>
      <c r="E54" s="2"/>
      <c r="F54" s="2"/>
      <c r="G54" s="2"/>
      <c r="I54" s="2"/>
      <c r="J54" s="58"/>
      <c r="K54" s="30"/>
    </row>
    <row r="55" spans="3:12" ht="15.75">
      <c r="D55" s="2"/>
      <c r="E55" s="2"/>
      <c r="F55" s="34" t="s">
        <v>13</v>
      </c>
      <c r="G55" s="2"/>
      <c r="I55" s="2"/>
      <c r="J55" s="58"/>
      <c r="K55" s="30"/>
    </row>
    <row r="56" spans="3:12" ht="34.5">
      <c r="C56" s="9"/>
      <c r="D56" s="2"/>
      <c r="E56" s="2"/>
      <c r="F56" s="39" t="s">
        <v>35</v>
      </c>
      <c r="G56" s="2"/>
      <c r="J56" s="55"/>
      <c r="K56" s="30"/>
    </row>
    <row r="57" spans="3:12" ht="30">
      <c r="C57" s="12" t="s">
        <v>10</v>
      </c>
      <c r="D57" s="13" t="s">
        <v>8</v>
      </c>
      <c r="E57" s="15" t="s">
        <v>15</v>
      </c>
      <c r="F57" s="7" t="s">
        <v>21</v>
      </c>
      <c r="G57" s="35" t="s">
        <v>9</v>
      </c>
      <c r="H57" s="51" t="s">
        <v>11</v>
      </c>
      <c r="J57" s="58"/>
    </row>
    <row r="58" spans="3:12">
      <c r="C58" s="10" t="s">
        <v>0</v>
      </c>
      <c r="D58" s="3">
        <v>12711</v>
      </c>
      <c r="E58" s="15">
        <v>0.16700000000000001</v>
      </c>
      <c r="F58" s="5" t="s">
        <v>1</v>
      </c>
      <c r="G58" s="36">
        <v>0</v>
      </c>
      <c r="H58" s="45">
        <f t="shared" ref="H58:H64" si="3">E58*G58</f>
        <v>0</v>
      </c>
      <c r="J58" s="58"/>
    </row>
    <row r="59" spans="3:12">
      <c r="C59" s="10" t="s">
        <v>0</v>
      </c>
      <c r="D59" s="3">
        <v>12710</v>
      </c>
      <c r="E59" s="15">
        <v>0.16700000000000001</v>
      </c>
      <c r="F59" s="5" t="s">
        <v>2</v>
      </c>
      <c r="G59" s="36">
        <v>0</v>
      </c>
      <c r="H59" s="45">
        <f t="shared" si="3"/>
        <v>0</v>
      </c>
      <c r="J59" s="58"/>
    </row>
    <row r="60" spans="3:12">
      <c r="C60" s="10" t="s">
        <v>0</v>
      </c>
      <c r="D60" s="3">
        <v>12712</v>
      </c>
      <c r="E60" s="15">
        <v>0.42</v>
      </c>
      <c r="F60" s="5" t="s">
        <v>3</v>
      </c>
      <c r="G60" s="36">
        <v>5</v>
      </c>
      <c r="H60" s="45">
        <f t="shared" si="3"/>
        <v>2.1</v>
      </c>
      <c r="J60" s="58"/>
    </row>
    <row r="61" spans="3:12">
      <c r="C61" s="10" t="s">
        <v>0</v>
      </c>
      <c r="D61" s="3">
        <v>12709</v>
      </c>
      <c r="E61" s="15">
        <v>0.42</v>
      </c>
      <c r="F61" s="5" t="s">
        <v>4</v>
      </c>
      <c r="G61" s="36">
        <v>45</v>
      </c>
      <c r="H61" s="45">
        <f t="shared" si="3"/>
        <v>18.899999999999999</v>
      </c>
      <c r="J61" s="58"/>
    </row>
    <row r="62" spans="3:12">
      <c r="C62" s="10" t="s">
        <v>0</v>
      </c>
      <c r="D62" s="3">
        <v>12706</v>
      </c>
      <c r="E62" s="15">
        <v>0.29399999999999998</v>
      </c>
      <c r="F62" s="5" t="s">
        <v>5</v>
      </c>
      <c r="G62" s="36">
        <v>15</v>
      </c>
      <c r="H62" s="45">
        <f t="shared" si="3"/>
        <v>4.41</v>
      </c>
      <c r="J62" s="58"/>
    </row>
    <row r="63" spans="3:12">
      <c r="C63" s="10" t="s">
        <v>0</v>
      </c>
      <c r="D63" s="3">
        <v>12708</v>
      </c>
      <c r="E63" s="15">
        <v>0.29399999999999998</v>
      </c>
      <c r="F63" s="5" t="s">
        <v>6</v>
      </c>
      <c r="G63" s="36">
        <v>43</v>
      </c>
      <c r="H63" s="45">
        <f t="shared" si="3"/>
        <v>12.641999999999999</v>
      </c>
      <c r="J63" s="58"/>
    </row>
    <row r="64" spans="3:12">
      <c r="C64" s="10" t="s">
        <v>0</v>
      </c>
      <c r="D64" s="3">
        <v>12707</v>
      </c>
      <c r="E64" s="15">
        <v>0.29399999999999998</v>
      </c>
      <c r="F64" s="5" t="s">
        <v>7</v>
      </c>
      <c r="G64" s="36">
        <v>3</v>
      </c>
      <c r="H64" s="45">
        <f t="shared" si="3"/>
        <v>0.8819999999999999</v>
      </c>
      <c r="J64" s="58"/>
    </row>
    <row r="65" spans="3:14" ht="30">
      <c r="D65" s="1"/>
      <c r="E65" s="14"/>
      <c r="F65" s="2"/>
      <c r="G65" s="24" t="s">
        <v>12</v>
      </c>
      <c r="H65" s="47">
        <f>SUM(H58:H64)</f>
        <v>38.933999999999997</v>
      </c>
      <c r="J65" s="58"/>
    </row>
    <row r="66" spans="3:14" ht="4.5" customHeight="1">
      <c r="J66" s="58"/>
    </row>
    <row r="67" spans="3:14">
      <c r="J67" s="58"/>
    </row>
    <row r="68" spans="3:14">
      <c r="J68" s="58"/>
    </row>
    <row r="69" spans="3:14">
      <c r="J69" s="58"/>
    </row>
    <row r="70" spans="3:14">
      <c r="J70" s="58"/>
    </row>
    <row r="71" spans="3:14" ht="15.75">
      <c r="D71" s="2"/>
      <c r="E71" s="2"/>
      <c r="F71" s="34" t="s">
        <v>13</v>
      </c>
      <c r="G71" s="2"/>
      <c r="J71" s="58"/>
    </row>
    <row r="72" spans="3:14" ht="34.5">
      <c r="C72" s="9"/>
      <c r="D72" s="2"/>
      <c r="E72" s="2"/>
      <c r="F72" s="39" t="s">
        <v>37</v>
      </c>
      <c r="G72" s="2"/>
      <c r="H72" s="59"/>
    </row>
    <row r="73" spans="3:14" ht="30">
      <c r="C73" s="12" t="s">
        <v>10</v>
      </c>
      <c r="D73" s="13" t="s">
        <v>8</v>
      </c>
      <c r="E73" s="15" t="s">
        <v>15</v>
      </c>
      <c r="F73" s="7" t="s">
        <v>21</v>
      </c>
      <c r="G73" s="35" t="s">
        <v>9</v>
      </c>
      <c r="H73" s="51" t="s">
        <v>11</v>
      </c>
    </row>
    <row r="74" spans="3:14">
      <c r="C74" s="10" t="s">
        <v>0</v>
      </c>
      <c r="D74" s="3">
        <v>12711</v>
      </c>
      <c r="E74" s="15">
        <v>0.16700000000000001</v>
      </c>
      <c r="F74" s="5" t="s">
        <v>1</v>
      </c>
      <c r="G74" s="36">
        <v>24</v>
      </c>
      <c r="H74" s="45">
        <f t="shared" ref="H74:H80" si="4">E74*G74</f>
        <v>4.008</v>
      </c>
    </row>
    <row r="75" spans="3:14">
      <c r="C75" s="10" t="s">
        <v>0</v>
      </c>
      <c r="D75" s="3">
        <v>12710</v>
      </c>
      <c r="E75" s="15">
        <v>0.16700000000000001</v>
      </c>
      <c r="F75" s="5" t="s">
        <v>2</v>
      </c>
      <c r="G75" s="36">
        <v>48</v>
      </c>
      <c r="H75" s="45">
        <f t="shared" si="4"/>
        <v>8.016</v>
      </c>
    </row>
    <row r="76" spans="3:14">
      <c r="C76" s="10" t="s">
        <v>0</v>
      </c>
      <c r="D76" s="3">
        <v>12712</v>
      </c>
      <c r="E76" s="15">
        <v>0.42</v>
      </c>
      <c r="F76" s="5" t="s">
        <v>3</v>
      </c>
      <c r="G76" s="36">
        <v>0</v>
      </c>
      <c r="H76" s="45">
        <f t="shared" si="4"/>
        <v>0</v>
      </c>
      <c r="K76" s="44" t="s">
        <v>39</v>
      </c>
      <c r="L76" s="44"/>
      <c r="M76" s="44"/>
      <c r="N76" s="44"/>
    </row>
    <row r="77" spans="3:14">
      <c r="C77" s="10" t="s">
        <v>0</v>
      </c>
      <c r="D77" s="3">
        <v>12709</v>
      </c>
      <c r="E77" s="15">
        <v>0.42</v>
      </c>
      <c r="F77" s="5" t="s">
        <v>4</v>
      </c>
      <c r="G77" s="36">
        <v>70</v>
      </c>
      <c r="H77" s="45">
        <f t="shared" si="4"/>
        <v>29.4</v>
      </c>
    </row>
    <row r="78" spans="3:14">
      <c r="C78" s="10" t="s">
        <v>0</v>
      </c>
      <c r="D78" s="3">
        <v>12706</v>
      </c>
      <c r="E78" s="15">
        <v>0.29399999999999998</v>
      </c>
      <c r="F78" s="5" t="s">
        <v>5</v>
      </c>
      <c r="G78" s="36">
        <v>36</v>
      </c>
      <c r="H78" s="45">
        <f t="shared" si="4"/>
        <v>10.584</v>
      </c>
    </row>
    <row r="79" spans="3:14">
      <c r="C79" s="10" t="s">
        <v>0</v>
      </c>
      <c r="D79" s="3">
        <v>12708</v>
      </c>
      <c r="E79" s="15">
        <v>0.29399999999999998</v>
      </c>
      <c r="F79" s="5" t="s">
        <v>6</v>
      </c>
      <c r="G79" s="36">
        <v>44</v>
      </c>
      <c r="H79" s="45">
        <f t="shared" si="4"/>
        <v>12.936</v>
      </c>
    </row>
    <row r="80" spans="3:14">
      <c r="C80" s="10" t="s">
        <v>0</v>
      </c>
      <c r="D80" s="3">
        <v>12707</v>
      </c>
      <c r="E80" s="15">
        <v>0.29399999999999998</v>
      </c>
      <c r="F80" s="5" t="s">
        <v>7</v>
      </c>
      <c r="G80" s="36">
        <v>20</v>
      </c>
      <c r="H80" s="45">
        <f t="shared" si="4"/>
        <v>5.88</v>
      </c>
    </row>
    <row r="81" spans="4:11" ht="30">
      <c r="D81" s="1"/>
      <c r="E81" s="14"/>
      <c r="F81" s="2"/>
      <c r="G81" s="56" t="s">
        <v>12</v>
      </c>
      <c r="H81" s="57">
        <f>SUM(H74:H80)</f>
        <v>70.823999999999984</v>
      </c>
      <c r="I81" s="44"/>
      <c r="J81" s="62"/>
      <c r="K81" s="52"/>
    </row>
    <row r="82" spans="4:11">
      <c r="D82" s="2"/>
      <c r="E82" s="2"/>
      <c r="F82" s="2"/>
      <c r="G82" s="2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topLeftCell="A73" workbookViewId="0">
      <selection activeCell="I96" sqref="I96"/>
    </sheetView>
  </sheetViews>
  <sheetFormatPr baseColWidth="10" defaultRowHeight="15"/>
  <cols>
    <col min="1" max="1" width="0.28515625" customWidth="1"/>
    <col min="2" max="3" width="11.42578125" hidden="1" customWidth="1"/>
    <col min="4" max="4" width="11.42578125" customWidth="1"/>
    <col min="5" max="5" width="46.5703125" customWidth="1"/>
    <col min="6" max="6" width="12.42578125" style="25" customWidth="1"/>
    <col min="8" max="8" width="11.42578125" style="26"/>
    <col min="11" max="11" width="8.140625" customWidth="1"/>
    <col min="12" max="12" width="38.7109375" customWidth="1"/>
    <col min="13" max="13" width="13" customWidth="1"/>
    <col min="14" max="14" width="12.85546875" customWidth="1"/>
    <col min="15" max="15" width="12.7109375" customWidth="1"/>
  </cols>
  <sheetData>
    <row r="1" spans="1:16" s="2" customFormat="1">
      <c r="F1" s="25"/>
      <c r="H1" s="26"/>
    </row>
    <row r="2" spans="1:16" s="2" customFormat="1">
      <c r="F2" s="25"/>
      <c r="H2" s="26"/>
    </row>
    <row r="4" spans="1:16">
      <c r="A4" s="2"/>
      <c r="B4" s="2"/>
      <c r="C4" s="8"/>
      <c r="D4" s="2"/>
      <c r="E4" s="2"/>
      <c r="G4" s="2"/>
      <c r="H4" s="48"/>
    </row>
    <row r="5" spans="1:16" ht="15.75">
      <c r="A5" s="2"/>
      <c r="B5" s="2"/>
      <c r="C5" s="8"/>
      <c r="D5" s="2"/>
      <c r="E5" s="34" t="s">
        <v>13</v>
      </c>
      <c r="F5" s="70"/>
      <c r="G5" s="2"/>
      <c r="H5" s="48"/>
      <c r="K5" s="89"/>
      <c r="L5" s="90" t="s">
        <v>13</v>
      </c>
      <c r="M5" s="91"/>
      <c r="N5" s="89"/>
      <c r="O5" s="48"/>
      <c r="P5" s="2"/>
    </row>
    <row r="6" spans="1:16" ht="17.25">
      <c r="A6" s="2"/>
      <c r="B6" s="2"/>
      <c r="C6" s="9"/>
      <c r="D6" s="2"/>
      <c r="E6" s="65" t="s">
        <v>48</v>
      </c>
      <c r="F6" s="71"/>
      <c r="G6" s="2"/>
      <c r="H6" s="63"/>
      <c r="K6" s="89"/>
      <c r="L6" s="92" t="s">
        <v>50</v>
      </c>
      <c r="M6" s="93"/>
      <c r="N6" s="89"/>
      <c r="O6" s="63"/>
      <c r="P6" s="2"/>
    </row>
    <row r="7" spans="1:16" ht="45">
      <c r="A7" s="2"/>
      <c r="B7" s="2"/>
      <c r="C7" s="12" t="s">
        <v>10</v>
      </c>
      <c r="D7" s="13" t="s">
        <v>8</v>
      </c>
      <c r="E7" s="7" t="s">
        <v>21</v>
      </c>
      <c r="F7" s="72" t="s">
        <v>44</v>
      </c>
      <c r="G7" s="66" t="s">
        <v>45</v>
      </c>
      <c r="H7" s="68" t="s">
        <v>11</v>
      </c>
      <c r="K7" s="96" t="s">
        <v>8</v>
      </c>
      <c r="L7" s="97" t="s">
        <v>21</v>
      </c>
      <c r="M7" s="98" t="s">
        <v>44</v>
      </c>
      <c r="N7" s="99" t="s">
        <v>45</v>
      </c>
      <c r="O7" s="95" t="s">
        <v>11</v>
      </c>
      <c r="P7" s="2"/>
    </row>
    <row r="8" spans="1:16">
      <c r="A8" s="2"/>
      <c r="B8" s="2"/>
      <c r="C8" s="10" t="s">
        <v>0</v>
      </c>
      <c r="D8" s="3">
        <v>12711</v>
      </c>
      <c r="E8" s="5" t="s">
        <v>1</v>
      </c>
      <c r="F8" s="73" t="s">
        <v>41</v>
      </c>
      <c r="G8" s="67">
        <v>152</v>
      </c>
      <c r="H8" s="69">
        <f>F8*G8</f>
        <v>25.384</v>
      </c>
      <c r="K8" s="3">
        <v>12711</v>
      </c>
      <c r="L8" s="100" t="s">
        <v>1</v>
      </c>
      <c r="M8" s="73" t="s">
        <v>41</v>
      </c>
      <c r="N8" s="67">
        <v>171</v>
      </c>
      <c r="O8" s="68">
        <f>M8*N8</f>
        <v>28.557000000000002</v>
      </c>
      <c r="P8" s="2"/>
    </row>
    <row r="9" spans="1:16">
      <c r="A9" s="2"/>
      <c r="B9" s="2"/>
      <c r="C9" s="10" t="s">
        <v>0</v>
      </c>
      <c r="D9" s="3">
        <v>12710</v>
      </c>
      <c r="E9" s="5" t="s">
        <v>2</v>
      </c>
      <c r="F9" s="73" t="s">
        <v>41</v>
      </c>
      <c r="G9" s="67">
        <v>109</v>
      </c>
      <c r="H9" s="69">
        <f t="shared" ref="H9:H14" si="0">F9*G9</f>
        <v>18.202999999999999</v>
      </c>
      <c r="K9" s="3">
        <v>12710</v>
      </c>
      <c r="L9" s="100" t="s">
        <v>2</v>
      </c>
      <c r="M9" s="73" t="s">
        <v>41</v>
      </c>
      <c r="N9" s="67">
        <v>58</v>
      </c>
      <c r="O9" s="68">
        <f t="shared" ref="O9:O14" si="1">M9*N9</f>
        <v>9.6859999999999999</v>
      </c>
      <c r="P9" s="2"/>
    </row>
    <row r="10" spans="1:16">
      <c r="A10" s="2"/>
      <c r="B10" s="2"/>
      <c r="C10" s="10" t="s">
        <v>0</v>
      </c>
      <c r="D10" s="3">
        <v>12712</v>
      </c>
      <c r="E10" s="5" t="s">
        <v>3</v>
      </c>
      <c r="F10" s="73" t="s">
        <v>42</v>
      </c>
      <c r="G10" s="67">
        <v>83</v>
      </c>
      <c r="H10" s="69">
        <f t="shared" si="0"/>
        <v>34.86</v>
      </c>
      <c r="K10" s="3">
        <v>12712</v>
      </c>
      <c r="L10" s="100" t="s">
        <v>3</v>
      </c>
      <c r="M10" s="73" t="s">
        <v>42</v>
      </c>
      <c r="N10" s="67">
        <v>38</v>
      </c>
      <c r="O10" s="68">
        <f t="shared" si="1"/>
        <v>15.959999999999999</v>
      </c>
      <c r="P10" s="2"/>
    </row>
    <row r="11" spans="1:16">
      <c r="A11" s="2"/>
      <c r="B11" s="2"/>
      <c r="C11" s="10" t="s">
        <v>0</v>
      </c>
      <c r="D11" s="3">
        <v>12709</v>
      </c>
      <c r="E11" s="5" t="s">
        <v>4</v>
      </c>
      <c r="F11" s="73" t="s">
        <v>42</v>
      </c>
      <c r="G11" s="67">
        <v>190</v>
      </c>
      <c r="H11" s="69">
        <f t="shared" si="0"/>
        <v>79.8</v>
      </c>
      <c r="K11" s="3">
        <v>12709</v>
      </c>
      <c r="L11" s="100" t="s">
        <v>4</v>
      </c>
      <c r="M11" s="73" t="s">
        <v>42</v>
      </c>
      <c r="N11" s="67">
        <v>74</v>
      </c>
      <c r="O11" s="68">
        <f t="shared" si="1"/>
        <v>31.08</v>
      </c>
      <c r="P11" s="2"/>
    </row>
    <row r="12" spans="1:16">
      <c r="A12" s="2"/>
      <c r="B12" s="2"/>
      <c r="C12" s="10" t="s">
        <v>0</v>
      </c>
      <c r="D12" s="3">
        <v>12706</v>
      </c>
      <c r="E12" s="5" t="s">
        <v>5</v>
      </c>
      <c r="F12" s="73" t="s">
        <v>43</v>
      </c>
      <c r="G12" s="67">
        <v>69</v>
      </c>
      <c r="H12" s="69">
        <f t="shared" si="0"/>
        <v>20.285999999999998</v>
      </c>
      <c r="K12" s="3">
        <v>12706</v>
      </c>
      <c r="L12" s="100" t="s">
        <v>5</v>
      </c>
      <c r="M12" s="73" t="s">
        <v>43</v>
      </c>
      <c r="N12" s="67">
        <v>67</v>
      </c>
      <c r="O12" s="68">
        <f t="shared" si="1"/>
        <v>19.698</v>
      </c>
      <c r="P12" s="2"/>
    </row>
    <row r="13" spans="1:16">
      <c r="A13" s="2"/>
      <c r="B13" s="2"/>
      <c r="C13" s="10" t="s">
        <v>0</v>
      </c>
      <c r="D13" s="3">
        <v>12708</v>
      </c>
      <c r="E13" s="5" t="s">
        <v>6</v>
      </c>
      <c r="F13" s="73">
        <v>0.29399999999999998</v>
      </c>
      <c r="G13" s="67">
        <v>149</v>
      </c>
      <c r="H13" s="69">
        <f t="shared" si="0"/>
        <v>43.805999999999997</v>
      </c>
      <c r="K13" s="3">
        <v>12708</v>
      </c>
      <c r="L13" s="100" t="s">
        <v>6</v>
      </c>
      <c r="M13" s="73">
        <v>0.29399999999999998</v>
      </c>
      <c r="N13" s="67">
        <v>87</v>
      </c>
      <c r="O13" s="68">
        <f t="shared" si="1"/>
        <v>25.577999999999999</v>
      </c>
      <c r="P13" s="2"/>
    </row>
    <row r="14" spans="1:16">
      <c r="A14" s="2"/>
      <c r="B14" s="2"/>
      <c r="C14" s="10" t="s">
        <v>0</v>
      </c>
      <c r="D14" s="3">
        <v>12707</v>
      </c>
      <c r="E14" s="5" t="s">
        <v>7</v>
      </c>
      <c r="F14" s="73">
        <v>0.29399999999999998</v>
      </c>
      <c r="G14" s="67">
        <v>114</v>
      </c>
      <c r="H14" s="69">
        <f t="shared" si="0"/>
        <v>33.515999999999998</v>
      </c>
      <c r="K14" s="3">
        <v>12707</v>
      </c>
      <c r="L14" s="100" t="s">
        <v>7</v>
      </c>
      <c r="M14" s="73">
        <v>0.29399999999999998</v>
      </c>
      <c r="N14" s="67">
        <v>40</v>
      </c>
      <c r="O14" s="68">
        <f t="shared" si="1"/>
        <v>11.76</v>
      </c>
      <c r="P14" s="2"/>
    </row>
    <row r="15" spans="1:16" ht="15.75" thickBot="1">
      <c r="A15" s="2"/>
      <c r="B15" s="2"/>
      <c r="C15" s="8"/>
      <c r="D15" s="1"/>
      <c r="E15" s="2"/>
      <c r="G15" s="74" t="s">
        <v>46</v>
      </c>
      <c r="H15" s="75">
        <f>SUM(H8:H14)</f>
        <v>255.85499999999999</v>
      </c>
      <c r="K15" s="1"/>
      <c r="L15" s="2"/>
      <c r="M15" s="25"/>
      <c r="N15" s="74" t="s">
        <v>46</v>
      </c>
      <c r="O15" s="75">
        <f>SUM(O8:O14)</f>
        <v>142.31899999999999</v>
      </c>
      <c r="P15" s="2"/>
    </row>
    <row r="16" spans="1:16" ht="15.75" thickBot="1">
      <c r="G16" s="79" t="s">
        <v>40</v>
      </c>
      <c r="H16" s="76">
        <f>H15*16%</f>
        <v>40.936799999999998</v>
      </c>
      <c r="K16" s="2"/>
      <c r="L16" s="2"/>
      <c r="M16" s="25"/>
      <c r="N16" s="79" t="s">
        <v>40</v>
      </c>
      <c r="O16" s="94">
        <f>O15*16%</f>
        <v>22.771039999999999</v>
      </c>
      <c r="P16" s="2"/>
    </row>
    <row r="17" spans="4:16" ht="30.75" thickBot="1">
      <c r="G17" s="78" t="s">
        <v>47</v>
      </c>
      <c r="H17" s="77">
        <f>H15+H16</f>
        <v>296.79179999999997</v>
      </c>
      <c r="K17" s="2"/>
      <c r="L17" s="2"/>
      <c r="M17" s="25"/>
      <c r="N17" s="78" t="s">
        <v>47</v>
      </c>
      <c r="O17" s="77">
        <f>O15+O16</f>
        <v>165.09003999999999</v>
      </c>
      <c r="P17" s="2"/>
    </row>
    <row r="18" spans="4:16">
      <c r="G18" s="64"/>
      <c r="K18" s="2"/>
      <c r="L18" s="2"/>
      <c r="M18" s="25"/>
      <c r="N18" s="64"/>
      <c r="O18" s="26"/>
      <c r="P18" s="2"/>
    </row>
    <row r="21" spans="4:16">
      <c r="F21" s="86"/>
      <c r="G21" s="30"/>
    </row>
    <row r="22" spans="4:16">
      <c r="F22" s="86"/>
      <c r="G22" s="30"/>
    </row>
    <row r="23" spans="4:16" ht="21">
      <c r="D23" s="2"/>
      <c r="E23" s="34" t="s">
        <v>13</v>
      </c>
      <c r="F23" s="87"/>
      <c r="G23" s="30"/>
      <c r="H23" s="48"/>
      <c r="K23" s="89"/>
      <c r="L23" s="113" t="s">
        <v>13</v>
      </c>
      <c r="M23" s="108"/>
      <c r="N23" s="109"/>
      <c r="O23" s="48"/>
      <c r="P23" s="2"/>
    </row>
    <row r="24" spans="4:16" ht="22.5">
      <c r="D24" s="2"/>
      <c r="E24" s="65" t="s">
        <v>49</v>
      </c>
      <c r="F24" s="88"/>
      <c r="G24" s="30"/>
      <c r="H24" s="63"/>
      <c r="K24" s="89"/>
      <c r="L24" s="110" t="s">
        <v>51</v>
      </c>
      <c r="M24" s="111"/>
      <c r="N24" s="112"/>
      <c r="O24" s="63"/>
      <c r="P24" s="2"/>
    </row>
    <row r="25" spans="4:16" ht="45">
      <c r="D25" s="13" t="s">
        <v>8</v>
      </c>
      <c r="E25" s="7" t="s">
        <v>21</v>
      </c>
      <c r="F25" s="80" t="s">
        <v>44</v>
      </c>
      <c r="G25" s="81" t="s">
        <v>45</v>
      </c>
      <c r="H25" s="68" t="s">
        <v>11</v>
      </c>
      <c r="K25" s="96" t="s">
        <v>8</v>
      </c>
      <c r="L25" s="97" t="s">
        <v>21</v>
      </c>
      <c r="M25" s="106" t="s">
        <v>44</v>
      </c>
      <c r="N25" s="99" t="s">
        <v>45</v>
      </c>
      <c r="O25" s="101" t="s">
        <v>11</v>
      </c>
      <c r="P25" s="2"/>
    </row>
    <row r="26" spans="4:16">
      <c r="D26" s="3">
        <v>12711</v>
      </c>
      <c r="E26" s="5" t="s">
        <v>1</v>
      </c>
      <c r="F26" s="82" t="s">
        <v>41</v>
      </c>
      <c r="G26" s="83">
        <v>97</v>
      </c>
      <c r="H26" s="69">
        <f>F26*G26</f>
        <v>16.199000000000002</v>
      </c>
      <c r="K26" s="3">
        <v>12711</v>
      </c>
      <c r="L26" s="100" t="s">
        <v>1</v>
      </c>
      <c r="M26" s="107" t="s">
        <v>41</v>
      </c>
      <c r="N26" s="67">
        <v>55</v>
      </c>
      <c r="O26" s="102">
        <f>M26*N26</f>
        <v>9.1850000000000005</v>
      </c>
      <c r="P26" s="2"/>
    </row>
    <row r="27" spans="4:16">
      <c r="D27" s="3">
        <v>12710</v>
      </c>
      <c r="E27" s="5" t="s">
        <v>2</v>
      </c>
      <c r="F27" s="82" t="s">
        <v>41</v>
      </c>
      <c r="G27" s="83">
        <v>74</v>
      </c>
      <c r="H27" s="69">
        <f t="shared" ref="H27:H32" si="2">F27*G27</f>
        <v>12.358000000000001</v>
      </c>
      <c r="K27" s="3">
        <v>12710</v>
      </c>
      <c r="L27" s="100" t="s">
        <v>2</v>
      </c>
      <c r="M27" s="107" t="s">
        <v>41</v>
      </c>
      <c r="N27" s="67">
        <v>55</v>
      </c>
      <c r="O27" s="102">
        <f t="shared" ref="O27:O32" si="3">M27*N27</f>
        <v>9.1850000000000005</v>
      </c>
      <c r="P27" s="2"/>
    </row>
    <row r="28" spans="4:16">
      <c r="D28" s="3">
        <v>12712</v>
      </c>
      <c r="E28" s="5" t="s">
        <v>3</v>
      </c>
      <c r="F28" s="82" t="s">
        <v>42</v>
      </c>
      <c r="G28" s="83">
        <v>56</v>
      </c>
      <c r="H28" s="69">
        <f t="shared" si="2"/>
        <v>23.52</v>
      </c>
      <c r="K28" s="3">
        <v>12712</v>
      </c>
      <c r="L28" s="100" t="s">
        <v>3</v>
      </c>
      <c r="M28" s="107" t="s">
        <v>42</v>
      </c>
      <c r="N28" s="67">
        <v>10</v>
      </c>
      <c r="O28" s="102">
        <f t="shared" si="3"/>
        <v>4.2</v>
      </c>
      <c r="P28" s="2"/>
    </row>
    <row r="29" spans="4:16">
      <c r="D29" s="3">
        <v>12709</v>
      </c>
      <c r="E29" s="5" t="s">
        <v>4</v>
      </c>
      <c r="F29" s="82" t="s">
        <v>42</v>
      </c>
      <c r="G29" s="83">
        <v>85</v>
      </c>
      <c r="H29" s="69">
        <f t="shared" si="2"/>
        <v>35.699999999999996</v>
      </c>
      <c r="K29" s="3">
        <v>12709</v>
      </c>
      <c r="L29" s="100" t="s">
        <v>4</v>
      </c>
      <c r="M29" s="107" t="s">
        <v>42</v>
      </c>
      <c r="N29" s="67">
        <v>113</v>
      </c>
      <c r="O29" s="102">
        <f t="shared" si="3"/>
        <v>47.46</v>
      </c>
      <c r="P29" s="2"/>
    </row>
    <row r="30" spans="4:16">
      <c r="D30" s="3">
        <v>12706</v>
      </c>
      <c r="E30" s="5" t="s">
        <v>5</v>
      </c>
      <c r="F30" s="82" t="s">
        <v>43</v>
      </c>
      <c r="G30" s="83">
        <v>43</v>
      </c>
      <c r="H30" s="69">
        <f t="shared" si="2"/>
        <v>12.641999999999999</v>
      </c>
      <c r="K30" s="3">
        <v>12706</v>
      </c>
      <c r="L30" s="100" t="s">
        <v>5</v>
      </c>
      <c r="M30" s="107" t="s">
        <v>43</v>
      </c>
      <c r="N30" s="67">
        <v>65</v>
      </c>
      <c r="O30" s="102">
        <f t="shared" si="3"/>
        <v>19.11</v>
      </c>
      <c r="P30" s="2"/>
    </row>
    <row r="31" spans="4:16">
      <c r="D31" s="3">
        <v>12708</v>
      </c>
      <c r="E31" s="5" t="s">
        <v>6</v>
      </c>
      <c r="F31" s="82">
        <v>0.29399999999999998</v>
      </c>
      <c r="G31" s="83">
        <v>64</v>
      </c>
      <c r="H31" s="69">
        <f t="shared" si="2"/>
        <v>18.815999999999999</v>
      </c>
      <c r="K31" s="3">
        <v>12708</v>
      </c>
      <c r="L31" s="100" t="s">
        <v>6</v>
      </c>
      <c r="M31" s="107">
        <v>0.29399999999999998</v>
      </c>
      <c r="N31" s="67">
        <v>69</v>
      </c>
      <c r="O31" s="102">
        <f t="shared" si="3"/>
        <v>20.285999999999998</v>
      </c>
      <c r="P31" s="2"/>
    </row>
    <row r="32" spans="4:16">
      <c r="D32" s="3">
        <v>12707</v>
      </c>
      <c r="E32" s="5" t="s">
        <v>7</v>
      </c>
      <c r="F32" s="82">
        <v>0.29399999999999998</v>
      </c>
      <c r="G32" s="83">
        <v>41</v>
      </c>
      <c r="H32" s="69">
        <f t="shared" si="2"/>
        <v>12.053999999999998</v>
      </c>
      <c r="K32" s="3">
        <v>12707</v>
      </c>
      <c r="L32" s="100" t="s">
        <v>7</v>
      </c>
      <c r="M32" s="107">
        <v>0.29399999999999998</v>
      </c>
      <c r="N32" s="67">
        <v>34</v>
      </c>
      <c r="O32" s="102">
        <f t="shared" si="3"/>
        <v>9.9959999999999987</v>
      </c>
      <c r="P32" s="2"/>
    </row>
    <row r="33" spans="4:16" ht="15.75" thickBot="1">
      <c r="D33" s="1"/>
      <c r="E33" s="2"/>
      <c r="F33" s="84"/>
      <c r="G33" s="85" t="s">
        <v>46</v>
      </c>
      <c r="H33" s="75">
        <f>SUM(H26:H32)</f>
        <v>131.28899999999999</v>
      </c>
      <c r="K33" s="1"/>
      <c r="L33" s="2"/>
      <c r="M33" s="25"/>
      <c r="N33" s="74" t="s">
        <v>46</v>
      </c>
      <c r="O33" s="103">
        <f>SUM(O26:O32)</f>
        <v>119.422</v>
      </c>
      <c r="P33" s="2"/>
    </row>
    <row r="34" spans="4:16" ht="15.75" thickBot="1">
      <c r="D34" s="2"/>
      <c r="E34" s="2"/>
      <c r="G34" s="79" t="s">
        <v>40</v>
      </c>
      <c r="H34" s="76">
        <f>H33*16%</f>
        <v>21.006239999999998</v>
      </c>
      <c r="K34" s="2"/>
      <c r="L34" s="2"/>
      <c r="M34" s="25"/>
      <c r="N34" s="79" t="s">
        <v>40</v>
      </c>
      <c r="O34" s="104">
        <f>O33*16%</f>
        <v>19.107520000000001</v>
      </c>
      <c r="P34" s="2"/>
    </row>
    <row r="35" spans="4:16" ht="30.75" thickBot="1">
      <c r="D35" s="2"/>
      <c r="E35" s="2"/>
      <c r="G35" s="78" t="s">
        <v>47</v>
      </c>
      <c r="H35" s="77">
        <f>H33+H34</f>
        <v>152.29523999999998</v>
      </c>
      <c r="K35" s="2"/>
      <c r="L35" s="2"/>
      <c r="M35" s="25"/>
      <c r="N35" s="78" t="s">
        <v>47</v>
      </c>
      <c r="O35" s="105">
        <f>O33+O34</f>
        <v>138.52951999999999</v>
      </c>
      <c r="P35" s="2"/>
    </row>
    <row r="36" spans="4:16">
      <c r="D36" s="2"/>
      <c r="E36" s="2"/>
      <c r="G36" s="64"/>
      <c r="K36" s="2"/>
      <c r="L36" s="2"/>
      <c r="M36" s="25"/>
      <c r="N36" s="64"/>
      <c r="O36" s="26"/>
      <c r="P36" s="2"/>
    </row>
    <row r="43" spans="4:16" ht="21">
      <c r="D43" s="89"/>
      <c r="E43" s="113" t="s">
        <v>13</v>
      </c>
      <c r="F43" s="108"/>
      <c r="G43" s="109"/>
      <c r="H43" s="48"/>
      <c r="I43" s="2"/>
    </row>
    <row r="44" spans="4:16" ht="23.25" thickBot="1">
      <c r="D44" s="89"/>
      <c r="E44" s="110" t="s">
        <v>52</v>
      </c>
      <c r="F44" s="111"/>
      <c r="G44" s="112"/>
      <c r="H44" s="63"/>
      <c r="I44" s="2"/>
    </row>
    <row r="45" spans="4:16" ht="50.25" thickBot="1">
      <c r="D45" s="96" t="s">
        <v>8</v>
      </c>
      <c r="E45" s="97" t="s">
        <v>21</v>
      </c>
      <c r="F45" s="106" t="s">
        <v>44</v>
      </c>
      <c r="G45" s="99" t="s">
        <v>45</v>
      </c>
      <c r="H45" s="101" t="s">
        <v>11</v>
      </c>
      <c r="I45" s="2"/>
      <c r="K45" s="89"/>
      <c r="L45" s="120" t="s">
        <v>54</v>
      </c>
      <c r="M45" s="122"/>
      <c r="N45" s="112"/>
      <c r="O45" s="63"/>
    </row>
    <row r="46" spans="4:16" ht="30">
      <c r="D46" s="3">
        <v>12711</v>
      </c>
      <c r="E46" s="100" t="s">
        <v>1</v>
      </c>
      <c r="F46" s="107" t="s">
        <v>41</v>
      </c>
      <c r="G46" s="67">
        <v>24</v>
      </c>
      <c r="H46" s="102">
        <f>F46*G46</f>
        <v>4.008</v>
      </c>
      <c r="I46" s="2"/>
      <c r="K46" s="96" t="s">
        <v>8</v>
      </c>
      <c r="L46" s="97" t="s">
        <v>21</v>
      </c>
      <c r="M46" s="121" t="s">
        <v>44</v>
      </c>
      <c r="N46" s="99" t="s">
        <v>45</v>
      </c>
      <c r="O46" s="115" t="s">
        <v>11</v>
      </c>
    </row>
    <row r="47" spans="4:16">
      <c r="D47" s="3">
        <v>12710</v>
      </c>
      <c r="E47" s="100" t="s">
        <v>2</v>
      </c>
      <c r="F47" s="107" t="s">
        <v>41</v>
      </c>
      <c r="G47" s="67">
        <v>49</v>
      </c>
      <c r="H47" s="102">
        <f t="shared" ref="H47:H52" si="4">F47*G47</f>
        <v>8.1829999999999998</v>
      </c>
      <c r="I47" s="2"/>
      <c r="K47" s="3">
        <v>12711</v>
      </c>
      <c r="L47" s="100" t="s">
        <v>1</v>
      </c>
      <c r="M47" s="114">
        <v>0.17</v>
      </c>
      <c r="N47" s="67">
        <v>4</v>
      </c>
      <c r="O47" s="116">
        <f>+M47*N47</f>
        <v>0.68</v>
      </c>
    </row>
    <row r="48" spans="4:16">
      <c r="D48" s="3">
        <v>12712</v>
      </c>
      <c r="E48" s="100" t="s">
        <v>3</v>
      </c>
      <c r="F48" s="107" t="s">
        <v>42</v>
      </c>
      <c r="G48" s="67">
        <v>5</v>
      </c>
      <c r="H48" s="102">
        <f t="shared" si="4"/>
        <v>2.1</v>
      </c>
      <c r="I48" s="2"/>
      <c r="K48" s="3">
        <v>12710</v>
      </c>
      <c r="L48" s="100" t="s">
        <v>2</v>
      </c>
      <c r="M48" s="114">
        <v>0.17</v>
      </c>
      <c r="N48" s="67">
        <v>32</v>
      </c>
      <c r="O48" s="116">
        <f t="shared" ref="O48:O53" si="5">+M48*N48</f>
        <v>5.44</v>
      </c>
    </row>
    <row r="49" spans="4:15">
      <c r="D49" s="3">
        <v>12709</v>
      </c>
      <c r="E49" s="100" t="s">
        <v>4</v>
      </c>
      <c r="F49" s="107" t="s">
        <v>42</v>
      </c>
      <c r="G49" s="67">
        <v>40</v>
      </c>
      <c r="H49" s="102">
        <f t="shared" si="4"/>
        <v>16.8</v>
      </c>
      <c r="I49" s="2"/>
      <c r="K49" s="3">
        <v>12712</v>
      </c>
      <c r="L49" s="100" t="s">
        <v>3</v>
      </c>
      <c r="M49" s="114" t="s">
        <v>42</v>
      </c>
      <c r="N49" s="67">
        <v>6</v>
      </c>
      <c r="O49" s="116">
        <f t="shared" si="5"/>
        <v>2.52</v>
      </c>
    </row>
    <row r="50" spans="4:15">
      <c r="D50" s="3">
        <v>12706</v>
      </c>
      <c r="E50" s="100" t="s">
        <v>5</v>
      </c>
      <c r="F50" s="107" t="s">
        <v>43</v>
      </c>
      <c r="G50" s="67">
        <v>38</v>
      </c>
      <c r="H50" s="102">
        <f t="shared" si="4"/>
        <v>11.171999999999999</v>
      </c>
      <c r="I50" s="2"/>
      <c r="K50" s="3">
        <v>12709</v>
      </c>
      <c r="L50" s="100" t="s">
        <v>4</v>
      </c>
      <c r="M50" s="114" t="s">
        <v>42</v>
      </c>
      <c r="N50" s="67">
        <v>1</v>
      </c>
      <c r="O50" s="116">
        <f t="shared" si="5"/>
        <v>0.42</v>
      </c>
    </row>
    <row r="51" spans="4:15">
      <c r="D51" s="3">
        <v>12708</v>
      </c>
      <c r="E51" s="100" t="s">
        <v>6</v>
      </c>
      <c r="F51" s="107">
        <v>0.29399999999999998</v>
      </c>
      <c r="G51" s="67">
        <v>26</v>
      </c>
      <c r="H51" s="102">
        <f t="shared" si="4"/>
        <v>7.6439999999999992</v>
      </c>
      <c r="I51" s="2"/>
      <c r="K51" s="3">
        <v>12706</v>
      </c>
      <c r="L51" s="100" t="s">
        <v>5</v>
      </c>
      <c r="M51" s="114">
        <v>0.28999999999999998</v>
      </c>
      <c r="N51" s="67">
        <v>39</v>
      </c>
      <c r="O51" s="116">
        <f t="shared" si="5"/>
        <v>11.309999999999999</v>
      </c>
    </row>
    <row r="52" spans="4:15">
      <c r="D52" s="3">
        <v>12707</v>
      </c>
      <c r="E52" s="100" t="s">
        <v>7</v>
      </c>
      <c r="F52" s="107">
        <v>0.29399999999999998</v>
      </c>
      <c r="G52" s="67">
        <v>58</v>
      </c>
      <c r="H52" s="102">
        <f t="shared" si="4"/>
        <v>17.052</v>
      </c>
      <c r="I52" s="2"/>
      <c r="K52" s="3">
        <v>12708</v>
      </c>
      <c r="L52" s="100" t="s">
        <v>6</v>
      </c>
      <c r="M52" s="114">
        <v>0.28999999999999998</v>
      </c>
      <c r="N52" s="67">
        <v>28</v>
      </c>
      <c r="O52" s="116">
        <f t="shared" si="5"/>
        <v>8.1199999999999992</v>
      </c>
    </row>
    <row r="53" spans="4:15" ht="15.75" thickBot="1">
      <c r="D53" s="1"/>
      <c r="E53" s="2"/>
      <c r="G53" s="74" t="s">
        <v>46</v>
      </c>
      <c r="H53" s="103">
        <f>SUM(H46:H52)</f>
        <v>66.959000000000003</v>
      </c>
      <c r="I53" s="2"/>
      <c r="K53" s="3">
        <v>12707</v>
      </c>
      <c r="L53" s="100" t="s">
        <v>7</v>
      </c>
      <c r="M53" s="114">
        <v>0.28999999999999998</v>
      </c>
      <c r="N53" s="67">
        <v>24</v>
      </c>
      <c r="O53" s="116">
        <f t="shared" si="5"/>
        <v>6.9599999999999991</v>
      </c>
    </row>
    <row r="54" spans="4:15" ht="15.75" thickBot="1">
      <c r="D54" s="2"/>
      <c r="E54" s="2"/>
      <c r="G54" s="79" t="s">
        <v>40</v>
      </c>
      <c r="H54" s="104">
        <f>H53*16%</f>
        <v>10.71344</v>
      </c>
      <c r="I54" s="2"/>
      <c r="K54" s="1"/>
      <c r="L54" s="2"/>
      <c r="M54" s="25"/>
      <c r="N54" s="74" t="s">
        <v>46</v>
      </c>
      <c r="O54" s="117">
        <f>SUM(O47:O53)</f>
        <v>35.449999999999996</v>
      </c>
    </row>
    <row r="55" spans="4:15" ht="30.75" thickBot="1">
      <c r="D55" s="2"/>
      <c r="E55" s="2"/>
      <c r="G55" s="78" t="s">
        <v>47</v>
      </c>
      <c r="H55" s="105">
        <f>H53+H54</f>
        <v>77.672440000000009</v>
      </c>
      <c r="I55" s="2"/>
      <c r="K55" s="2"/>
      <c r="L55" s="2"/>
      <c r="M55" s="25"/>
      <c r="N55" s="79" t="s">
        <v>40</v>
      </c>
      <c r="O55" s="118">
        <f>+O54*16%</f>
        <v>5.6719999999999997</v>
      </c>
    </row>
    <row r="56" spans="4:15" ht="30.75" thickBot="1">
      <c r="D56" s="2"/>
      <c r="E56" s="2"/>
      <c r="G56" s="64"/>
      <c r="I56" s="2"/>
      <c r="K56" s="2"/>
      <c r="L56" s="2"/>
      <c r="M56" s="25"/>
      <c r="N56" s="78" t="s">
        <v>47</v>
      </c>
      <c r="O56" s="119">
        <f>SUM(O54:O55)</f>
        <v>41.121999999999993</v>
      </c>
    </row>
    <row r="66" spans="4:8" ht="22.5">
      <c r="D66" s="89"/>
      <c r="E66" s="110" t="s">
        <v>53</v>
      </c>
      <c r="F66" s="111"/>
      <c r="G66" s="112"/>
      <c r="H66" s="63"/>
    </row>
    <row r="67" spans="4:8" ht="45">
      <c r="D67" s="96" t="s">
        <v>8</v>
      </c>
      <c r="E67" s="97" t="s">
        <v>21</v>
      </c>
      <c r="F67" s="106" t="s">
        <v>44</v>
      </c>
      <c r="G67" s="99" t="s">
        <v>45</v>
      </c>
      <c r="H67" s="101" t="s">
        <v>11</v>
      </c>
    </row>
    <row r="68" spans="4:8">
      <c r="D68" s="3">
        <v>12711</v>
      </c>
      <c r="E68" s="100" t="s">
        <v>1</v>
      </c>
      <c r="F68" s="107">
        <v>0.17</v>
      </c>
      <c r="G68" s="67">
        <v>41</v>
      </c>
      <c r="H68" s="102">
        <f>+F68*G68</f>
        <v>6.9700000000000006</v>
      </c>
    </row>
    <row r="69" spans="4:8">
      <c r="D69" s="3">
        <v>12710</v>
      </c>
      <c r="E69" s="100" t="s">
        <v>2</v>
      </c>
      <c r="F69" s="107">
        <v>0.17</v>
      </c>
      <c r="G69" s="67">
        <v>89</v>
      </c>
      <c r="H69" s="102">
        <f t="shared" ref="H69:H74" si="6">+F69*G69</f>
        <v>15.13</v>
      </c>
    </row>
    <row r="70" spans="4:8">
      <c r="D70" s="3">
        <v>12712</v>
      </c>
      <c r="E70" s="100" t="s">
        <v>3</v>
      </c>
      <c r="F70" s="107" t="s">
        <v>42</v>
      </c>
      <c r="G70" s="67">
        <v>8</v>
      </c>
      <c r="H70" s="102">
        <f t="shared" si="6"/>
        <v>3.36</v>
      </c>
    </row>
    <row r="71" spans="4:8">
      <c r="D71" s="3">
        <v>12709</v>
      </c>
      <c r="E71" s="100" t="s">
        <v>4</v>
      </c>
      <c r="F71" s="107" t="s">
        <v>42</v>
      </c>
      <c r="G71" s="67">
        <v>2</v>
      </c>
      <c r="H71" s="102">
        <f t="shared" si="6"/>
        <v>0.84</v>
      </c>
    </row>
    <row r="72" spans="4:8">
      <c r="D72" s="3">
        <v>12706</v>
      </c>
      <c r="E72" s="100" t="s">
        <v>5</v>
      </c>
      <c r="F72" s="107">
        <v>0.28999999999999998</v>
      </c>
      <c r="G72" s="67">
        <v>113</v>
      </c>
      <c r="H72" s="102">
        <f t="shared" si="6"/>
        <v>32.769999999999996</v>
      </c>
    </row>
    <row r="73" spans="4:8">
      <c r="D73" s="3">
        <v>12708</v>
      </c>
      <c r="E73" s="100" t="s">
        <v>6</v>
      </c>
      <c r="F73" s="107">
        <v>0.28999999999999998</v>
      </c>
      <c r="G73" s="67">
        <v>75</v>
      </c>
      <c r="H73" s="102">
        <f t="shared" si="6"/>
        <v>21.75</v>
      </c>
    </row>
    <row r="74" spans="4:8">
      <c r="D74" s="3">
        <v>12707</v>
      </c>
      <c r="E74" s="100" t="s">
        <v>7</v>
      </c>
      <c r="F74" s="107">
        <v>0.28999999999999998</v>
      </c>
      <c r="G74" s="67">
        <v>95</v>
      </c>
      <c r="H74" s="102">
        <f t="shared" si="6"/>
        <v>27.549999999999997</v>
      </c>
    </row>
    <row r="75" spans="4:8" ht="15.75" thickBot="1">
      <c r="D75" s="1"/>
      <c r="E75" s="2"/>
      <c r="G75" s="74" t="s">
        <v>46</v>
      </c>
      <c r="H75" s="103">
        <f>SUM(H68:H74)</f>
        <v>108.36999999999999</v>
      </c>
    </row>
    <row r="76" spans="4:8" ht="15.75" thickBot="1">
      <c r="D76" s="2"/>
      <c r="E76" s="2"/>
      <c r="G76" s="79" t="s">
        <v>40</v>
      </c>
      <c r="H76" s="104">
        <f>+H75*16%</f>
        <v>17.339199999999998</v>
      </c>
    </row>
    <row r="77" spans="4:8" ht="30.75" thickBot="1">
      <c r="D77" s="2"/>
      <c r="E77" s="2"/>
      <c r="G77" s="78" t="s">
        <v>47</v>
      </c>
      <c r="H77" s="105">
        <f>SUM(H75:H76)</f>
        <v>125.70919999999998</v>
      </c>
    </row>
    <row r="82" spans="4:10">
      <c r="E82" s="123" t="s">
        <v>55</v>
      </c>
    </row>
    <row r="83" spans="4:10" ht="45">
      <c r="D83" s="96" t="s">
        <v>8</v>
      </c>
      <c r="E83" s="97" t="s">
        <v>21</v>
      </c>
      <c r="F83" s="106" t="s">
        <v>44</v>
      </c>
      <c r="G83" s="99" t="s">
        <v>45</v>
      </c>
      <c r="H83" s="101" t="s">
        <v>11</v>
      </c>
    </row>
    <row r="84" spans="4:10">
      <c r="D84" s="3">
        <v>12711</v>
      </c>
      <c r="E84" s="100" t="s">
        <v>1</v>
      </c>
      <c r="F84" s="107">
        <v>0.17</v>
      </c>
      <c r="G84" s="67">
        <v>17</v>
      </c>
      <c r="H84" s="102">
        <f>+F84*G84</f>
        <v>2.89</v>
      </c>
    </row>
    <row r="85" spans="4:10">
      <c r="D85" s="3">
        <v>12710</v>
      </c>
      <c r="E85" s="100" t="s">
        <v>2</v>
      </c>
      <c r="F85" s="107">
        <v>0.17</v>
      </c>
      <c r="G85" s="67">
        <v>19</v>
      </c>
      <c r="H85" s="102">
        <f t="shared" ref="H85:H90" si="7">+F85*G85</f>
        <v>3.2300000000000004</v>
      </c>
    </row>
    <row r="86" spans="4:10">
      <c r="D86" s="3">
        <v>12712</v>
      </c>
      <c r="E86" s="100" t="s">
        <v>3</v>
      </c>
      <c r="F86" s="107" t="s">
        <v>42</v>
      </c>
      <c r="G86" s="67">
        <v>3</v>
      </c>
      <c r="H86" s="102">
        <f t="shared" si="7"/>
        <v>1.26</v>
      </c>
    </row>
    <row r="87" spans="4:10">
      <c r="D87" s="3">
        <v>12709</v>
      </c>
      <c r="E87" s="100" t="s">
        <v>4</v>
      </c>
      <c r="F87" s="107" t="s">
        <v>42</v>
      </c>
      <c r="G87" s="67">
        <v>3</v>
      </c>
      <c r="H87" s="102">
        <f t="shared" si="7"/>
        <v>1.26</v>
      </c>
    </row>
    <row r="88" spans="4:10">
      <c r="D88" s="3">
        <v>12706</v>
      </c>
      <c r="E88" s="100" t="s">
        <v>5</v>
      </c>
      <c r="F88" s="107">
        <v>0.28999999999999998</v>
      </c>
      <c r="G88" s="67">
        <v>53</v>
      </c>
      <c r="H88" s="102">
        <f t="shared" si="7"/>
        <v>15.37</v>
      </c>
    </row>
    <row r="89" spans="4:10">
      <c r="D89" s="3">
        <v>12708</v>
      </c>
      <c r="E89" s="100" t="s">
        <v>6</v>
      </c>
      <c r="F89" s="107">
        <v>0.28999999999999998</v>
      </c>
      <c r="G89" s="67">
        <v>21</v>
      </c>
      <c r="H89" s="102">
        <f t="shared" si="7"/>
        <v>6.09</v>
      </c>
    </row>
    <row r="90" spans="4:10">
      <c r="D90" s="3">
        <v>12707</v>
      </c>
      <c r="E90" s="100" t="s">
        <v>7</v>
      </c>
      <c r="F90" s="107">
        <v>0.28999999999999998</v>
      </c>
      <c r="G90" s="67">
        <v>51</v>
      </c>
      <c r="H90" s="102">
        <f t="shared" si="7"/>
        <v>14.79</v>
      </c>
    </row>
    <row r="91" spans="4:10" ht="15.75" thickBot="1">
      <c r="D91" s="1"/>
      <c r="E91" s="2"/>
      <c r="G91" s="74" t="s">
        <v>46</v>
      </c>
      <c r="H91" s="103">
        <f>SUM(H84:H90)</f>
        <v>44.89</v>
      </c>
    </row>
    <row r="92" spans="4:10" ht="15.75" thickBot="1">
      <c r="D92" s="2"/>
      <c r="E92" s="2"/>
      <c r="G92" s="79" t="s">
        <v>40</v>
      </c>
      <c r="H92" s="104">
        <f>+H91*16%</f>
        <v>7.1824000000000003</v>
      </c>
      <c r="J92" s="26"/>
    </row>
    <row r="93" spans="4:10" ht="30.75" thickBot="1">
      <c r="D93" s="2"/>
      <c r="E93" s="2"/>
      <c r="G93" s="78" t="s">
        <v>47</v>
      </c>
      <c r="H93" s="105">
        <f>SUM(H91:H92)</f>
        <v>52.072400000000002</v>
      </c>
    </row>
  </sheetData>
  <pageMargins left="0.7" right="0.7" top="0.75" bottom="0.75" header="0.3" footer="0.3"/>
  <pageSetup paperSize="9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8" sqref="G28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Tesoreria-12</dc:creator>
  <cp:lastModifiedBy>Tesoreria-12</cp:lastModifiedBy>
  <cp:lastPrinted>2021-10-27T17:55:56Z</cp:lastPrinted>
  <dcterms:created xsi:type="dcterms:W3CDTF">2021-01-05T16:23:04Z</dcterms:created>
  <dcterms:modified xsi:type="dcterms:W3CDTF">2021-10-29T15:15:07Z</dcterms:modified>
</cp:coreProperties>
</file>