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uleima\"/>
    </mc:Choice>
  </mc:AlternateContent>
  <bookViews>
    <workbookView xWindow="0" yWindow="0" windowWidth="15360" windowHeight="765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C33" i="1" l="1"/>
  <c r="D33" i="1"/>
  <c r="E33" i="1"/>
  <c r="F33" i="1"/>
  <c r="G33" i="1"/>
  <c r="H33" i="1"/>
  <c r="N9" i="2" l="1"/>
  <c r="L9" i="2"/>
  <c r="J9" i="2"/>
  <c r="I9" i="2"/>
  <c r="H9" i="2"/>
  <c r="G9" i="2"/>
  <c r="F9" i="2"/>
  <c r="E9" i="2"/>
  <c r="D9" i="2"/>
  <c r="I33" i="1" l="1"/>
  <c r="J33" i="1"/>
  <c r="K33" i="1"/>
  <c r="L33" i="1"/>
  <c r="F11" i="1"/>
  <c r="B37" i="1"/>
  <c r="B38" i="1" s="1"/>
  <c r="B39" i="1" s="1"/>
  <c r="B40" i="1" s="1"/>
  <c r="F40" i="1" l="1"/>
  <c r="M33" i="1"/>
  <c r="N34" i="1" s="1"/>
  <c r="B41" i="1"/>
  <c r="F43" i="1" l="1"/>
  <c r="B42" i="1"/>
  <c r="B43" i="1" s="1"/>
  <c r="E47" i="1" l="1"/>
  <c r="I47" i="1"/>
  <c r="C11" i="1"/>
  <c r="D11" i="1"/>
  <c r="E11" i="1"/>
  <c r="G11" i="1"/>
  <c r="H11" i="1"/>
  <c r="I11" i="1"/>
  <c r="K11" i="1"/>
  <c r="E48" i="1" l="1"/>
  <c r="E49" i="1" s="1"/>
  <c r="I48" i="1"/>
  <c r="I49" i="1" s="1"/>
  <c r="B17" i="1"/>
  <c r="B18" i="1" s="1"/>
  <c r="B19" i="1" s="1"/>
  <c r="B20" i="1" l="1"/>
  <c r="B21" i="1" s="1"/>
  <c r="F20" i="1"/>
  <c r="B22" i="1" l="1"/>
  <c r="B23" i="1" s="1"/>
  <c r="N11" i="1" l="1"/>
  <c r="N12" i="1" l="1"/>
  <c r="H20" i="1"/>
  <c r="F23" i="1" s="1"/>
</calcChain>
</file>

<file path=xl/sharedStrings.xml><?xml version="1.0" encoding="utf-8"?>
<sst xmlns="http://schemas.openxmlformats.org/spreadsheetml/2006/main" count="95" uniqueCount="52">
  <si>
    <t>REFRESCO 7UP 2 LT PEPSI COLA</t>
  </si>
  <si>
    <t>MODE</t>
  </si>
  <si>
    <t>S.ANTO</t>
  </si>
  <si>
    <t xml:space="preserve">ROMA </t>
  </si>
  <si>
    <t xml:space="preserve">HOYDA </t>
  </si>
  <si>
    <t>REFRESCO KOLITA 2 LTS GOLDEN PEPSI COLA</t>
  </si>
  <si>
    <t>REFRESCO PEPSI 2 LTS PEPSI COLA</t>
  </si>
  <si>
    <t>REFRESCO PEPSI LIGHT  2 LTS PEPSI COLA</t>
  </si>
  <si>
    <t xml:space="preserve">     GRUPO</t>
  </si>
  <si>
    <t>REFRESCO NARANJA 2 LTS GOLDEN PEPSI COLA</t>
  </si>
  <si>
    <t>TOTAL UNID</t>
  </si>
  <si>
    <t>TOTAL CAJAS</t>
  </si>
  <si>
    <t>MI PAN BERMUPAN</t>
  </si>
  <si>
    <t>REFRESCO 2 LT</t>
  </si>
  <si>
    <t>COSTO</t>
  </si>
  <si>
    <t>DESCUENTO</t>
  </si>
  <si>
    <t xml:space="preserve"> COSTO 2 LT PRECIO UND</t>
  </si>
  <si>
    <t>IVA</t>
  </si>
  <si>
    <t>PRECIO MAS IVA</t>
  </si>
  <si>
    <t xml:space="preserve"> </t>
  </si>
  <si>
    <t>PRECIO PROMO</t>
  </si>
  <si>
    <t>TOTAL DE LA NOTA</t>
  </si>
  <si>
    <t>SIN IVA</t>
  </si>
  <si>
    <t>CARR</t>
  </si>
  <si>
    <t>EXQ</t>
  </si>
  <si>
    <t>AUTO</t>
  </si>
  <si>
    <t>marge</t>
  </si>
  <si>
    <t>5 % POR CIENTO</t>
  </si>
  <si>
    <t>CANTIDAD DE UND VENDIDAS</t>
  </si>
  <si>
    <t>VENTAS  PEPSI , DEL  12  AL 16 DE FEBRERO 2021</t>
  </si>
  <si>
    <t xml:space="preserve"> HIPER MODE</t>
  </si>
  <si>
    <t xml:space="preserve">EXQUISITECES  MODELO </t>
  </si>
  <si>
    <t xml:space="preserve">ROMA EXPRES  </t>
  </si>
  <si>
    <t>HOYADA  EXPRESS</t>
  </si>
  <si>
    <t>SAN ANTONIO EXPRERSS</t>
  </si>
  <si>
    <t xml:space="preserve">CARRIZAL EXPRESS </t>
  </si>
  <si>
    <t xml:space="preserve">AUTOMERCADO EXPRESS 2707 </t>
  </si>
  <si>
    <t xml:space="preserve">SAN PEDRO  </t>
  </si>
  <si>
    <t xml:space="preserve">TOTAL CAJAS </t>
  </si>
  <si>
    <t>CANTO LAGO</t>
  </si>
  <si>
    <t>LAGUNETICA</t>
  </si>
  <si>
    <t>CDG</t>
  </si>
  <si>
    <t xml:space="preserve">TOTAL </t>
  </si>
  <si>
    <t xml:space="preserve">VENTAS PEPSI, DESDE 23 AL 26  DE DICIEMBRE 2021 </t>
  </si>
  <si>
    <t>TOTAL DE LA NOTA $$</t>
  </si>
  <si>
    <t>MONTO EN BSD</t>
  </si>
  <si>
    <t>CON IVA</t>
  </si>
  <si>
    <t>TOTAL NOTA</t>
  </si>
  <si>
    <t>RECALCULADO SEGÚN TASA DEL DIA</t>
  </si>
  <si>
    <t>BCV DEL DIA DE HOY 15 DE FEBRERO</t>
  </si>
  <si>
    <t>MONTO EN $$$</t>
  </si>
  <si>
    <t>VENTAS PEPSI, DESDE EL 18 AL 21 DE FEBRERO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</si>
</sst>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Bs. F&quot;\ #,##0.00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2"/>
      <color theme="1"/>
      <name val="Algerian"/>
      <family val="5"/>
    </font>
    <font>
      <b/>
      <sz val="11"/>
      <color theme="1"/>
      <name val="Aharoni"/>
      <charset val="177"/>
    </font>
    <font>
      <b/>
      <sz val="12"/>
      <color theme="1"/>
      <name val="Arial Black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Algerian"/>
      <family val="5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Arial Narrow"/>
      <family val="2"/>
    </font>
    <font>
      <b/>
      <i/>
      <sz val="12"/>
      <color theme="1"/>
      <name val="Cambria"/>
      <family val="1"/>
      <scheme val="major"/>
    </font>
    <font>
      <b/>
      <i/>
      <sz val="8"/>
      <color theme="1"/>
      <name val="Arial Narrow"/>
      <family val="2"/>
    </font>
    <font>
      <b/>
      <i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1"/>
      <color theme="1"/>
      <name val="Arial Black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/>
    <xf numFmtId="0" fontId="1" fillId="0" borderId="1" xfId="0" applyFont="1" applyBorder="1" applyAlignment="1">
      <alignment horizontal="center"/>
    </xf>
    <xf numFmtId="49" fontId="0" fillId="2" borderId="1" xfId="0" applyNumberFormat="1" applyFont="1" applyFill="1" applyBorder="1"/>
    <xf numFmtId="0" fontId="1" fillId="0" borderId="0" xfId="0" applyFont="1"/>
    <xf numFmtId="0" fontId="1" fillId="0" borderId="4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/>
    <xf numFmtId="0" fontId="0" fillId="0" borderId="0" xfId="0" applyAlignment="1"/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3" borderId="5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4" borderId="6" xfId="0" applyFill="1" applyBorder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2" fontId="1" fillId="3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5" fillId="0" borderId="0" xfId="0" applyFont="1"/>
    <xf numFmtId="164" fontId="5" fillId="3" borderId="2" xfId="0" applyNumberFormat="1" applyFont="1" applyFill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4" fontId="5" fillId="3" borderId="5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8" fillId="0" borderId="0" xfId="0" applyFont="1" applyAlignment="1">
      <alignment horizontal="right"/>
    </xf>
    <xf numFmtId="0" fontId="0" fillId="0" borderId="1" xfId="0" applyFont="1" applyBorder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left" wrapText="1"/>
    </xf>
    <xf numFmtId="0" fontId="10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6" fillId="3" borderId="13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/>
    <xf numFmtId="0" fontId="11" fillId="7" borderId="2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3" borderId="0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center"/>
    </xf>
    <xf numFmtId="49" fontId="9" fillId="0" borderId="1" xfId="0" applyNumberFormat="1" applyFont="1" applyBorder="1" applyAlignment="1"/>
    <xf numFmtId="49" fontId="9" fillId="0" borderId="1" xfId="0" applyNumberFormat="1" applyFont="1" applyBorder="1" applyAlignment="1">
      <alignment wrapText="1"/>
    </xf>
    <xf numFmtId="0" fontId="13" fillId="3" borderId="0" xfId="0" applyFont="1" applyFill="1" applyBorder="1" applyAlignment="1">
      <alignment horizontal="center" wrapText="1"/>
    </xf>
    <xf numFmtId="0" fontId="13" fillId="5" borderId="0" xfId="0" applyFont="1" applyFill="1" applyBorder="1" applyAlignment="1">
      <alignment horizontal="center" wrapText="1"/>
    </xf>
    <xf numFmtId="0" fontId="13" fillId="0" borderId="0" xfId="0" applyFont="1"/>
    <xf numFmtId="0" fontId="13" fillId="3" borderId="0" xfId="0" applyFont="1" applyFill="1" applyBorder="1" applyAlignment="1">
      <alignment horizontal="center"/>
    </xf>
    <xf numFmtId="0" fontId="13" fillId="0" borderId="0" xfId="0" applyFont="1" applyAlignment="1"/>
    <xf numFmtId="0" fontId="14" fillId="0" borderId="0" xfId="0" applyFont="1"/>
    <xf numFmtId="0" fontId="6" fillId="8" borderId="15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left"/>
    </xf>
    <xf numFmtId="164" fontId="0" fillId="0" borderId="0" xfId="0" applyNumberFormat="1" applyFill="1" applyBorder="1" applyAlignment="1">
      <alignment horizontal="center"/>
    </xf>
    <xf numFmtId="0" fontId="13" fillId="4" borderId="11" xfId="0" applyFont="1" applyFill="1" applyBorder="1" applyAlignment="1">
      <alignment horizontal="center"/>
    </xf>
    <xf numFmtId="0" fontId="13" fillId="0" borderId="8" xfId="0" applyFont="1" applyBorder="1" applyAlignment="1">
      <alignment horizontal="center"/>
    </xf>
    <xf numFmtId="2" fontId="1" fillId="0" borderId="22" xfId="0" applyNumberFormat="1" applyFont="1" applyBorder="1" applyAlignment="1">
      <alignment horizontal="center"/>
    </xf>
    <xf numFmtId="2" fontId="1" fillId="0" borderId="24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1" fillId="0" borderId="29" xfId="0" applyNumberFormat="1" applyFont="1" applyBorder="1" applyAlignment="1">
      <alignment horizontal="center"/>
    </xf>
    <xf numFmtId="2" fontId="1" fillId="0" borderId="30" xfId="0" applyNumberFormat="1" applyFont="1" applyBorder="1" applyAlignment="1">
      <alignment horizontal="center"/>
    </xf>
    <xf numFmtId="2" fontId="1" fillId="0" borderId="31" xfId="0" applyNumberFormat="1" applyFont="1" applyBorder="1" applyAlignment="1">
      <alignment horizontal="center"/>
    </xf>
    <xf numFmtId="0" fontId="15" fillId="9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1" fillId="3" borderId="9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5" borderId="16" xfId="0" applyNumberFormat="1" applyFill="1" applyBorder="1" applyAlignment="1">
      <alignment horizontal="center"/>
    </xf>
    <xf numFmtId="164" fontId="0" fillId="5" borderId="17" xfId="0" applyNumberForma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9" fontId="13" fillId="0" borderId="18" xfId="0" applyNumberFormat="1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164" fontId="13" fillId="0" borderId="5" xfId="0" applyNumberFormat="1" applyFont="1" applyBorder="1" applyAlignment="1">
      <alignment horizontal="center"/>
    </xf>
    <xf numFmtId="164" fontId="13" fillId="0" borderId="6" xfId="0" applyNumberFormat="1" applyFont="1" applyBorder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3" fillId="5" borderId="12" xfId="0" applyFont="1" applyFill="1" applyBorder="1" applyAlignment="1">
      <alignment horizontal="center" wrapText="1"/>
    </xf>
    <xf numFmtId="0" fontId="13" fillId="5" borderId="6" xfId="0" applyFont="1" applyFill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2" fontId="13" fillId="5" borderId="5" xfId="0" applyNumberFormat="1" applyFont="1" applyFill="1" applyBorder="1" applyAlignment="1">
      <alignment horizontal="center"/>
    </xf>
    <xf numFmtId="2" fontId="13" fillId="5" borderId="6" xfId="0" applyNumberFormat="1" applyFont="1" applyFill="1" applyBorder="1" applyAlignment="1">
      <alignment horizontal="center"/>
    </xf>
    <xf numFmtId="0" fontId="13" fillId="3" borderId="18" xfId="0" applyFont="1" applyFill="1" applyBorder="1" applyAlignment="1">
      <alignment horizontal="center" wrapText="1"/>
    </xf>
    <xf numFmtId="0" fontId="13" fillId="3" borderId="19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133351</xdr:colOff>
      <xdr:row>24</xdr:row>
      <xdr:rowOff>0</xdr:rowOff>
    </xdr:from>
    <xdr:to>
      <xdr:col>2</xdr:col>
      <xdr:colOff>628650</xdr:colOff>
      <xdr:row>26</xdr:row>
      <xdr:rowOff>9525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1" y="9420225"/>
          <a:ext cx="3057524" cy="400050"/>
        </a:xfrm>
        <a:prstGeom prst="rect">
          <a:avLst/>
        </a:prstGeom>
      </xdr:spPr>
    </xdr:pic>
    <xdr:clientData/>
  </xdr:twoCellAnchor>
  <xdr:twoCellAnchor editAs="oneCell">
    <xdr:from>
      <xdr:col>6</xdr:col>
      <xdr:colOff>447675</xdr:colOff>
      <xdr:row>0</xdr:row>
      <xdr:rowOff>0</xdr:rowOff>
    </xdr:from>
    <xdr:to>
      <xdr:col>11</xdr:col>
      <xdr:colOff>638175</xdr:colOff>
      <xdr:row>27</xdr:row>
      <xdr:rowOff>9525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10300" y="0"/>
          <a:ext cx="3114675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7"/>
  <sheetViews>
    <sheetView tabSelected="1" topLeftCell="A25" workbookViewId="0">
      <selection activeCell="L54" sqref="L54"/>
    </sheetView>
  </sheetViews>
  <sheetFormatPr baseColWidth="10" defaultRowHeight="15"/>
  <cols>
    <col min="1" max="1" width="5.42578125" customWidth="1"/>
    <col min="2" max="2" width="38.42578125" customWidth="1"/>
    <col min="3" max="3" width="12" customWidth="1"/>
    <col min="4" max="4" width="9.28515625" customWidth="1"/>
    <col min="5" max="5" width="8.28515625" customWidth="1"/>
    <col min="6" max="6" width="10.85546875" customWidth="1"/>
    <col min="7" max="7" width="8.42578125" customWidth="1"/>
    <col min="8" max="8" width="8.28515625" customWidth="1"/>
    <col min="9" max="9" width="7.5703125" customWidth="1"/>
    <col min="10" max="10" width="10.5703125" customWidth="1"/>
    <col min="11" max="11" width="9" customWidth="1"/>
    <col min="12" max="12" width="12.42578125" customWidth="1"/>
    <col min="13" max="13" width="8.7109375" customWidth="1"/>
    <col min="14" max="14" width="11.5703125" customWidth="1"/>
  </cols>
  <sheetData>
    <row r="1" spans="2:14" hidden="1"/>
    <row r="2" spans="2:14" hidden="1"/>
    <row r="3" spans="2:14" hidden="1"/>
    <row r="4" spans="2:14" ht="17.25" hidden="1">
      <c r="B4" s="17" t="s">
        <v>8</v>
      </c>
    </row>
    <row r="5" spans="2:14" ht="47.25" hidden="1">
      <c r="B5" s="20" t="s">
        <v>29</v>
      </c>
      <c r="C5" s="18" t="s">
        <v>25</v>
      </c>
      <c r="D5" s="18" t="s">
        <v>24</v>
      </c>
      <c r="E5" s="18" t="s">
        <v>1</v>
      </c>
      <c r="F5" s="18" t="s">
        <v>23</v>
      </c>
      <c r="G5" s="18" t="s">
        <v>2</v>
      </c>
      <c r="H5" s="18" t="s">
        <v>3</v>
      </c>
      <c r="I5" s="18" t="s">
        <v>4</v>
      </c>
      <c r="J5" s="18"/>
      <c r="K5" s="19" t="s">
        <v>12</v>
      </c>
      <c r="L5" s="37"/>
      <c r="M5" s="37"/>
    </row>
    <row r="6" spans="2:14" hidden="1">
      <c r="B6" s="3" t="s">
        <v>0</v>
      </c>
      <c r="C6" s="2">
        <v>89</v>
      </c>
      <c r="D6" s="2">
        <v>25</v>
      </c>
      <c r="E6" s="2">
        <v>47</v>
      </c>
      <c r="F6" s="2">
        <v>5</v>
      </c>
      <c r="G6" s="2">
        <v>29</v>
      </c>
      <c r="H6" s="2">
        <v>18</v>
      </c>
      <c r="I6" s="2">
        <v>13</v>
      </c>
      <c r="J6" s="48"/>
      <c r="K6" s="2">
        <v>14</v>
      </c>
      <c r="L6" s="38"/>
      <c r="M6" s="38"/>
    </row>
    <row r="7" spans="2:14" hidden="1">
      <c r="B7" s="3" t="s">
        <v>5</v>
      </c>
      <c r="C7" s="2">
        <v>24</v>
      </c>
      <c r="D7" s="2">
        <v>11</v>
      </c>
      <c r="E7" s="2">
        <v>28</v>
      </c>
      <c r="F7" s="2">
        <v>3</v>
      </c>
      <c r="G7" s="2">
        <v>5</v>
      </c>
      <c r="H7" s="2">
        <v>1</v>
      </c>
      <c r="I7" s="2">
        <v>2</v>
      </c>
      <c r="J7" s="48"/>
      <c r="K7" s="2">
        <v>2</v>
      </c>
      <c r="L7" s="38"/>
      <c r="M7" s="38"/>
    </row>
    <row r="8" spans="2:14" hidden="1">
      <c r="B8" s="3" t="s">
        <v>6</v>
      </c>
      <c r="C8" s="2">
        <v>481</v>
      </c>
      <c r="D8" s="2">
        <v>142</v>
      </c>
      <c r="E8" s="2">
        <v>265</v>
      </c>
      <c r="F8" s="2">
        <v>60</v>
      </c>
      <c r="G8" s="2">
        <v>94</v>
      </c>
      <c r="H8" s="2">
        <v>63</v>
      </c>
      <c r="I8" s="2">
        <v>59</v>
      </c>
      <c r="J8" s="48"/>
      <c r="K8" s="2">
        <v>67</v>
      </c>
      <c r="L8" s="38"/>
      <c r="M8" s="38"/>
    </row>
    <row r="9" spans="2:14" hidden="1">
      <c r="B9" s="3" t="s">
        <v>7</v>
      </c>
      <c r="C9" s="2">
        <v>3</v>
      </c>
      <c r="D9" s="2">
        <v>5</v>
      </c>
      <c r="E9" s="2">
        <v>6</v>
      </c>
      <c r="F9" s="2">
        <v>4</v>
      </c>
      <c r="G9" s="2">
        <v>12</v>
      </c>
      <c r="H9" s="2">
        <v>2</v>
      </c>
      <c r="I9" s="2">
        <v>2</v>
      </c>
      <c r="J9" s="48"/>
      <c r="K9" s="2">
        <v>3</v>
      </c>
      <c r="L9" s="38"/>
      <c r="M9" s="38"/>
    </row>
    <row r="10" spans="2:14" hidden="1">
      <c r="B10" s="5" t="s">
        <v>9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48"/>
      <c r="K10" s="2">
        <v>0</v>
      </c>
      <c r="L10" s="38"/>
      <c r="M10" s="38"/>
      <c r="N10" s="6" t="s">
        <v>10</v>
      </c>
    </row>
    <row r="11" spans="2:14" hidden="1">
      <c r="C11" s="4">
        <f t="shared" ref="C11:K11" si="0">SUM(C6:C10)</f>
        <v>597</v>
      </c>
      <c r="D11" s="4">
        <f t="shared" si="0"/>
        <v>183</v>
      </c>
      <c r="E11" s="4">
        <f t="shared" si="0"/>
        <v>346</v>
      </c>
      <c r="F11" s="4">
        <f t="shared" si="0"/>
        <v>72</v>
      </c>
      <c r="G11" s="4">
        <f t="shared" si="0"/>
        <v>140</v>
      </c>
      <c r="H11" s="4">
        <f t="shared" si="0"/>
        <v>84</v>
      </c>
      <c r="I11" s="4">
        <f t="shared" si="0"/>
        <v>76</v>
      </c>
      <c r="J11" s="4"/>
      <c r="K11" s="4">
        <f t="shared" si="0"/>
        <v>86</v>
      </c>
      <c r="L11" s="39"/>
      <c r="M11" s="39"/>
      <c r="N11" s="22">
        <f>SUM(C11:K11)</f>
        <v>1584</v>
      </c>
    </row>
    <row r="12" spans="2:14" hidden="1">
      <c r="C12" s="1"/>
      <c r="D12" s="1"/>
      <c r="E12" s="1"/>
      <c r="F12" s="1"/>
      <c r="G12" s="1"/>
      <c r="H12" s="1"/>
      <c r="I12" s="1"/>
      <c r="J12" s="47"/>
      <c r="K12" s="7" t="s">
        <v>11</v>
      </c>
      <c r="L12" s="7"/>
      <c r="M12" s="7"/>
      <c r="N12" s="21">
        <f>N11/6</f>
        <v>264</v>
      </c>
    </row>
    <row r="13" spans="2:14" hidden="1">
      <c r="C13" s="1"/>
      <c r="D13" s="1"/>
      <c r="E13" s="1"/>
      <c r="F13" s="1"/>
      <c r="G13" s="1"/>
      <c r="H13" s="1"/>
      <c r="I13" s="1"/>
      <c r="J13" s="47"/>
      <c r="K13" s="1"/>
      <c r="L13" s="47"/>
      <c r="M13" s="36"/>
    </row>
    <row r="14" spans="2:14" hidden="1">
      <c r="C14" s="1"/>
      <c r="D14" s="1"/>
      <c r="E14" s="1"/>
      <c r="F14" s="1"/>
      <c r="G14" s="1"/>
      <c r="H14" s="1"/>
      <c r="I14" s="1"/>
      <c r="J14" s="47"/>
      <c r="K14" s="1"/>
      <c r="L14" s="47"/>
      <c r="M14" s="36"/>
    </row>
    <row r="15" spans="2:14" hidden="1">
      <c r="B15" s="11" t="s">
        <v>13</v>
      </c>
      <c r="C15" s="2"/>
      <c r="D15" s="2"/>
      <c r="E15" s="1"/>
      <c r="F15" s="1"/>
      <c r="G15" s="1"/>
      <c r="H15" s="1"/>
      <c r="I15" s="1"/>
      <c r="J15" s="47"/>
      <c r="K15" s="1"/>
      <c r="L15" s="47"/>
      <c r="M15" s="36"/>
    </row>
    <row r="16" spans="2:14" hidden="1">
      <c r="B16" s="15">
        <v>14612302.5</v>
      </c>
      <c r="C16" s="84" t="s">
        <v>14</v>
      </c>
      <c r="D16" s="84"/>
      <c r="E16" s="1"/>
      <c r="F16" s="1"/>
      <c r="G16" s="1"/>
      <c r="H16" s="1"/>
      <c r="I16" s="1"/>
      <c r="J16" s="47"/>
      <c r="K16" s="1"/>
      <c r="L16" s="47"/>
      <c r="M16" s="36"/>
    </row>
    <row r="17" spans="2:14" hidden="1">
      <c r="B17" s="12">
        <f>B16*5%</f>
        <v>730615.125</v>
      </c>
      <c r="C17" s="84" t="s">
        <v>15</v>
      </c>
      <c r="D17" s="84"/>
      <c r="E17" s="1"/>
      <c r="F17" s="1"/>
      <c r="G17" s="1"/>
      <c r="H17" s="1"/>
      <c r="I17" s="1"/>
      <c r="J17" s="47"/>
      <c r="K17" s="1"/>
      <c r="L17" s="47"/>
      <c r="M17" s="36"/>
    </row>
    <row r="18" spans="2:14" hidden="1">
      <c r="B18" s="12">
        <f>B16-B17</f>
        <v>13881687.375</v>
      </c>
      <c r="C18" s="84" t="s">
        <v>14</v>
      </c>
      <c r="D18" s="84"/>
      <c r="G18" s="75"/>
      <c r="H18" s="75"/>
    </row>
    <row r="19" spans="2:14" ht="30" hidden="1" customHeight="1">
      <c r="B19" s="13">
        <f>B18/6</f>
        <v>2313614.5625</v>
      </c>
      <c r="C19" s="89" t="s">
        <v>16</v>
      </c>
      <c r="D19" s="89"/>
      <c r="F19" s="76" t="s">
        <v>27</v>
      </c>
      <c r="G19" s="77"/>
      <c r="H19" s="80" t="s">
        <v>28</v>
      </c>
      <c r="I19" s="81"/>
      <c r="J19" s="49"/>
    </row>
    <row r="20" spans="2:14" ht="15.75" hidden="1" customHeight="1" thickBot="1">
      <c r="B20" s="12">
        <f>B19*11.4%</f>
        <v>263752.06012500002</v>
      </c>
      <c r="C20" s="84" t="s">
        <v>26</v>
      </c>
      <c r="D20" s="84"/>
      <c r="F20" s="78">
        <f>B19*5%</f>
        <v>115680.72812500001</v>
      </c>
      <c r="G20" s="79"/>
      <c r="H20" s="82">
        <f>N11</f>
        <v>1584</v>
      </c>
      <c r="I20" s="83"/>
      <c r="J20" s="50"/>
      <c r="N20" s="9" t="s">
        <v>19</v>
      </c>
    </row>
    <row r="21" spans="2:14" hidden="1">
      <c r="B21" s="12">
        <f>B19+B20</f>
        <v>2577366.6226249998</v>
      </c>
      <c r="C21" s="84" t="s">
        <v>18</v>
      </c>
      <c r="D21" s="84"/>
      <c r="G21" s="10"/>
      <c r="H21" s="10"/>
    </row>
    <row r="22" spans="2:14" ht="15.75" hidden="1" customHeight="1" thickBot="1">
      <c r="B22" s="12">
        <f>B21*16%</f>
        <v>412378.65961999999</v>
      </c>
      <c r="C22" s="84" t="s">
        <v>17</v>
      </c>
      <c r="D22" s="84"/>
      <c r="F22" s="87" t="s">
        <v>21</v>
      </c>
      <c r="G22" s="88"/>
      <c r="N22" s="9" t="s">
        <v>19</v>
      </c>
    </row>
    <row r="23" spans="2:14" ht="15.75" hidden="1" customHeight="1" thickBot="1">
      <c r="B23" s="8">
        <f>B21+B22</f>
        <v>2989745.2822449999</v>
      </c>
      <c r="C23" s="84" t="s">
        <v>19</v>
      </c>
      <c r="D23" s="84"/>
      <c r="F23" s="85">
        <f>F20*H20</f>
        <v>183238273.35000002</v>
      </c>
      <c r="G23" s="86"/>
      <c r="H23" s="16" t="s">
        <v>22</v>
      </c>
    </row>
    <row r="24" spans="2:14" ht="15.75" hidden="1" thickBot="1">
      <c r="B24" s="14">
        <v>2980000</v>
      </c>
      <c r="C24" s="84" t="s">
        <v>20</v>
      </c>
      <c r="D24" s="84"/>
      <c r="N24" s="9" t="s">
        <v>19</v>
      </c>
    </row>
    <row r="26" spans="2:14" ht="15.75">
      <c r="B26" s="30"/>
    </row>
    <row r="27" spans="2:14" ht="15.75">
      <c r="B27" s="29"/>
    </row>
    <row r="28" spans="2:14" ht="54" customHeight="1">
      <c r="B28" s="72" t="s">
        <v>51</v>
      </c>
      <c r="C28" s="45" t="s">
        <v>36</v>
      </c>
      <c r="D28" s="45" t="s">
        <v>31</v>
      </c>
      <c r="E28" s="45" t="s">
        <v>30</v>
      </c>
      <c r="F28" s="45" t="s">
        <v>34</v>
      </c>
      <c r="G28" s="45" t="s">
        <v>32</v>
      </c>
      <c r="H28" s="45" t="s">
        <v>33</v>
      </c>
      <c r="I28" s="45" t="s">
        <v>39</v>
      </c>
      <c r="J28" s="45" t="s">
        <v>12</v>
      </c>
      <c r="K28" s="45" t="s">
        <v>40</v>
      </c>
      <c r="L28" s="45" t="s">
        <v>37</v>
      </c>
    </row>
    <row r="29" spans="2:14" ht="15.95" customHeight="1">
      <c r="B29" s="51" t="s">
        <v>0</v>
      </c>
      <c r="C29" s="33">
        <v>25</v>
      </c>
      <c r="D29" s="33">
        <v>8</v>
      </c>
      <c r="E29" s="33">
        <v>27</v>
      </c>
      <c r="F29" s="33">
        <v>12</v>
      </c>
      <c r="G29" s="33">
        <v>5</v>
      </c>
      <c r="H29" s="33">
        <v>3</v>
      </c>
      <c r="I29" s="33">
        <v>4</v>
      </c>
      <c r="J29" s="33">
        <v>5</v>
      </c>
      <c r="K29" s="33">
        <v>15</v>
      </c>
      <c r="L29" s="33">
        <v>12</v>
      </c>
      <c r="M29" s="25"/>
    </row>
    <row r="30" spans="2:14" ht="15.95" customHeight="1">
      <c r="B30" s="51" t="s">
        <v>5</v>
      </c>
      <c r="C30" s="33">
        <v>7</v>
      </c>
      <c r="D30" s="33">
        <v>2</v>
      </c>
      <c r="E30" s="33">
        <v>8</v>
      </c>
      <c r="F30" s="33">
        <v>3</v>
      </c>
      <c r="G30" s="33">
        <v>3</v>
      </c>
      <c r="H30" s="33">
        <v>3</v>
      </c>
      <c r="I30" s="33">
        <v>2</v>
      </c>
      <c r="J30" s="33">
        <v>0</v>
      </c>
      <c r="K30" s="33">
        <v>7</v>
      </c>
      <c r="L30" s="33">
        <v>4</v>
      </c>
      <c r="M30" s="25"/>
    </row>
    <row r="31" spans="2:14" ht="15.95" customHeight="1">
      <c r="B31" s="52" t="s">
        <v>6</v>
      </c>
      <c r="C31" s="31">
        <v>72</v>
      </c>
      <c r="D31" s="31">
        <v>23</v>
      </c>
      <c r="E31" s="31">
        <v>77</v>
      </c>
      <c r="F31" s="31">
        <v>32</v>
      </c>
      <c r="G31" s="31">
        <v>16</v>
      </c>
      <c r="H31" s="31">
        <v>28</v>
      </c>
      <c r="I31" s="31">
        <v>7</v>
      </c>
      <c r="J31" s="31">
        <v>14</v>
      </c>
      <c r="K31" s="31">
        <v>40</v>
      </c>
      <c r="L31" s="31">
        <v>35</v>
      </c>
      <c r="M31" s="25"/>
    </row>
    <row r="32" spans="2:14" ht="15.95" customHeight="1">
      <c r="B32" s="52" t="s">
        <v>7</v>
      </c>
      <c r="C32" s="31">
        <v>6</v>
      </c>
      <c r="D32" s="31">
        <v>1</v>
      </c>
      <c r="E32" s="31">
        <v>27</v>
      </c>
      <c r="F32" s="31">
        <v>3</v>
      </c>
      <c r="G32" s="31">
        <v>0</v>
      </c>
      <c r="H32" s="31">
        <v>2</v>
      </c>
      <c r="I32" s="31">
        <v>4</v>
      </c>
      <c r="J32" s="31">
        <v>2</v>
      </c>
      <c r="K32" s="31">
        <v>2</v>
      </c>
      <c r="L32" s="31">
        <v>4</v>
      </c>
      <c r="M32" s="43" t="s">
        <v>10</v>
      </c>
    </row>
    <row r="33" spans="2:14">
      <c r="B33" s="32"/>
      <c r="C33" s="31">
        <f>SUM(C29:C32)</f>
        <v>110</v>
      </c>
      <c r="D33" s="31">
        <f>SUM(D29:D32)</f>
        <v>34</v>
      </c>
      <c r="E33" s="31">
        <f>SUM(E29:E32)</f>
        <v>139</v>
      </c>
      <c r="F33" s="31">
        <f t="shared" ref="F33:L33" si="1">SUM(F29:F32)</f>
        <v>50</v>
      </c>
      <c r="G33" s="31">
        <f t="shared" si="1"/>
        <v>24</v>
      </c>
      <c r="H33" s="31">
        <f t="shared" si="1"/>
        <v>36</v>
      </c>
      <c r="I33" s="31">
        <f t="shared" si="1"/>
        <v>17</v>
      </c>
      <c r="J33" s="31">
        <f t="shared" si="1"/>
        <v>21</v>
      </c>
      <c r="K33" s="31">
        <f t="shared" si="1"/>
        <v>64</v>
      </c>
      <c r="L33" s="31">
        <f t="shared" si="1"/>
        <v>55</v>
      </c>
      <c r="M33" s="59">
        <f>SUM(C33:L33)</f>
        <v>550</v>
      </c>
    </row>
    <row r="34" spans="2:14" ht="30">
      <c r="C34" s="23"/>
      <c r="D34" s="23"/>
      <c r="E34" s="23"/>
      <c r="F34" s="23"/>
      <c r="G34" s="23"/>
      <c r="H34" s="23"/>
      <c r="I34" s="23"/>
      <c r="J34" s="23"/>
      <c r="K34" s="42"/>
      <c r="L34" s="42"/>
      <c r="M34" s="41" t="s">
        <v>38</v>
      </c>
      <c r="N34" s="40">
        <f>M33/6</f>
        <v>91.666666666666671</v>
      </c>
    </row>
    <row r="35" spans="2:14">
      <c r="B35" s="46" t="s">
        <v>13</v>
      </c>
      <c r="C35" s="73"/>
      <c r="D35" s="74"/>
      <c r="E35" s="23"/>
      <c r="F35" s="23"/>
      <c r="G35" s="23"/>
      <c r="H35" s="23"/>
      <c r="I35" s="23"/>
      <c r="J35" s="23"/>
      <c r="K35" s="47"/>
      <c r="L35" s="47"/>
      <c r="M35" s="47"/>
    </row>
    <row r="36" spans="2:14" ht="15.75" thickBot="1">
      <c r="B36" s="15">
        <v>9.18</v>
      </c>
      <c r="C36" s="73" t="s">
        <v>14</v>
      </c>
      <c r="D36" s="74"/>
      <c r="E36" s="23"/>
      <c r="F36" s="23"/>
      <c r="G36" s="23"/>
      <c r="H36" s="23"/>
      <c r="I36" s="23"/>
      <c r="J36" s="23"/>
      <c r="K36" s="47"/>
      <c r="L36" s="47"/>
      <c r="M36" s="47"/>
      <c r="N36" s="63"/>
    </row>
    <row r="37" spans="2:14">
      <c r="B37" s="24">
        <f>B36*5%</f>
        <v>0.45900000000000002</v>
      </c>
      <c r="C37" s="73" t="s">
        <v>15</v>
      </c>
      <c r="D37" s="74"/>
      <c r="E37" s="23"/>
      <c r="F37" s="94" t="s">
        <v>48</v>
      </c>
      <c r="G37" s="95"/>
      <c r="H37" s="95"/>
      <c r="I37" s="96"/>
      <c r="J37" s="23"/>
      <c r="K37" s="47"/>
      <c r="L37" s="47"/>
      <c r="M37" s="47"/>
    </row>
    <row r="38" spans="2:14" ht="15.75" thickBot="1">
      <c r="B38" s="24">
        <f>B36-B37</f>
        <v>8.7210000000000001</v>
      </c>
      <c r="C38" s="73" t="s">
        <v>14</v>
      </c>
      <c r="D38" s="74"/>
      <c r="E38" s="55"/>
      <c r="F38" s="97" t="s">
        <v>49</v>
      </c>
      <c r="G38" s="98"/>
      <c r="H38" s="98"/>
      <c r="I38" s="65">
        <v>4.4000000000000004</v>
      </c>
      <c r="J38" s="55"/>
    </row>
    <row r="39" spans="2:14" ht="30.75" customHeight="1" thickBot="1">
      <c r="B39" s="26">
        <f>B38/6</f>
        <v>1.4535</v>
      </c>
      <c r="C39" s="90" t="s">
        <v>16</v>
      </c>
      <c r="D39" s="91"/>
      <c r="E39" s="55"/>
      <c r="F39" s="92">
        <v>0.05</v>
      </c>
      <c r="G39" s="93"/>
      <c r="H39" s="117" t="s">
        <v>28</v>
      </c>
      <c r="I39" s="118"/>
      <c r="J39" s="53"/>
    </row>
    <row r="40" spans="2:14" ht="15.75" thickBot="1">
      <c r="B40" s="24">
        <f>B39*15.5%</f>
        <v>0.22529250000000001</v>
      </c>
      <c r="C40" s="73" t="s">
        <v>26</v>
      </c>
      <c r="D40" s="74"/>
      <c r="E40" s="55"/>
      <c r="F40" s="99">
        <f>B39*5%</f>
        <v>7.2675000000000003E-2</v>
      </c>
      <c r="G40" s="100"/>
      <c r="H40" s="101">
        <v>91.67</v>
      </c>
      <c r="I40" s="102"/>
      <c r="J40" s="56" t="s">
        <v>19</v>
      </c>
      <c r="M40" s="9" t="s">
        <v>19</v>
      </c>
      <c r="N40" s="9" t="s">
        <v>19</v>
      </c>
    </row>
    <row r="41" spans="2:14" ht="15.75" thickBot="1">
      <c r="B41" s="24">
        <f>B39+B40</f>
        <v>1.6787925000000001</v>
      </c>
      <c r="C41" s="73" t="s">
        <v>18</v>
      </c>
      <c r="D41" s="74"/>
      <c r="E41" s="55"/>
      <c r="F41" s="55"/>
      <c r="G41" s="57"/>
      <c r="H41" s="57"/>
      <c r="I41" s="55"/>
      <c r="J41" s="55"/>
    </row>
    <row r="42" spans="2:14" ht="15.75" customHeight="1" thickBot="1">
      <c r="B42" s="24">
        <f>B41*16%</f>
        <v>0.26860680000000003</v>
      </c>
      <c r="C42" s="73" t="s">
        <v>17</v>
      </c>
      <c r="D42" s="103"/>
      <c r="F42" s="104" t="s">
        <v>44</v>
      </c>
      <c r="G42" s="104"/>
      <c r="H42" s="104"/>
      <c r="I42" s="105"/>
      <c r="J42" s="54"/>
      <c r="N42" s="9" t="s">
        <v>19</v>
      </c>
    </row>
    <row r="43" spans="2:14" ht="15.75" thickBot="1">
      <c r="B43" s="27">
        <f>B41+B42</f>
        <v>1.9473993000000003</v>
      </c>
      <c r="C43" s="73" t="s">
        <v>20</v>
      </c>
      <c r="D43" s="74"/>
      <c r="F43" s="115">
        <f>F40*H40</f>
        <v>6.6621172500000005</v>
      </c>
      <c r="G43" s="116"/>
      <c r="H43" s="64" t="s">
        <v>22</v>
      </c>
      <c r="I43" s="55"/>
      <c r="J43" s="55"/>
      <c r="K43" s="9"/>
      <c r="L43" s="9"/>
      <c r="M43" s="9"/>
      <c r="N43" s="9"/>
    </row>
    <row r="44" spans="2:14" ht="15.75" thickBot="1">
      <c r="B44" s="28" t="s">
        <v>19</v>
      </c>
      <c r="C44" s="73" t="s">
        <v>19</v>
      </c>
      <c r="D44" s="74"/>
      <c r="E44" s="55"/>
      <c r="F44" s="55"/>
      <c r="G44" s="55"/>
      <c r="H44" s="55"/>
      <c r="I44" s="55"/>
      <c r="J44" s="55"/>
      <c r="N44" s="9" t="s">
        <v>19</v>
      </c>
    </row>
    <row r="45" spans="2:14">
      <c r="B45" s="25" t="s">
        <v>19</v>
      </c>
      <c r="C45" s="25"/>
      <c r="D45" s="25"/>
      <c r="E45" s="55"/>
      <c r="F45" s="55"/>
      <c r="G45" s="55"/>
      <c r="H45" s="55"/>
      <c r="I45" s="55"/>
      <c r="J45" s="55"/>
    </row>
    <row r="46" spans="2:14" ht="15" customHeight="1" thickBot="1">
      <c r="B46" s="58"/>
    </row>
    <row r="47" spans="2:14">
      <c r="B47" s="58"/>
      <c r="C47" s="108" t="s">
        <v>45</v>
      </c>
      <c r="D47" s="109"/>
      <c r="E47" s="66">
        <f>+F43*I38</f>
        <v>29.313315900000006</v>
      </c>
      <c r="G47" s="108" t="s">
        <v>50</v>
      </c>
      <c r="H47" s="112"/>
      <c r="I47" s="69">
        <f>+F43</f>
        <v>6.6621172500000005</v>
      </c>
    </row>
    <row r="48" spans="2:14" ht="15.75" customHeight="1">
      <c r="B48" s="55"/>
      <c r="C48" s="110" t="s">
        <v>46</v>
      </c>
      <c r="D48" s="111"/>
      <c r="E48" s="67">
        <f>+E47*16%</f>
        <v>4.6901305440000014</v>
      </c>
      <c r="G48" s="110" t="s">
        <v>46</v>
      </c>
      <c r="H48" s="113"/>
      <c r="I48" s="70">
        <f>+I47*16%</f>
        <v>1.0659387600000001</v>
      </c>
    </row>
    <row r="49" spans="2:9" ht="15.75" thickBot="1">
      <c r="B49" s="55"/>
      <c r="C49" s="106" t="s">
        <v>47</v>
      </c>
      <c r="D49" s="107"/>
      <c r="E49" s="68">
        <f>+E47+E48</f>
        <v>34.003446444000005</v>
      </c>
      <c r="G49" s="106" t="s">
        <v>47</v>
      </c>
      <c r="H49" s="114"/>
      <c r="I49" s="71">
        <f>+I47+I48</f>
        <v>7.7280560100000004</v>
      </c>
    </row>
    <row r="50" spans="2:9" ht="15.75" customHeight="1">
      <c r="B50" s="55"/>
    </row>
    <row r="51" spans="2:9" ht="15.75" customHeight="1"/>
    <row r="53" spans="2:9">
      <c r="B53" s="55"/>
      <c r="C53" s="55"/>
      <c r="D53" s="55"/>
      <c r="E53" s="55"/>
      <c r="F53" s="55"/>
      <c r="G53" s="55"/>
    </row>
    <row r="54" spans="2:9">
      <c r="F54" s="9"/>
      <c r="G54" s="9"/>
    </row>
    <row r="56" spans="2:9">
      <c r="B56" s="47"/>
    </row>
    <row r="57" spans="2:9">
      <c r="B57" s="47"/>
    </row>
  </sheetData>
  <mergeCells count="40">
    <mergeCell ref="G47:H47"/>
    <mergeCell ref="G48:H48"/>
    <mergeCell ref="G49:H49"/>
    <mergeCell ref="F43:G43"/>
    <mergeCell ref="H39:I39"/>
    <mergeCell ref="C49:D49"/>
    <mergeCell ref="C47:D47"/>
    <mergeCell ref="C48:D48"/>
    <mergeCell ref="C43:D43"/>
    <mergeCell ref="C44:D44"/>
    <mergeCell ref="C40:D40"/>
    <mergeCell ref="F40:G40"/>
    <mergeCell ref="H40:I40"/>
    <mergeCell ref="C41:D41"/>
    <mergeCell ref="C42:D42"/>
    <mergeCell ref="F42:I42"/>
    <mergeCell ref="C36:D36"/>
    <mergeCell ref="C37:D37"/>
    <mergeCell ref="C38:D38"/>
    <mergeCell ref="C39:D39"/>
    <mergeCell ref="F39:G39"/>
    <mergeCell ref="F37:I37"/>
    <mergeCell ref="F38:H38"/>
    <mergeCell ref="C16:D16"/>
    <mergeCell ref="C17:D17"/>
    <mergeCell ref="C18:D18"/>
    <mergeCell ref="C19:D19"/>
    <mergeCell ref="C20:D20"/>
    <mergeCell ref="C35:D35"/>
    <mergeCell ref="G18:H18"/>
    <mergeCell ref="F19:G19"/>
    <mergeCell ref="F20:G20"/>
    <mergeCell ref="H19:I19"/>
    <mergeCell ref="H20:I20"/>
    <mergeCell ref="C21:D21"/>
    <mergeCell ref="C22:D22"/>
    <mergeCell ref="C23:D23"/>
    <mergeCell ref="C24:D24"/>
    <mergeCell ref="F23:G23"/>
    <mergeCell ref="F22:G22"/>
  </mergeCells>
  <pageMargins left="0" right="0" top="0" bottom="0" header="0.31496062992125984" footer="0.31496062992125984"/>
  <pageSetup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N9"/>
  <sheetViews>
    <sheetView topLeftCell="A3" workbookViewId="0">
      <selection activeCell="A4" sqref="A4:N9"/>
    </sheetView>
  </sheetViews>
  <sheetFormatPr baseColWidth="10" defaultRowHeight="15"/>
  <cols>
    <col min="1" max="1" width="12" customWidth="1"/>
    <col min="2" max="2" width="5.28515625" customWidth="1"/>
    <col min="3" max="3" width="13.85546875" customWidth="1"/>
    <col min="4" max="4" width="9.85546875" customWidth="1"/>
    <col min="5" max="5" width="9.28515625" customWidth="1"/>
    <col min="6" max="6" width="10.140625" customWidth="1"/>
    <col min="7" max="7" width="10" customWidth="1"/>
    <col min="8" max="8" width="10.140625" customWidth="1"/>
    <col min="9" max="9" width="8.5703125" customWidth="1"/>
    <col min="10" max="10" width="9.140625" customWidth="1"/>
    <col min="11" max="11" width="0" hidden="1" customWidth="1"/>
    <col min="12" max="12" width="10" customWidth="1"/>
    <col min="13" max="13" width="0" hidden="1" customWidth="1"/>
    <col min="14" max="14" width="10" customWidth="1"/>
  </cols>
  <sheetData>
    <row r="4" spans="2:14" ht="94.5">
      <c r="B4" s="62" t="s">
        <v>41</v>
      </c>
      <c r="C4" s="44" t="s">
        <v>43</v>
      </c>
      <c r="D4" s="35" t="s">
        <v>36</v>
      </c>
      <c r="E4" s="35" t="s">
        <v>31</v>
      </c>
      <c r="F4" s="35" t="s">
        <v>30</v>
      </c>
      <c r="G4" s="35" t="s">
        <v>35</v>
      </c>
      <c r="H4" s="35" t="s">
        <v>34</v>
      </c>
      <c r="I4" s="35" t="s">
        <v>32</v>
      </c>
      <c r="J4" s="35" t="s">
        <v>33</v>
      </c>
      <c r="K4" s="35"/>
      <c r="L4" s="35" t="s">
        <v>12</v>
      </c>
      <c r="M4" s="35"/>
      <c r="N4" s="35" t="s">
        <v>37</v>
      </c>
    </row>
    <row r="5" spans="2:14" ht="26.25">
      <c r="B5" s="62">
        <v>1531</v>
      </c>
      <c r="C5" s="34" t="s">
        <v>0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2:14" ht="51.75">
      <c r="B6" s="62">
        <v>909</v>
      </c>
      <c r="C6" s="60" t="s">
        <v>5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2:14" ht="39">
      <c r="B7" s="62">
        <v>913</v>
      </c>
      <c r="C7" s="34" t="s">
        <v>6</v>
      </c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  <row r="8" spans="2:14" ht="39">
      <c r="B8" s="62">
        <v>916</v>
      </c>
      <c r="C8" s="34" t="s">
        <v>7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2:14">
      <c r="C9" s="61" t="s">
        <v>42</v>
      </c>
      <c r="D9" s="31">
        <f t="shared" ref="D9:N9" si="0">SUM(D5:D8)</f>
        <v>0</v>
      </c>
      <c r="E9" s="31">
        <f t="shared" si="0"/>
        <v>0</v>
      </c>
      <c r="F9" s="31">
        <f t="shared" si="0"/>
        <v>0</v>
      </c>
      <c r="G9" s="31">
        <f t="shared" si="0"/>
        <v>0</v>
      </c>
      <c r="H9" s="31">
        <f t="shared" si="0"/>
        <v>0</v>
      </c>
      <c r="I9" s="31">
        <f t="shared" si="0"/>
        <v>0</v>
      </c>
      <c r="J9" s="31">
        <f t="shared" si="0"/>
        <v>0</v>
      </c>
      <c r="K9" s="31"/>
      <c r="L9" s="31">
        <f t="shared" si="0"/>
        <v>0</v>
      </c>
      <c r="M9" s="31"/>
      <c r="N9" s="31">
        <f t="shared" si="0"/>
        <v>0</v>
      </c>
    </row>
  </sheetData>
  <pageMargins left="0.7" right="0.7" top="0.75" bottom="0.75" header="0.3" footer="0.3"/>
  <pageSetup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Tesoreria-12</dc:creator>
  <cp:lastModifiedBy>ThecnoMacVZLA</cp:lastModifiedBy>
  <cp:lastPrinted>2021-12-27T12:13:13Z</cp:lastPrinted>
  <dcterms:created xsi:type="dcterms:W3CDTF">2021-01-05T17:21:08Z</dcterms:created>
  <dcterms:modified xsi:type="dcterms:W3CDTF">2022-08-26T20:35:03Z</dcterms:modified>
</cp:coreProperties>
</file>